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5120" windowHeight="8070"/>
  </bookViews>
  <sheets>
    <sheet name="Vlaanderen Globaal" sheetId="1" r:id="rId1"/>
    <sheet name="Antwerpen" sheetId="8" r:id="rId2"/>
    <sheet name="Limburg" sheetId="6" r:id="rId3"/>
    <sheet name="Oost-Vlaanderen" sheetId="9" r:id="rId4"/>
    <sheet name="Vlaams-Brabant en Brussel" sheetId="7" r:id="rId5"/>
    <sheet name="West-Vlaanderen" sheetId="4" r:id="rId6"/>
  </sheets>
  <calcPr calcId="144525"/>
</workbook>
</file>

<file path=xl/calcChain.xml><?xml version="1.0" encoding="utf-8"?>
<calcChain xmlns="http://schemas.openxmlformats.org/spreadsheetml/2006/main">
  <c r="E15" i="1" l="1"/>
  <c r="F15" i="1"/>
  <c r="G15" i="1"/>
  <c r="D15" i="1"/>
  <c r="C21" i="1" l="1"/>
  <c r="D21" i="1"/>
  <c r="E21" i="1"/>
  <c r="F21" i="1"/>
  <c r="G21" i="1"/>
  <c r="C22" i="1"/>
  <c r="D22" i="1"/>
  <c r="E22" i="1"/>
  <c r="F22" i="1"/>
  <c r="G22" i="1"/>
  <c r="C23" i="1"/>
  <c r="D23" i="1"/>
  <c r="E23" i="1"/>
  <c r="F23" i="1"/>
  <c r="G23" i="1"/>
  <c r="D24" i="1"/>
  <c r="G24" i="1"/>
  <c r="C26" i="1"/>
  <c r="D26" i="1"/>
  <c r="E26" i="1"/>
  <c r="G26" i="1"/>
  <c r="C28" i="1"/>
  <c r="D28" i="1"/>
  <c r="E28" i="1"/>
  <c r="G28" i="1"/>
  <c r="C19" i="1"/>
  <c r="C17" i="1"/>
  <c r="C16" i="1"/>
  <c r="D19" i="1"/>
  <c r="E19" i="1"/>
  <c r="G19" i="1"/>
  <c r="E11" i="1"/>
  <c r="E9" i="1"/>
  <c r="D8" i="6"/>
  <c r="D11" i="1"/>
  <c r="D9" i="1"/>
  <c r="D12" i="1"/>
  <c r="C14" i="1"/>
  <c r="D14" i="1"/>
  <c r="E14" i="1"/>
  <c r="F14" i="1"/>
  <c r="G14" i="1"/>
  <c r="F11" i="1"/>
  <c r="F10" i="1"/>
  <c r="F7" i="1"/>
  <c r="G11" i="1"/>
  <c r="G10" i="1"/>
  <c r="G8" i="1"/>
  <c r="G6" i="1"/>
  <c r="E21" i="9"/>
  <c r="E17" i="9"/>
  <c r="E16" i="9"/>
  <c r="E19" i="9" s="1"/>
  <c r="E24" i="1" s="1"/>
  <c r="E14" i="9"/>
  <c r="E23" i="9" s="1"/>
  <c r="E6" i="9"/>
  <c r="E7" i="9"/>
  <c r="E12" i="8"/>
  <c r="E18" i="6"/>
  <c r="E16" i="6"/>
  <c r="E22" i="6"/>
  <c r="E20" i="6"/>
  <c r="E15" i="6"/>
  <c r="E13" i="6"/>
  <c r="E17" i="7"/>
  <c r="E16" i="7"/>
  <c r="E19" i="7" s="1"/>
  <c r="F24" i="1" s="1"/>
  <c r="E8" i="6"/>
  <c r="E7" i="6"/>
  <c r="E5" i="6"/>
  <c r="E6" i="6"/>
  <c r="E16" i="4"/>
  <c r="E14" i="4"/>
  <c r="E23" i="4"/>
  <c r="E9" i="4"/>
  <c r="E17" i="4"/>
  <c r="C3" i="1"/>
  <c r="D3" i="1"/>
  <c r="E3" i="1"/>
  <c r="F3" i="1"/>
  <c r="G3" i="1"/>
  <c r="K23" i="1" l="1"/>
  <c r="K22" i="1"/>
  <c r="K21" i="1"/>
  <c r="K3" i="1"/>
  <c r="F16" i="1" l="1"/>
  <c r="E16" i="1"/>
  <c r="D16" i="1"/>
  <c r="E2" i="1"/>
  <c r="D12" i="9"/>
  <c r="E11" i="9"/>
  <c r="E12" i="9" s="1"/>
  <c r="E17" i="1" s="1"/>
  <c r="D9" i="9"/>
  <c r="E5" i="9"/>
  <c r="E9" i="9"/>
  <c r="E13" i="1"/>
  <c r="G13" i="1"/>
  <c r="F13" i="1"/>
  <c r="D13" i="1"/>
  <c r="H7" i="1"/>
  <c r="I7" i="1" s="1"/>
  <c r="H8" i="1"/>
  <c r="K8" i="1" s="1"/>
  <c r="H9" i="1"/>
  <c r="H10" i="1"/>
  <c r="H11" i="1"/>
  <c r="K11" i="1" s="1"/>
  <c r="H12" i="1"/>
  <c r="H6" i="1"/>
  <c r="G2" i="1"/>
  <c r="F2" i="1"/>
  <c r="D2" i="1"/>
  <c r="C2" i="1"/>
  <c r="K2" i="1" s="1"/>
  <c r="D7" i="8"/>
  <c r="E6" i="8"/>
  <c r="E7" i="8" s="1"/>
  <c r="E7" i="7"/>
  <c r="D12" i="7"/>
  <c r="E11" i="7"/>
  <c r="E12" i="7" s="1"/>
  <c r="D9" i="7"/>
  <c r="E8" i="7"/>
  <c r="E6" i="7"/>
  <c r="E5" i="7"/>
  <c r="E9" i="7"/>
  <c r="D11" i="6"/>
  <c r="E10" i="6"/>
  <c r="E11" i="6" s="1"/>
  <c r="D12" i="4"/>
  <c r="G16" i="1" s="1"/>
  <c r="E11" i="4"/>
  <c r="E12" i="4" s="1"/>
  <c r="E6" i="4"/>
  <c r="E8" i="4"/>
  <c r="D9" i="4"/>
  <c r="E5" i="4"/>
  <c r="E7" i="4"/>
  <c r="E21" i="7" l="1"/>
  <c r="F26" i="1" s="1"/>
  <c r="K26" i="1" s="1"/>
  <c r="E14" i="7"/>
  <c r="K6" i="1"/>
  <c r="I6" i="1"/>
  <c r="E16" i="8"/>
  <c r="E11" i="8"/>
  <c r="E14" i="8" s="1"/>
  <c r="C24" i="1" s="1"/>
  <c r="K24" i="1" s="1"/>
  <c r="E9" i="8"/>
  <c r="E18" i="8" s="1"/>
  <c r="D17" i="1"/>
  <c r="H16" i="1"/>
  <c r="G17" i="1"/>
  <c r="K12" i="1"/>
  <c r="I12" i="1"/>
  <c r="K7" i="1"/>
  <c r="F17" i="1"/>
  <c r="K10" i="1"/>
  <c r="I10" i="1"/>
  <c r="K9" i="1"/>
  <c r="I8" i="1"/>
  <c r="C13" i="1"/>
  <c r="H13" i="1" s="1"/>
  <c r="K13" i="1"/>
  <c r="E23" i="7" l="1"/>
  <c r="F28" i="1" s="1"/>
  <c r="K28" i="1" s="1"/>
  <c r="F19" i="1"/>
  <c r="K19" i="1" s="1"/>
  <c r="E21" i="4"/>
  <c r="K17" i="1"/>
  <c r="E19" i="4" l="1"/>
</calcChain>
</file>

<file path=xl/sharedStrings.xml><?xml version="1.0" encoding="utf-8"?>
<sst xmlns="http://schemas.openxmlformats.org/spreadsheetml/2006/main" count="153" uniqueCount="61">
  <si>
    <t>VIPA</t>
  </si>
  <si>
    <t>Antwerpen</t>
  </si>
  <si>
    <t>Limburg</t>
  </si>
  <si>
    <t>Oost-Vlaanderen</t>
  </si>
  <si>
    <t>Vlaams-Brabant en Brussel</t>
  </si>
  <si>
    <t>West-Vlaanderen</t>
  </si>
  <si>
    <t>aantal</t>
  </si>
  <si>
    <t>internaat</t>
  </si>
  <si>
    <t>dagcentrum</t>
  </si>
  <si>
    <t>tehuis niet-werkenden bezigheid</t>
  </si>
  <si>
    <t>tehuis niet-werkenden nursing</t>
  </si>
  <si>
    <t>tehuis kortverblijf</t>
  </si>
  <si>
    <t>gemiddeld</t>
  </si>
  <si>
    <t>Den Ommeloop</t>
  </si>
  <si>
    <t>TOTAAL VIPA</t>
  </si>
  <si>
    <t>THUISBEGELEIDING GES</t>
  </si>
  <si>
    <t>BAS</t>
  </si>
  <si>
    <t>TOTAAL THUISBEGELEIDING GES</t>
  </si>
  <si>
    <t>INDIVIDUELE CONVENANTS (PTB)</t>
  </si>
  <si>
    <t>PROVINCIAAL BUDGET</t>
  </si>
  <si>
    <t>REST</t>
  </si>
  <si>
    <t>PROVINCIAAL BUDGET WEST-VLAANDEREN</t>
  </si>
  <si>
    <t>PROVINCIAAL BUDGET LIMBURG</t>
  </si>
  <si>
    <t>geen</t>
  </si>
  <si>
    <t xml:space="preserve">onvoldoende noden / zorgvragen </t>
  </si>
  <si>
    <t>geen onderdeel van meerjarenplan ROG Limburg</t>
  </si>
  <si>
    <t>PROVINCIAAL BUDGET OOST-VLAANDEREN</t>
  </si>
  <si>
    <t>PROVINCIAAL BUDGET VLAAMS-BRABANT EN BRUSSEL</t>
  </si>
  <si>
    <r>
      <t xml:space="preserve">vet = definitieve locatie </t>
    </r>
    <r>
      <rPr>
        <sz val="11"/>
        <color theme="1"/>
        <rFont val="Calibri"/>
        <family val="2"/>
        <scheme val="minor"/>
      </rPr>
      <t>(haakjes = specifieke doelgroepen)</t>
    </r>
  </si>
  <si>
    <t>PROVINCIAAL BUDGET ANTWERPEN</t>
  </si>
  <si>
    <t>Vestah is gestart in 2011</t>
  </si>
  <si>
    <t>kostprijs</t>
  </si>
  <si>
    <t>totaal</t>
  </si>
  <si>
    <t>totaalprijs</t>
  </si>
  <si>
    <t>Vlaanderen</t>
  </si>
  <si>
    <t>VIPA-BUFFER</t>
  </si>
  <si>
    <t>TOTAAL RECHTSTREEKS TOEGANKELIJKE HULPVERLENING</t>
  </si>
  <si>
    <t>kortverblijf</t>
  </si>
  <si>
    <t>Kwadrant</t>
  </si>
  <si>
    <t>Kompas</t>
  </si>
  <si>
    <t>OC Sint-Ferdinand</t>
  </si>
  <si>
    <t>BIJKOMEND PAB-BUDGET (heralocatie van deel spoedprocedure-PAB)</t>
  </si>
  <si>
    <t>HERALOCATIE PAB-BUDGET</t>
  </si>
  <si>
    <t>Spermalie ( 3 VISUEEL MEERVOUDIG)</t>
  </si>
  <si>
    <t>Het Anker (4 GES++)</t>
  </si>
  <si>
    <t>De Waaiberg (UNIE-K)</t>
  </si>
  <si>
    <t>BUDGET UB 2013 PAB</t>
  </si>
  <si>
    <t>OVERSCHOT/TEKORT UB2012</t>
  </si>
  <si>
    <t>BESCHIKBAAR IN 2013</t>
  </si>
  <si>
    <t>Zonnestraal</t>
  </si>
  <si>
    <t>Zonnelied</t>
  </si>
  <si>
    <t>De Lork</t>
  </si>
  <si>
    <t>Tandem</t>
  </si>
  <si>
    <t>Intesa</t>
  </si>
  <si>
    <t>Heuvelheem</t>
  </si>
  <si>
    <t>Brabantse Dienst voor Thuisbegeleiding</t>
  </si>
  <si>
    <t>RECHTSTREEKS TOEGANKELIJKE HULP</t>
  </si>
  <si>
    <t>BIJKOMENDE MIDDELEN PAB</t>
  </si>
  <si>
    <t>geen UB: berekening voor ROG</t>
  </si>
  <si>
    <t>voor ROG</t>
  </si>
  <si>
    <t>Geen UB: berekening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</si>
</sst>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#,##0\ &quot;€&quot;;[Red]\-#,##0\ &quot;€&quot;"/>
    <numFmt numFmtId="42" formatCode="_-* #,##0\ &quot;€&quot;_-;\-* #,##0\ &quot;€&quot;_-;_-* &quot;-&quot;\ &quot;€&quot;_-;_-@_-"/>
    <numFmt numFmtId="164" formatCode="#,##0_ ;\-#,##0\ "/>
    <numFmt numFmtId="165" formatCode="#,##0.00_ ;\-#,##0.00\ "/>
    <numFmt numFmtId="166" formatCode="#,##0\ &quot;€&quot;"/>
    <numFmt numFmtId="167" formatCode="_-* #,##0.0\ &quot;€&quot;_-;\-* #,##0.0\ &quot;€&quot;_-;_-* &quot;-&quot;\ &quot;€&quot;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65">
    <xf numFmtId="0" fontId="0" fillId="0" borderId="0" xfId="0"/>
    <xf numFmtId="9" fontId="0" fillId="0" borderId="0" xfId="0" applyNumberFormat="1"/>
    <xf numFmtId="42" fontId="0" fillId="0" borderId="0" xfId="0" applyNumberFormat="1"/>
    <xf numFmtId="1" fontId="0" fillId="0" borderId="0" xfId="0" applyNumberFormat="1"/>
    <xf numFmtId="0" fontId="1" fillId="0" borderId="0" xfId="0" applyFont="1"/>
    <xf numFmtId="0" fontId="0" fillId="0" borderId="0" xfId="0" applyFont="1"/>
    <xf numFmtId="164" fontId="1" fillId="0" borderId="0" xfId="0" applyNumberFormat="1" applyFont="1"/>
    <xf numFmtId="42" fontId="1" fillId="0" borderId="0" xfId="0" applyNumberFormat="1" applyFont="1"/>
    <xf numFmtId="1" fontId="0" fillId="0" borderId="0" xfId="0" applyNumberFormat="1" applyFill="1"/>
    <xf numFmtId="0" fontId="0" fillId="0" borderId="0" xfId="0" applyNumberFormat="1" applyFont="1"/>
    <xf numFmtId="0" fontId="0" fillId="0" borderId="0" xfId="0" applyNumberFormat="1"/>
    <xf numFmtId="0" fontId="1" fillId="0" borderId="0" xfId="0" applyFont="1" applyAlignment="1">
      <alignment vertical="top" wrapText="1"/>
    </xf>
    <xf numFmtId="1" fontId="0" fillId="0" borderId="0" xfId="0" applyNumberFormat="1" applyAlignment="1">
      <alignment horizontal="right" vertical="center"/>
    </xf>
    <xf numFmtId="6" fontId="0" fillId="0" borderId="0" xfId="0" applyNumberFormat="1" applyFont="1"/>
    <xf numFmtId="6" fontId="0" fillId="0" borderId="0" xfId="0" applyNumberFormat="1"/>
    <xf numFmtId="42" fontId="0" fillId="0" borderId="0" xfId="0" applyNumberFormat="1" applyFont="1"/>
    <xf numFmtId="9" fontId="0" fillId="0" borderId="0" xfId="0" applyNumberFormat="1" applyFont="1"/>
    <xf numFmtId="0" fontId="0" fillId="0" borderId="0" xfId="0" quotePrefix="1" applyFont="1"/>
    <xf numFmtId="10" fontId="0" fillId="0" borderId="0" xfId="0" applyNumberFormat="1" applyFont="1"/>
    <xf numFmtId="165" fontId="0" fillId="0" borderId="0" xfId="0" applyNumberFormat="1"/>
    <xf numFmtId="2" fontId="0" fillId="0" borderId="0" xfId="0" applyNumberFormat="1" applyFont="1"/>
    <xf numFmtId="166" fontId="0" fillId="0" borderId="0" xfId="0" applyNumberFormat="1" applyFont="1"/>
    <xf numFmtId="2" fontId="1" fillId="0" borderId="0" xfId="0" applyNumberFormat="1" applyFont="1"/>
    <xf numFmtId="0" fontId="0" fillId="0" borderId="0" xfId="0" quotePrefix="1" applyNumberFormat="1" applyFont="1"/>
    <xf numFmtId="165" fontId="0" fillId="0" borderId="0" xfId="0" applyNumberFormat="1" applyFont="1"/>
    <xf numFmtId="9" fontId="1" fillId="0" borderId="0" xfId="0" applyNumberFormat="1" applyFont="1"/>
    <xf numFmtId="0" fontId="1" fillId="0" borderId="0" xfId="0" applyNumberFormat="1" applyFont="1"/>
    <xf numFmtId="42" fontId="0" fillId="0" borderId="0" xfId="0" applyNumberFormat="1" applyFill="1"/>
    <xf numFmtId="42" fontId="1" fillId="0" borderId="0" xfId="0" applyNumberFormat="1" applyFont="1" applyFill="1"/>
    <xf numFmtId="9" fontId="0" fillId="0" borderId="0" xfId="0" applyNumberFormat="1" applyFill="1"/>
    <xf numFmtId="9" fontId="2" fillId="0" borderId="0" xfId="0" applyNumberFormat="1" applyFont="1" applyFill="1"/>
    <xf numFmtId="0" fontId="1" fillId="0" borderId="0" xfId="0" applyFont="1" applyAlignment="1">
      <alignment horizontal="right"/>
    </xf>
    <xf numFmtId="0" fontId="2" fillId="0" borderId="0" xfId="0" applyNumberFormat="1" applyFont="1"/>
    <xf numFmtId="0" fontId="0" fillId="0" borderId="0" xfId="0" applyFont="1" applyFill="1"/>
    <xf numFmtId="42" fontId="3" fillId="0" borderId="0" xfId="0" applyNumberFormat="1" applyFont="1"/>
    <xf numFmtId="167" fontId="0" fillId="0" borderId="0" xfId="0" applyNumberFormat="1"/>
    <xf numFmtId="0" fontId="1" fillId="0" borderId="0" xfId="0" applyNumberFormat="1" applyFont="1" applyFill="1"/>
    <xf numFmtId="0" fontId="0" fillId="0" borderId="0" xfId="0" applyFill="1"/>
    <xf numFmtId="0" fontId="2" fillId="0" borderId="0" xfId="0" applyFont="1"/>
    <xf numFmtId="1" fontId="0" fillId="0" borderId="0" xfId="0" applyNumberFormat="1" applyAlignment="1">
      <alignment horizontal="right" vertical="center"/>
    </xf>
    <xf numFmtId="0" fontId="6" fillId="0" borderId="0" xfId="0" applyFont="1"/>
    <xf numFmtId="1" fontId="0" fillId="0" borderId="0" xfId="0" applyNumberFormat="1" applyFont="1"/>
    <xf numFmtId="0" fontId="0" fillId="2" borderId="0" xfId="0" applyFont="1" applyFill="1"/>
    <xf numFmtId="9" fontId="0" fillId="2" borderId="0" xfId="0" applyNumberFormat="1" applyFill="1"/>
    <xf numFmtId="42" fontId="0" fillId="2" borderId="0" xfId="0" applyNumberFormat="1" applyFill="1"/>
    <xf numFmtId="0" fontId="0" fillId="2" borderId="0" xfId="0" applyFill="1"/>
    <xf numFmtId="42" fontId="5" fillId="2" borderId="0" xfId="0" applyNumberFormat="1" applyFont="1" applyFill="1"/>
    <xf numFmtId="0" fontId="1" fillId="2" borderId="0" xfId="0" applyFont="1" applyFill="1"/>
    <xf numFmtId="42" fontId="3" fillId="2" borderId="0" xfId="0" applyNumberFormat="1" applyFont="1" applyFill="1"/>
    <xf numFmtId="0" fontId="0" fillId="2" borderId="0" xfId="0" applyNumberFormat="1" applyFont="1" applyFill="1"/>
    <xf numFmtId="0" fontId="5" fillId="0" borderId="0" xfId="0" applyNumberFormat="1" applyFont="1" applyFill="1"/>
    <xf numFmtId="42" fontId="4" fillId="2" borderId="0" xfId="0" applyNumberFormat="1" applyFont="1" applyFill="1"/>
    <xf numFmtId="42" fontId="4" fillId="2" borderId="0" xfId="0" applyNumberFormat="1" applyFont="1" applyFill="1" applyAlignment="1">
      <alignment horizontal="right"/>
    </xf>
    <xf numFmtId="0" fontId="0" fillId="3" borderId="0" xfId="0" applyFont="1" applyFill="1"/>
    <xf numFmtId="9" fontId="0" fillId="3" borderId="0" xfId="0" applyNumberFormat="1" applyFill="1"/>
    <xf numFmtId="42" fontId="0" fillId="3" borderId="0" xfId="0" applyNumberFormat="1" applyFill="1"/>
    <xf numFmtId="42" fontId="4" fillId="3" borderId="0" xfId="0" applyNumberFormat="1" applyFont="1" applyFill="1"/>
    <xf numFmtId="0" fontId="1" fillId="3" borderId="0" xfId="0" applyFont="1" applyFill="1"/>
    <xf numFmtId="0" fontId="0" fillId="3" borderId="0" xfId="0" applyFill="1"/>
    <xf numFmtId="42" fontId="1" fillId="3" borderId="0" xfId="0" applyNumberFormat="1" applyFont="1" applyFill="1"/>
    <xf numFmtId="1" fontId="0" fillId="3" borderId="0" xfId="0" applyNumberFormat="1" applyFill="1"/>
    <xf numFmtId="42" fontId="2" fillId="3" borderId="0" xfId="0" applyNumberFormat="1" applyFont="1" applyFill="1"/>
    <xf numFmtId="9" fontId="0" fillId="0" borderId="0" xfId="1" applyFont="1"/>
    <xf numFmtId="0" fontId="0" fillId="0" borderId="0" xfId="0" applyAlignment="1">
      <alignment horizontal="center"/>
    </xf>
    <xf numFmtId="1" fontId="0" fillId="0" borderId="0" xfId="0" applyNumberFormat="1" applyAlignment="1">
      <alignment horizontal="right" vertical="center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zoomScale="130" zoomScaleNormal="130" workbookViewId="0">
      <selection activeCell="K17" sqref="K17"/>
    </sheetView>
  </sheetViews>
  <sheetFormatPr defaultRowHeight="15" x14ac:dyDescent="0.25"/>
  <cols>
    <col min="1" max="1" width="28.5703125" customWidth="1"/>
    <col min="2" max="2" width="10.5703125" bestFit="1" customWidth="1"/>
    <col min="3" max="5" width="12.7109375" bestFit="1" customWidth="1"/>
    <col min="6" max="6" width="15.140625" bestFit="1" customWidth="1"/>
    <col min="7" max="7" width="12.7109375" customWidth="1"/>
    <col min="8" max="8" width="5.5703125" customWidth="1"/>
    <col min="9" max="9" width="4.85546875" customWidth="1"/>
    <col min="10" max="10" width="9.85546875" bestFit="1" customWidth="1"/>
    <col min="11" max="11" width="13.7109375" bestFit="1" customWidth="1"/>
  </cols>
  <sheetData>
    <row r="1" spans="1:11" ht="44.25" customHeight="1" x14ac:dyDescent="0.25"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63" t="s">
        <v>6</v>
      </c>
      <c r="I1" s="63"/>
      <c r="J1" t="s">
        <v>31</v>
      </c>
      <c r="K1" s="4" t="s">
        <v>34</v>
      </c>
    </row>
    <row r="2" spans="1:11" x14ac:dyDescent="0.25">
      <c r="A2" s="4" t="s">
        <v>19</v>
      </c>
      <c r="C2" s="2">
        <f>Antwerpen!E1</f>
        <v>6434750</v>
      </c>
      <c r="D2" s="2">
        <f>Limburg!E1</f>
        <v>2502786</v>
      </c>
      <c r="E2" s="2">
        <f>'Oost-Vlaanderen'!E1</f>
        <v>4205262</v>
      </c>
      <c r="F2" s="2">
        <f>'Vlaams-Brabant en Brussel'!E1</f>
        <v>4623260</v>
      </c>
      <c r="G2" s="2">
        <f>'West-Vlaanderen'!E1</f>
        <v>3366942</v>
      </c>
      <c r="H2" s="2"/>
      <c r="I2" s="2"/>
      <c r="K2" s="2">
        <f>SUM(C2:J2)</f>
        <v>21133000</v>
      </c>
    </row>
    <row r="3" spans="1:11" x14ac:dyDescent="0.25">
      <c r="A3" s="4" t="s">
        <v>42</v>
      </c>
      <c r="C3" s="2">
        <f>Antwerpen!E2</f>
        <v>487181</v>
      </c>
      <c r="D3" s="2">
        <f>Limburg!E2</f>
        <v>189488</v>
      </c>
      <c r="E3" s="2">
        <f>'Oost-Vlaanderen'!E2</f>
        <v>318385</v>
      </c>
      <c r="F3" s="2">
        <f>'Vlaams-Brabant en Brussel'!E2</f>
        <v>350032</v>
      </c>
      <c r="G3" s="2">
        <f>'West-Vlaanderen'!E2</f>
        <v>254914</v>
      </c>
      <c r="H3" s="4"/>
      <c r="I3" s="4"/>
      <c r="J3" s="4"/>
      <c r="K3" s="2">
        <f>SUM(C3:J3)</f>
        <v>1600000</v>
      </c>
    </row>
    <row r="4" spans="1:11" x14ac:dyDescent="0.25">
      <c r="A4" s="4"/>
      <c r="C4" s="2"/>
      <c r="D4" s="3"/>
      <c r="E4" s="7"/>
    </row>
    <row r="5" spans="1:11" x14ac:dyDescent="0.25">
      <c r="A5" s="4" t="s">
        <v>35</v>
      </c>
    </row>
    <row r="6" spans="1:11" x14ac:dyDescent="0.25">
      <c r="A6" t="s">
        <v>7</v>
      </c>
      <c r="B6" s="1" t="s">
        <v>12</v>
      </c>
      <c r="C6" s="3"/>
      <c r="D6" s="3"/>
      <c r="E6" s="3"/>
      <c r="F6" s="3"/>
      <c r="G6" s="3">
        <f>'West-Vlaanderen'!D5</f>
        <v>4</v>
      </c>
      <c r="H6" s="3">
        <f>SUM(C6:G6)</f>
        <v>4</v>
      </c>
      <c r="I6" s="39">
        <f>H6</f>
        <v>4</v>
      </c>
      <c r="J6" s="2">
        <v>58391.28</v>
      </c>
      <c r="K6" s="2">
        <f>H6*J6</f>
        <v>233565.12</v>
      </c>
    </row>
    <row r="7" spans="1:11" x14ac:dyDescent="0.25">
      <c r="A7" t="s">
        <v>8</v>
      </c>
      <c r="B7" s="1" t="s">
        <v>12</v>
      </c>
      <c r="C7" s="3"/>
      <c r="D7" s="3"/>
      <c r="E7" s="3"/>
      <c r="F7" s="3">
        <f>'Vlaams-Brabant en Brussel'!D5</f>
        <v>5</v>
      </c>
      <c r="G7" s="3"/>
      <c r="H7" s="3">
        <f t="shared" ref="H7:H13" si="0">SUM(C7:G7)</f>
        <v>5</v>
      </c>
      <c r="I7" s="39">
        <f>H7</f>
        <v>5</v>
      </c>
      <c r="J7" s="2">
        <v>26600.7</v>
      </c>
      <c r="K7" s="2">
        <f t="shared" ref="K7:K12" si="1">H7*J7</f>
        <v>133003.5</v>
      </c>
    </row>
    <row r="8" spans="1:11" x14ac:dyDescent="0.25">
      <c r="A8" t="s">
        <v>9</v>
      </c>
      <c r="B8" s="1" t="s">
        <v>12</v>
      </c>
      <c r="C8" s="8"/>
      <c r="D8" s="3"/>
      <c r="E8" s="3"/>
      <c r="F8" s="3"/>
      <c r="G8" s="3">
        <f>'West-Vlaanderen'!D6</f>
        <v>3</v>
      </c>
      <c r="H8" s="3">
        <f t="shared" si="0"/>
        <v>3</v>
      </c>
      <c r="I8" s="64">
        <f>H8+H9</f>
        <v>19</v>
      </c>
      <c r="J8" s="2">
        <v>50824.49</v>
      </c>
      <c r="K8" s="2">
        <f t="shared" si="1"/>
        <v>152473.47</v>
      </c>
    </row>
    <row r="9" spans="1:11" x14ac:dyDescent="0.25">
      <c r="B9" s="1">
        <v>1</v>
      </c>
      <c r="C9" s="8"/>
      <c r="D9" s="3">
        <f>Limburg!D5</f>
        <v>2</v>
      </c>
      <c r="E9" s="3">
        <f>'Oost-Vlaanderen'!D5+'Oost-Vlaanderen'!D6</f>
        <v>14</v>
      </c>
      <c r="F9" s="3"/>
      <c r="G9" s="3"/>
      <c r="H9" s="3">
        <f t="shared" si="0"/>
        <v>16</v>
      </c>
      <c r="I9" s="64"/>
      <c r="J9" s="2">
        <v>57106.17</v>
      </c>
      <c r="K9" s="2">
        <f t="shared" si="1"/>
        <v>913698.72</v>
      </c>
    </row>
    <row r="10" spans="1:11" x14ac:dyDescent="0.25">
      <c r="A10" t="s">
        <v>10</v>
      </c>
      <c r="B10" s="1" t="s">
        <v>12</v>
      </c>
      <c r="C10" s="3"/>
      <c r="D10" s="3"/>
      <c r="E10" s="3"/>
      <c r="F10" s="3">
        <f>'Vlaams-Brabant en Brussel'!D7</f>
        <v>3</v>
      </c>
      <c r="G10" s="3">
        <f>'West-Vlaanderen'!D7</f>
        <v>4</v>
      </c>
      <c r="H10" s="3">
        <f t="shared" si="0"/>
        <v>7</v>
      </c>
      <c r="I10" s="64">
        <f>H10+H11</f>
        <v>34</v>
      </c>
      <c r="J10" s="2">
        <v>60465.02</v>
      </c>
      <c r="K10" s="2">
        <f t="shared" si="1"/>
        <v>423255.13999999996</v>
      </c>
    </row>
    <row r="11" spans="1:11" x14ac:dyDescent="0.25">
      <c r="B11" s="1">
        <v>1</v>
      </c>
      <c r="C11" s="3"/>
      <c r="D11" s="3">
        <f>Limburg!D6</f>
        <v>3</v>
      </c>
      <c r="E11" s="3">
        <f>'Oost-Vlaanderen'!D7</f>
        <v>10</v>
      </c>
      <c r="F11" s="3">
        <f>'Vlaams-Brabant en Brussel'!D6+'Vlaams-Brabant en Brussel'!D8</f>
        <v>11</v>
      </c>
      <c r="G11" s="3">
        <f>'West-Vlaanderen'!D8</f>
        <v>3</v>
      </c>
      <c r="H11" s="3">
        <f t="shared" si="0"/>
        <v>27</v>
      </c>
      <c r="I11" s="64"/>
      <c r="J11" s="2">
        <v>67938.22</v>
      </c>
      <c r="K11" s="2">
        <f t="shared" si="1"/>
        <v>1834331.94</v>
      </c>
    </row>
    <row r="12" spans="1:11" x14ac:dyDescent="0.25">
      <c r="A12" t="s">
        <v>11</v>
      </c>
      <c r="B12" s="1">
        <v>1</v>
      </c>
      <c r="C12" s="3"/>
      <c r="D12" s="3">
        <f>Limburg!D7</f>
        <v>4</v>
      </c>
      <c r="E12" s="3"/>
      <c r="F12" s="3"/>
      <c r="G12" s="3"/>
      <c r="H12" s="3">
        <f t="shared" si="0"/>
        <v>4</v>
      </c>
      <c r="I12" s="12">
        <f>H12</f>
        <v>4</v>
      </c>
      <c r="J12" s="2">
        <v>63759.62</v>
      </c>
      <c r="K12" s="2">
        <f t="shared" si="1"/>
        <v>255038.48</v>
      </c>
    </row>
    <row r="13" spans="1:11" x14ac:dyDescent="0.25">
      <c r="B13" s="1" t="s">
        <v>32</v>
      </c>
      <c r="C13" s="3">
        <f>SUM(C6:C12)</f>
        <v>0</v>
      </c>
      <c r="D13" s="3">
        <f>SUM(D6:D12)</f>
        <v>9</v>
      </c>
      <c r="E13" s="3">
        <f>SUM(E6:E12)</f>
        <v>24</v>
      </c>
      <c r="F13" s="3">
        <f>SUM(F6:F12)</f>
        <v>19</v>
      </c>
      <c r="G13" s="3">
        <f>SUM(G6:G12)</f>
        <v>14</v>
      </c>
      <c r="H13" s="3">
        <f t="shared" si="0"/>
        <v>66</v>
      </c>
      <c r="I13" s="3"/>
      <c r="K13" s="7">
        <f>SUM(K6:K12)</f>
        <v>3945366.3699999996</v>
      </c>
    </row>
    <row r="14" spans="1:11" x14ac:dyDescent="0.25">
      <c r="B14" s="1" t="s">
        <v>33</v>
      </c>
      <c r="C14" s="2">
        <f>C6*$J6+C7*$J7+C8*$J8+C9*$J9+C10*$J10+C11*$J11+C12*$J12</f>
        <v>0</v>
      </c>
      <c r="D14" s="2">
        <f>D6*$J6+D7*$J7+D8*$J8+D9*$J9+D10*$J10+D11*$J11+D12*$J12</f>
        <v>573065.48</v>
      </c>
      <c r="E14" s="2">
        <f>E6*$J6+E7*$J7+E8*$J8+E9*$J9+E10*$J10+E11*$J11+E12*$J12</f>
        <v>1478868.58</v>
      </c>
      <c r="F14" s="2">
        <f>F6*$J6+F7*$J7+F8*$J8+F9*$J9+F10*$J10+F11*$J11+F12*$J12</f>
        <v>1061718.98</v>
      </c>
      <c r="G14" s="2">
        <f>G6*$J6+G7*$J7+G8*$J8+G9*$J9+G10*$J10+G11*$J11+G12*$J12</f>
        <v>831713.33</v>
      </c>
      <c r="K14" s="2"/>
    </row>
    <row r="15" spans="1:11" x14ac:dyDescent="0.25">
      <c r="B15" s="1"/>
      <c r="C15" s="2"/>
      <c r="D15" s="62">
        <f>D14/D2</f>
        <v>0.22897102668785904</v>
      </c>
      <c r="E15" s="62">
        <f t="shared" ref="E15:G15" si="2">E14/E2</f>
        <v>0.35167097317598761</v>
      </c>
      <c r="F15" s="62">
        <f t="shared" si="2"/>
        <v>0.22964725756284526</v>
      </c>
      <c r="G15" s="62">
        <f t="shared" si="2"/>
        <v>0.24702336125778226</v>
      </c>
      <c r="K15" s="2"/>
    </row>
    <row r="16" spans="1:11" x14ac:dyDescent="0.25">
      <c r="A16" s="4" t="s">
        <v>15</v>
      </c>
      <c r="B16" s="1" t="s">
        <v>6</v>
      </c>
      <c r="C16" s="10">
        <f>Antwerpen!D7</f>
        <v>0</v>
      </c>
      <c r="D16" s="10">
        <f>Limburg!D10</f>
        <v>0</v>
      </c>
      <c r="E16" s="10">
        <f>'Oost-Vlaanderen'!D11</f>
        <v>600</v>
      </c>
      <c r="F16" s="10">
        <f>'Vlaams-Brabant en Brussel'!D11</f>
        <v>667</v>
      </c>
      <c r="G16" s="10">
        <f>'West-Vlaanderen'!D12</f>
        <v>750</v>
      </c>
      <c r="H16" s="3">
        <f t="shared" ref="H16" si="3">SUM(C16:G16)</f>
        <v>2017</v>
      </c>
      <c r="I16" s="3"/>
      <c r="J16" s="2">
        <v>229.22</v>
      </c>
      <c r="K16" s="26"/>
    </row>
    <row r="17" spans="1:12" x14ac:dyDescent="0.25">
      <c r="A17" s="4"/>
      <c r="B17" s="1" t="s">
        <v>33</v>
      </c>
      <c r="C17" s="2">
        <f>Antwerpen!E7</f>
        <v>0</v>
      </c>
      <c r="D17" s="2">
        <f>Limburg!E11</f>
        <v>0</v>
      </c>
      <c r="E17" s="2">
        <f>'Oost-Vlaanderen'!E12</f>
        <v>137532</v>
      </c>
      <c r="F17" s="2">
        <f>'Vlaams-Brabant en Brussel'!E12</f>
        <v>152889.74</v>
      </c>
      <c r="G17" s="2">
        <f>'West-Vlaanderen'!E12</f>
        <v>171915</v>
      </c>
      <c r="K17" s="7">
        <f>SUM(C17:J17)</f>
        <v>462336.74</v>
      </c>
    </row>
    <row r="18" spans="1:12" x14ac:dyDescent="0.25">
      <c r="B18" s="1"/>
      <c r="C18" s="2"/>
      <c r="D18" s="2"/>
      <c r="E18" s="2"/>
      <c r="F18" s="2"/>
      <c r="G18" s="2"/>
      <c r="K18" s="7"/>
    </row>
    <row r="19" spans="1:12" x14ac:dyDescent="0.25">
      <c r="A19" s="4" t="s">
        <v>56</v>
      </c>
      <c r="C19" s="2">
        <f>Antwerpen!E9</f>
        <v>1286950</v>
      </c>
      <c r="D19" s="2">
        <f>Limburg!E13</f>
        <v>385944.10400000005</v>
      </c>
      <c r="E19" s="2">
        <f>'Oost-Vlaanderen'!E14</f>
        <v>476512.68400000001</v>
      </c>
      <c r="F19" s="2">
        <f>'Vlaams-Brabant en Brussel'!E14</f>
        <v>635863.33400000003</v>
      </c>
      <c r="G19" s="2">
        <f>'West-Vlaanderen'!E14</f>
        <v>421088.234</v>
      </c>
      <c r="K19" s="7">
        <f t="shared" ref="K19:K28" si="4">SUM(C19:J19)</f>
        <v>3206358.3560000006</v>
      </c>
    </row>
    <row r="20" spans="1:12" x14ac:dyDescent="0.25">
      <c r="A20" s="5"/>
      <c r="C20" s="2"/>
      <c r="D20" s="2"/>
      <c r="E20" s="2"/>
      <c r="F20" s="2"/>
      <c r="G20" s="2"/>
      <c r="H20" s="3"/>
      <c r="J20" s="2"/>
      <c r="K20" s="7"/>
    </row>
    <row r="21" spans="1:12" x14ac:dyDescent="0.25">
      <c r="A21" s="4" t="s">
        <v>46</v>
      </c>
      <c r="B21" s="1"/>
      <c r="C21" s="2">
        <f>Antwerpen!E11</f>
        <v>2573900</v>
      </c>
      <c r="D21" s="2">
        <f>Limburg!E15</f>
        <v>771888.2080000001</v>
      </c>
      <c r="E21" s="2">
        <f>'Oost-Vlaanderen'!E16</f>
        <v>1090557.368</v>
      </c>
      <c r="F21" s="2">
        <f>'Vlaams-Brabant en Brussel'!E16</f>
        <v>1424616.4080000001</v>
      </c>
      <c r="G21" s="2">
        <f>'West-Vlaanderen'!E16</f>
        <v>1014091.468</v>
      </c>
      <c r="H21" s="8"/>
      <c r="J21" s="2"/>
      <c r="K21" s="7">
        <f t="shared" si="4"/>
        <v>6875053.4520000005</v>
      </c>
      <c r="L21" s="3"/>
    </row>
    <row r="22" spans="1:12" x14ac:dyDescent="0.25">
      <c r="A22" s="53" t="s">
        <v>57</v>
      </c>
      <c r="B22" s="54"/>
      <c r="C22" s="55">
        <f>Antwerpen!E12</f>
        <v>487181</v>
      </c>
      <c r="D22" s="55">
        <f>Limburg!E16</f>
        <v>189488</v>
      </c>
      <c r="E22" s="55">
        <f>'Oost-Vlaanderen'!E17</f>
        <v>318385</v>
      </c>
      <c r="F22" s="55">
        <f>'Vlaams-Brabant en Brussel'!E17</f>
        <v>350032</v>
      </c>
      <c r="G22" s="55">
        <f>'West-Vlaanderen'!E17</f>
        <v>254914</v>
      </c>
      <c r="H22" s="60" t="s">
        <v>60</v>
      </c>
      <c r="I22" s="58"/>
      <c r="J22" s="55"/>
      <c r="K22" s="59">
        <f t="shared" si="4"/>
        <v>1600000</v>
      </c>
    </row>
    <row r="23" spans="1:12" x14ac:dyDescent="0.25">
      <c r="A23" s="53" t="s">
        <v>47</v>
      </c>
      <c r="B23" s="54"/>
      <c r="C23" s="55">
        <f>Antwerpen!E13</f>
        <v>63319</v>
      </c>
      <c r="D23" s="56">
        <f>Limburg!E17</f>
        <v>-14710</v>
      </c>
      <c r="E23" s="56">
        <f>'Oost-Vlaanderen'!E18</f>
        <v>-30589.25</v>
      </c>
      <c r="F23" s="55">
        <f>'Vlaams-Brabant en Brussel'!E18</f>
        <v>4424.37</v>
      </c>
      <c r="G23" s="56">
        <f>'West-Vlaanderen'!E18</f>
        <v>-27939.759999999893</v>
      </c>
      <c r="H23" s="60" t="s">
        <v>59</v>
      </c>
      <c r="I23" s="58"/>
      <c r="J23" s="2"/>
      <c r="K23" s="61">
        <f t="shared" si="4"/>
        <v>-5495.6399999998939</v>
      </c>
    </row>
    <row r="24" spans="1:12" x14ac:dyDescent="0.25">
      <c r="A24" s="57" t="s">
        <v>48</v>
      </c>
      <c r="B24" s="58"/>
      <c r="C24" s="55">
        <f>Antwerpen!E14</f>
        <v>3124400</v>
      </c>
      <c r="D24" s="55">
        <f>Limburg!E18</f>
        <v>946666.2080000001</v>
      </c>
      <c r="E24" s="55">
        <f>'Oost-Vlaanderen'!E19</f>
        <v>1378353.118</v>
      </c>
      <c r="F24" s="55">
        <f>'Vlaams-Brabant en Brussel'!E19</f>
        <v>1779072.7780000002</v>
      </c>
      <c r="G24" s="55">
        <f>'West-Vlaanderen'!E19</f>
        <v>1241065.7080000001</v>
      </c>
      <c r="K24" s="59">
        <f t="shared" si="4"/>
        <v>8469557.8120000008</v>
      </c>
    </row>
    <row r="25" spans="1:12" x14ac:dyDescent="0.25">
      <c r="C25" s="2"/>
      <c r="D25" s="2"/>
      <c r="E25" s="2"/>
      <c r="F25" s="2"/>
      <c r="G25" s="2"/>
      <c r="K25" s="7"/>
    </row>
    <row r="26" spans="1:12" x14ac:dyDescent="0.25">
      <c r="A26" s="4" t="s">
        <v>18</v>
      </c>
      <c r="C26" s="2">
        <f>Antwerpen!E16</f>
        <v>2573900</v>
      </c>
      <c r="D26" s="2">
        <f>Limburg!E20</f>
        <v>771888.2080000001</v>
      </c>
      <c r="E26" s="2">
        <f>'Oost-Vlaanderen'!E21</f>
        <v>1021791.368</v>
      </c>
      <c r="F26" s="2">
        <f>'Vlaams-Brabant en Brussel'!E21</f>
        <v>1348171.5380000002</v>
      </c>
      <c r="G26" s="2">
        <f>'West-Vlaanderen'!E21</f>
        <v>928133.96799999999</v>
      </c>
      <c r="K26" s="7">
        <f t="shared" si="4"/>
        <v>6643885.0820000004</v>
      </c>
      <c r="L26" s="3"/>
    </row>
    <row r="27" spans="1:12" x14ac:dyDescent="0.25">
      <c r="C27" s="2"/>
      <c r="D27" s="2"/>
      <c r="E27" s="2"/>
      <c r="F27" s="2"/>
      <c r="G27" s="2"/>
      <c r="H27" s="3"/>
      <c r="I27" s="3"/>
      <c r="J27" s="3"/>
      <c r="K27" s="7"/>
      <c r="L27" s="3"/>
    </row>
    <row r="28" spans="1:12" x14ac:dyDescent="0.25">
      <c r="A28" t="s">
        <v>20</v>
      </c>
      <c r="B28" s="1"/>
      <c r="C28" s="2">
        <f>Antwerpen!E18</f>
        <v>0</v>
      </c>
      <c r="D28" s="2">
        <f>Limburg!E22</f>
        <v>0</v>
      </c>
      <c r="E28" s="2">
        <f>'Oost-Vlaanderen'!E23</f>
        <v>0</v>
      </c>
      <c r="F28" s="2">
        <f>'Vlaams-Brabant en Brussel'!E23</f>
        <v>0</v>
      </c>
      <c r="G28" s="2">
        <f>'West-Vlaanderen'!E23</f>
        <v>0</v>
      </c>
      <c r="K28" s="7">
        <f t="shared" si="4"/>
        <v>0</v>
      </c>
    </row>
    <row r="29" spans="1:12" x14ac:dyDescent="0.25">
      <c r="B29" s="1"/>
    </row>
    <row r="30" spans="1:12" x14ac:dyDescent="0.25">
      <c r="A30" s="4"/>
      <c r="B30" s="1"/>
      <c r="C30" s="2"/>
      <c r="D30" s="2"/>
      <c r="E30" s="2"/>
      <c r="F30" s="2"/>
      <c r="G30" s="2"/>
      <c r="K30" s="7"/>
    </row>
    <row r="31" spans="1:12" x14ac:dyDescent="0.25">
      <c r="B31" s="1"/>
    </row>
    <row r="32" spans="1:12" x14ac:dyDescent="0.25">
      <c r="A32" s="4"/>
      <c r="B32" s="1"/>
      <c r="C32" s="2"/>
      <c r="D32" s="2"/>
      <c r="E32" s="2"/>
      <c r="F32" s="2"/>
      <c r="G32" s="2"/>
      <c r="K32" s="7"/>
    </row>
    <row r="33" spans="2:11" x14ac:dyDescent="0.25">
      <c r="B33" s="1"/>
      <c r="K33" s="31"/>
    </row>
    <row r="34" spans="2:11" x14ac:dyDescent="0.25">
      <c r="B34" s="1"/>
      <c r="K34" s="2"/>
    </row>
    <row r="35" spans="2:11" x14ac:dyDescent="0.25">
      <c r="B35" s="1"/>
    </row>
    <row r="36" spans="2:11" x14ac:dyDescent="0.25">
      <c r="B36" s="1"/>
    </row>
    <row r="37" spans="2:11" x14ac:dyDescent="0.25">
      <c r="B37" s="1"/>
    </row>
    <row r="38" spans="2:11" x14ac:dyDescent="0.25">
      <c r="B38" s="1"/>
    </row>
    <row r="39" spans="2:11" x14ac:dyDescent="0.25">
      <c r="B39" s="1"/>
    </row>
    <row r="40" spans="2:11" x14ac:dyDescent="0.25">
      <c r="B40" s="1"/>
    </row>
    <row r="41" spans="2:11" x14ac:dyDescent="0.25">
      <c r="B41" s="1"/>
    </row>
  </sheetData>
  <mergeCells count="3">
    <mergeCell ref="H1:I1"/>
    <mergeCell ref="I8:I9"/>
    <mergeCell ref="I10:I11"/>
  </mergeCells>
  <pageMargins left="0.31496062992125984" right="0.31496062992125984" top="0.74803149606299213" bottom="0.74803149606299213" header="0.31496062992125984" footer="0.31496062992125984"/>
  <pageSetup paperSize="9" orientation="landscape" r:id="rId1"/>
  <headerFooter>
    <oddHeader>&amp;LPERSPECTIEF 2020 - MEERJARENPLAN 2012-2014&amp;C&amp;A&amp;RUITBREIDINGSBELEID 2013</oddHeader>
    <oddFooter>&amp;LVAPH - cel zorgregie&amp;C&amp;A&amp;R&amp;F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zoomScale="130" zoomScaleNormal="130" workbookViewId="0">
      <selection activeCell="A13" sqref="A13"/>
    </sheetView>
  </sheetViews>
  <sheetFormatPr defaultRowHeight="15" x14ac:dyDescent="0.25"/>
  <cols>
    <col min="1" max="1" width="31.28515625" bestFit="1" customWidth="1"/>
    <col min="2" max="2" width="10.5703125" bestFit="1" customWidth="1"/>
    <col min="3" max="3" width="9.5703125" style="2" bestFit="1" customWidth="1"/>
    <col min="5" max="5" width="12.7109375" bestFit="1" customWidth="1"/>
    <col min="6" max="6" width="2.7109375" customWidth="1"/>
    <col min="7" max="7" width="29.7109375" customWidth="1"/>
    <col min="8" max="8" width="12" bestFit="1" customWidth="1"/>
    <col min="9" max="9" width="5.5703125" customWidth="1"/>
    <col min="10" max="10" width="7.42578125" customWidth="1"/>
  </cols>
  <sheetData>
    <row r="1" spans="1:10" x14ac:dyDescent="0.25">
      <c r="A1" s="4" t="s">
        <v>29</v>
      </c>
      <c r="D1" s="3"/>
      <c r="E1" s="7">
        <v>6434750</v>
      </c>
      <c r="F1" s="7"/>
    </row>
    <row r="2" spans="1:10" x14ac:dyDescent="0.25">
      <c r="A2" s="4" t="s">
        <v>41</v>
      </c>
      <c r="D2" s="3"/>
      <c r="E2" s="7">
        <v>487181</v>
      </c>
      <c r="F2" s="7"/>
    </row>
    <row r="3" spans="1:10" ht="14.25" customHeight="1" x14ac:dyDescent="0.25">
      <c r="A3" s="4"/>
      <c r="D3" s="3"/>
      <c r="E3" s="7"/>
      <c r="F3" s="7"/>
    </row>
    <row r="4" spans="1:10" x14ac:dyDescent="0.25">
      <c r="A4" s="4" t="s">
        <v>14</v>
      </c>
      <c r="B4" t="s">
        <v>23</v>
      </c>
      <c r="D4" s="6"/>
      <c r="E4" s="7">
        <v>0</v>
      </c>
      <c r="F4" s="7"/>
      <c r="G4" s="10"/>
    </row>
    <row r="5" spans="1:10" x14ac:dyDescent="0.25">
      <c r="A5" s="4"/>
      <c r="D5" s="6"/>
      <c r="E5" s="7"/>
      <c r="F5" s="7"/>
      <c r="G5" s="2"/>
    </row>
    <row r="6" spans="1:10" x14ac:dyDescent="0.25">
      <c r="A6" s="4" t="s">
        <v>15</v>
      </c>
      <c r="B6" t="s">
        <v>23</v>
      </c>
      <c r="C6" s="2">
        <v>229.22</v>
      </c>
      <c r="D6" s="3">
        <v>0</v>
      </c>
      <c r="E6" s="2">
        <f t="shared" ref="E6" si="0">C6*D6</f>
        <v>0</v>
      </c>
      <c r="F6" s="2"/>
      <c r="G6" s="10" t="s">
        <v>30</v>
      </c>
    </row>
    <row r="7" spans="1:10" x14ac:dyDescent="0.25">
      <c r="A7" s="4" t="s">
        <v>17</v>
      </c>
      <c r="D7" s="4">
        <f>SUM(D6:D6)</f>
        <v>0</v>
      </c>
      <c r="E7" s="7">
        <f>SUM(E6:E6)</f>
        <v>0</v>
      </c>
      <c r="F7" s="7"/>
    </row>
    <row r="8" spans="1:10" x14ac:dyDescent="0.25">
      <c r="A8" s="4"/>
      <c r="D8" s="4"/>
      <c r="E8" s="7"/>
      <c r="F8" s="7"/>
    </row>
    <row r="9" spans="1:10" x14ac:dyDescent="0.25">
      <c r="A9" s="4" t="s">
        <v>36</v>
      </c>
      <c r="D9" s="4"/>
      <c r="E9" s="7">
        <f>(E1-E4)*20%-50%*E7</f>
        <v>1286950</v>
      </c>
      <c r="F9" s="7"/>
      <c r="G9" s="7"/>
      <c r="H9" s="2"/>
    </row>
    <row r="10" spans="1:10" x14ac:dyDescent="0.25">
      <c r="A10" s="4"/>
      <c r="H10" s="1"/>
    </row>
    <row r="11" spans="1:10" x14ac:dyDescent="0.25">
      <c r="A11" s="4" t="s">
        <v>46</v>
      </c>
      <c r="B11" s="1"/>
      <c r="E11" s="34">
        <f>(E1-E4)*40%</f>
        <v>2573900</v>
      </c>
      <c r="F11" s="7"/>
      <c r="G11" s="15"/>
      <c r="H11" s="16"/>
      <c r="I11" s="5"/>
    </row>
    <row r="12" spans="1:10" x14ac:dyDescent="0.25">
      <c r="A12" s="42" t="s">
        <v>41</v>
      </c>
      <c r="B12" s="43"/>
      <c r="C12" s="44"/>
      <c r="D12" s="45"/>
      <c r="E12" s="46">
        <f>E2</f>
        <v>487181</v>
      </c>
      <c r="F12" s="7"/>
      <c r="G12" s="49" t="s">
        <v>58</v>
      </c>
      <c r="H12" s="16"/>
      <c r="I12" s="5"/>
    </row>
    <row r="13" spans="1:10" x14ac:dyDescent="0.25">
      <c r="A13" s="42" t="s">
        <v>47</v>
      </c>
      <c r="B13" s="43"/>
      <c r="C13" s="44"/>
      <c r="D13" s="45"/>
      <c r="E13" s="46">
        <v>63319</v>
      </c>
      <c r="F13" s="7"/>
      <c r="G13" s="50"/>
      <c r="H13" s="25"/>
      <c r="I13" s="25"/>
      <c r="J13" s="5"/>
    </row>
    <row r="14" spans="1:10" x14ac:dyDescent="0.25">
      <c r="A14" s="47" t="s">
        <v>48</v>
      </c>
      <c r="B14" s="43"/>
      <c r="C14" s="44"/>
      <c r="D14" s="45"/>
      <c r="E14" s="48">
        <f>SUM(E11:E13)</f>
        <v>3124400</v>
      </c>
      <c r="F14" s="7"/>
      <c r="H14" s="5"/>
      <c r="I14" s="5"/>
      <c r="J14" s="18"/>
    </row>
    <row r="15" spans="1:10" x14ac:dyDescent="0.25">
      <c r="H15" s="5"/>
      <c r="I15" s="5"/>
      <c r="J15" s="18"/>
    </row>
    <row r="16" spans="1:10" x14ac:dyDescent="0.25">
      <c r="A16" s="4" t="s">
        <v>18</v>
      </c>
      <c r="E16" s="34">
        <f>(E1-E4)*40%-50%*E7</f>
        <v>2573900</v>
      </c>
      <c r="F16" s="7"/>
      <c r="G16" s="9"/>
      <c r="H16" s="5"/>
      <c r="I16" s="5"/>
      <c r="J16" s="18"/>
    </row>
    <row r="17" spans="1:14" x14ac:dyDescent="0.25">
      <c r="H17" s="5"/>
      <c r="I17" s="5"/>
      <c r="J17" s="18"/>
      <c r="N17" s="18"/>
    </row>
    <row r="18" spans="1:14" x14ac:dyDescent="0.25">
      <c r="A18" t="s">
        <v>20</v>
      </c>
      <c r="E18" s="2">
        <f>E1-E4-E7-E9-E11-E16</f>
        <v>0</v>
      </c>
      <c r="F18" s="2"/>
      <c r="H18" s="5"/>
      <c r="I18" s="5"/>
      <c r="J18" s="18"/>
      <c r="N18" s="18"/>
    </row>
    <row r="19" spans="1:14" x14ac:dyDescent="0.25">
      <c r="H19" s="5"/>
      <c r="I19" s="5"/>
      <c r="J19" s="18"/>
      <c r="N19" s="18"/>
    </row>
    <row r="20" spans="1:14" x14ac:dyDescent="0.25">
      <c r="A20" s="5"/>
      <c r="B20" s="5"/>
      <c r="C20" s="15"/>
      <c r="D20" s="5"/>
      <c r="E20" s="15"/>
      <c r="F20" s="5"/>
      <c r="G20" s="5"/>
      <c r="H20" s="5"/>
      <c r="I20" s="5"/>
      <c r="J20" s="21"/>
      <c r="N20" s="18"/>
    </row>
    <row r="21" spans="1:14" x14ac:dyDescent="0.25">
      <c r="A21" s="5"/>
      <c r="B21" s="5"/>
      <c r="C21" s="15"/>
      <c r="D21" s="5"/>
      <c r="E21" s="2"/>
      <c r="F21" s="5"/>
      <c r="G21" s="5"/>
      <c r="H21" s="16"/>
      <c r="I21" s="5"/>
      <c r="N21" s="18"/>
    </row>
    <row r="22" spans="1:14" x14ac:dyDescent="0.25">
      <c r="A22" s="5"/>
      <c r="B22" s="5"/>
      <c r="C22" s="15"/>
      <c r="D22" s="5"/>
      <c r="E22" s="2"/>
      <c r="F22" s="5"/>
      <c r="G22" s="5"/>
      <c r="H22" s="16"/>
      <c r="I22" s="5"/>
      <c r="N22" s="18"/>
    </row>
    <row r="23" spans="1:14" x14ac:dyDescent="0.25">
      <c r="A23" s="5"/>
      <c r="B23" s="5"/>
      <c r="C23" s="15"/>
      <c r="D23" s="5"/>
      <c r="E23" s="2"/>
      <c r="F23" s="5"/>
      <c r="G23" s="5"/>
      <c r="H23" s="16"/>
      <c r="I23" s="5"/>
    </row>
    <row r="24" spans="1:14" x14ac:dyDescent="0.25">
      <c r="A24" s="5"/>
      <c r="B24" s="5"/>
      <c r="C24" s="15"/>
      <c r="D24" s="5"/>
      <c r="E24" s="2"/>
      <c r="F24" s="5"/>
      <c r="G24" s="5"/>
      <c r="H24" s="16"/>
      <c r="I24" s="5"/>
    </row>
    <row r="25" spans="1:14" x14ac:dyDescent="0.25">
      <c r="A25" s="5"/>
      <c r="B25" s="5"/>
      <c r="C25" s="15"/>
      <c r="D25" s="5"/>
      <c r="E25" s="2"/>
      <c r="F25" s="5"/>
      <c r="G25" s="5"/>
      <c r="H25" s="16"/>
      <c r="I25" s="5"/>
    </row>
    <row r="26" spans="1:14" x14ac:dyDescent="0.25">
      <c r="A26" s="5"/>
      <c r="B26" s="5"/>
      <c r="C26" s="15"/>
      <c r="D26" s="5"/>
      <c r="E26" s="2"/>
      <c r="F26" s="5"/>
      <c r="G26" s="5"/>
      <c r="H26" s="16"/>
      <c r="I26" s="5"/>
    </row>
    <row r="27" spans="1:14" x14ac:dyDescent="0.25">
      <c r="A27" s="5"/>
      <c r="B27" s="5"/>
      <c r="C27" s="15"/>
      <c r="D27" s="5"/>
      <c r="E27" s="2"/>
      <c r="F27" s="5"/>
      <c r="G27" s="5"/>
      <c r="H27" s="16"/>
      <c r="I27" s="5"/>
    </row>
    <row r="28" spans="1:14" x14ac:dyDescent="0.25">
      <c r="A28" s="5"/>
      <c r="B28" s="5"/>
      <c r="C28" s="15"/>
      <c r="D28" s="5"/>
      <c r="E28" s="2"/>
      <c r="F28" s="5"/>
      <c r="G28" s="5"/>
      <c r="H28" s="16"/>
      <c r="I28" s="5"/>
    </row>
    <row r="29" spans="1:14" x14ac:dyDescent="0.25">
      <c r="A29" s="5"/>
      <c r="B29" s="5"/>
      <c r="C29" s="15"/>
      <c r="D29" s="5"/>
      <c r="E29" s="2"/>
      <c r="F29" s="5"/>
      <c r="G29" s="5"/>
      <c r="H29" s="16"/>
      <c r="I29" s="5"/>
    </row>
    <row r="30" spans="1:14" x14ac:dyDescent="0.25">
      <c r="A30" s="5"/>
      <c r="B30" s="5"/>
      <c r="C30" s="15"/>
      <c r="D30" s="5"/>
      <c r="E30" s="2"/>
      <c r="F30" s="5"/>
      <c r="G30" s="5"/>
      <c r="H30" s="16"/>
      <c r="I30" s="5"/>
    </row>
    <row r="31" spans="1:14" x14ac:dyDescent="0.25">
      <c r="A31" s="5"/>
      <c r="B31" s="5"/>
      <c r="C31" s="15"/>
      <c r="D31" s="5"/>
      <c r="E31" s="2"/>
      <c r="F31" s="5"/>
      <c r="G31" s="5"/>
      <c r="H31" s="16"/>
      <c r="I31" s="5"/>
    </row>
    <row r="32" spans="1:14" x14ac:dyDescent="0.25">
      <c r="A32" s="5"/>
      <c r="B32" s="5"/>
      <c r="C32" s="15"/>
      <c r="D32" s="5"/>
      <c r="E32" s="2"/>
      <c r="F32" s="5"/>
      <c r="G32" s="5"/>
      <c r="H32" s="16"/>
      <c r="I32" s="5"/>
    </row>
    <row r="33" spans="1:9" x14ac:dyDescent="0.25">
      <c r="A33" s="5"/>
      <c r="B33" s="5"/>
      <c r="C33" s="15"/>
      <c r="D33" s="5"/>
      <c r="E33" s="2"/>
      <c r="F33" s="5"/>
      <c r="G33" s="5"/>
      <c r="H33" s="16"/>
      <c r="I33" s="5"/>
    </row>
    <row r="34" spans="1:9" x14ac:dyDescent="0.25">
      <c r="A34" s="5"/>
      <c r="B34" s="5"/>
      <c r="C34" s="15"/>
      <c r="D34" s="5"/>
      <c r="E34" s="5"/>
      <c r="F34" s="5"/>
      <c r="G34" s="5"/>
      <c r="H34" s="16"/>
      <c r="I34" s="5"/>
    </row>
    <row r="35" spans="1:9" x14ac:dyDescent="0.25">
      <c r="A35" s="4"/>
      <c r="B35" s="1"/>
      <c r="E35" s="7"/>
      <c r="F35" s="7"/>
      <c r="G35" s="26"/>
      <c r="H35" s="2"/>
    </row>
    <row r="36" spans="1:9" x14ac:dyDescent="0.25">
      <c r="H36" s="1"/>
    </row>
    <row r="37" spans="1:9" x14ac:dyDescent="0.25">
      <c r="H37" s="1"/>
    </row>
    <row r="38" spans="1:9" x14ac:dyDescent="0.25">
      <c r="A38" s="4"/>
      <c r="E38" s="7"/>
      <c r="F38" s="7"/>
      <c r="G38" s="26"/>
      <c r="H38" s="2"/>
    </row>
    <row r="39" spans="1:9" x14ac:dyDescent="0.25">
      <c r="H39" s="1"/>
    </row>
    <row r="40" spans="1:9" x14ac:dyDescent="0.25">
      <c r="H40" s="1"/>
    </row>
    <row r="41" spans="1:9" x14ac:dyDescent="0.25">
      <c r="A41" s="4"/>
      <c r="E41" s="7"/>
      <c r="F41" s="7"/>
    </row>
    <row r="43" spans="1:9" x14ac:dyDescent="0.25">
      <c r="E43" s="2"/>
      <c r="F43" s="2"/>
    </row>
    <row r="45" spans="1:9" x14ac:dyDescent="0.25">
      <c r="E45" s="2"/>
    </row>
  </sheetData>
  <pageMargins left="0.7" right="0.7" top="0.75" bottom="0.75" header="0.3" footer="0.3"/>
  <pageSetup paperSize="9" orientation="landscape" r:id="rId1"/>
  <headerFooter>
    <oddHeader>&amp;LPERSPECTIEF 2020 - MEERJARENPLAN 2012-2014&amp;C&amp;A&amp;RUITBREIDINGSBELEID 2013</oddHeader>
    <oddFooter>&amp;LVAPH - cel zorgregie&amp;C&amp;A&amp;R&amp;F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zoomScale="130" zoomScaleNormal="130" workbookViewId="0"/>
  </sheetViews>
  <sheetFormatPr defaultRowHeight="15" x14ac:dyDescent="0.25"/>
  <cols>
    <col min="1" max="1" width="31.28515625" bestFit="1" customWidth="1"/>
    <col min="2" max="2" width="10.5703125" bestFit="1" customWidth="1"/>
    <col min="3" max="3" width="9.85546875" style="2" bestFit="1" customWidth="1"/>
    <col min="5" max="5" width="14.7109375" customWidth="1"/>
    <col min="6" max="6" width="2.7109375" customWidth="1"/>
    <col min="7" max="7" width="33.140625" customWidth="1"/>
    <col min="8" max="8" width="12.85546875" customWidth="1"/>
  </cols>
  <sheetData>
    <row r="1" spans="1:8" x14ac:dyDescent="0.25">
      <c r="A1" s="4" t="s">
        <v>22</v>
      </c>
      <c r="D1" s="3"/>
      <c r="E1" s="7">
        <v>2502786</v>
      </c>
      <c r="F1" s="7"/>
    </row>
    <row r="2" spans="1:8" x14ac:dyDescent="0.25">
      <c r="A2" s="4" t="s">
        <v>41</v>
      </c>
      <c r="D2" s="3"/>
      <c r="E2" s="7">
        <v>189488</v>
      </c>
      <c r="F2" s="7"/>
    </row>
    <row r="3" spans="1:8" x14ac:dyDescent="0.25">
      <c r="A3" s="4"/>
      <c r="D3" s="3"/>
      <c r="E3" s="7"/>
      <c r="F3" s="7"/>
    </row>
    <row r="4" spans="1:8" x14ac:dyDescent="0.25">
      <c r="A4" s="4" t="s">
        <v>0</v>
      </c>
      <c r="B4" s="1"/>
      <c r="C4" s="10" t="s">
        <v>31</v>
      </c>
      <c r="D4" s="3" t="s">
        <v>6</v>
      </c>
      <c r="E4" s="4" t="s">
        <v>28</v>
      </c>
    </row>
    <row r="5" spans="1:8" x14ac:dyDescent="0.25">
      <c r="A5" t="s">
        <v>9</v>
      </c>
      <c r="B5" s="29">
        <v>1</v>
      </c>
      <c r="C5" s="2">
        <v>57106.17</v>
      </c>
      <c r="D5" s="3">
        <v>2</v>
      </c>
      <c r="E5" s="2">
        <f t="shared" ref="E5" si="0">C5*D5</f>
        <v>114212.34</v>
      </c>
      <c r="F5" s="2"/>
      <c r="G5" s="5" t="s">
        <v>40</v>
      </c>
    </row>
    <row r="6" spans="1:8" x14ac:dyDescent="0.25">
      <c r="A6" t="s">
        <v>10</v>
      </c>
      <c r="B6" s="29">
        <v>1</v>
      </c>
      <c r="C6" s="2">
        <v>67938.22</v>
      </c>
      <c r="D6" s="3">
        <v>3</v>
      </c>
      <c r="E6" s="2">
        <f t="shared" ref="E6:E7" si="1">C6*D6</f>
        <v>203814.66</v>
      </c>
      <c r="F6" s="2"/>
      <c r="G6" s="4" t="s">
        <v>52</v>
      </c>
    </row>
    <row r="7" spans="1:8" x14ac:dyDescent="0.25">
      <c r="A7" s="5" t="s">
        <v>37</v>
      </c>
      <c r="B7" s="29">
        <v>1</v>
      </c>
      <c r="C7" s="2">
        <v>63759.62</v>
      </c>
      <c r="D7" s="3">
        <v>4</v>
      </c>
      <c r="E7" s="2">
        <f t="shared" si="1"/>
        <v>255038.48</v>
      </c>
      <c r="F7" s="2"/>
      <c r="G7" s="5" t="s">
        <v>53</v>
      </c>
    </row>
    <row r="8" spans="1:8" x14ac:dyDescent="0.25">
      <c r="A8" s="4" t="s">
        <v>14</v>
      </c>
      <c r="D8" s="6">
        <f>SUM(D5:D7)</f>
        <v>9</v>
      </c>
      <c r="E8" s="7">
        <f>SUM(E5:E7)</f>
        <v>573065.48</v>
      </c>
      <c r="F8" s="7"/>
      <c r="G8" s="2"/>
    </row>
    <row r="9" spans="1:8" x14ac:dyDescent="0.25">
      <c r="A9" s="4"/>
      <c r="D9" s="6"/>
      <c r="E9" s="7"/>
      <c r="F9" s="7"/>
      <c r="G9" s="2"/>
    </row>
    <row r="10" spans="1:8" x14ac:dyDescent="0.25">
      <c r="A10" s="4" t="s">
        <v>15</v>
      </c>
      <c r="B10" t="s">
        <v>23</v>
      </c>
      <c r="C10" s="2">
        <v>229.22</v>
      </c>
      <c r="D10" s="3">
        <v>0</v>
      </c>
      <c r="E10" s="2">
        <f t="shared" ref="E10" si="2">C10*D10</f>
        <v>0</v>
      </c>
      <c r="F10" s="2"/>
      <c r="G10" s="10" t="s">
        <v>24</v>
      </c>
    </row>
    <row r="11" spans="1:8" x14ac:dyDescent="0.25">
      <c r="A11" s="4" t="s">
        <v>17</v>
      </c>
      <c r="D11" s="4">
        <f>SUM(D10:D10)</f>
        <v>0</v>
      </c>
      <c r="E11" s="7">
        <f>SUM(E10:E10)</f>
        <v>0</v>
      </c>
      <c r="F11" s="7"/>
      <c r="G11" s="10" t="s">
        <v>25</v>
      </c>
    </row>
    <row r="12" spans="1:8" x14ac:dyDescent="0.25">
      <c r="A12" s="4"/>
      <c r="D12" s="4"/>
      <c r="E12" s="7"/>
      <c r="F12" s="7"/>
    </row>
    <row r="13" spans="1:8" x14ac:dyDescent="0.25">
      <c r="A13" s="4" t="s">
        <v>36</v>
      </c>
      <c r="D13" s="4"/>
      <c r="E13" s="7">
        <f>(E1-E8)*20%-50%*E11</f>
        <v>385944.10400000005</v>
      </c>
      <c r="F13" s="7"/>
      <c r="G13" s="7"/>
      <c r="H13" s="2"/>
    </row>
    <row r="14" spans="1:8" x14ac:dyDescent="0.25">
      <c r="A14" s="4"/>
      <c r="H14" s="1"/>
    </row>
    <row r="15" spans="1:8" x14ac:dyDescent="0.25">
      <c r="A15" s="4" t="s">
        <v>46</v>
      </c>
      <c r="B15" s="1"/>
      <c r="E15" s="34">
        <f>(E1-E8)*40%</f>
        <v>771888.2080000001</v>
      </c>
      <c r="F15" s="7"/>
      <c r="H15" s="16"/>
    </row>
    <row r="16" spans="1:8" x14ac:dyDescent="0.25">
      <c r="A16" s="42" t="s">
        <v>41</v>
      </c>
      <c r="B16" s="43"/>
      <c r="C16" s="44"/>
      <c r="D16" s="45"/>
      <c r="E16" s="46">
        <f>E2</f>
        <v>189488</v>
      </c>
      <c r="F16" s="7"/>
      <c r="G16" s="49" t="s">
        <v>58</v>
      </c>
      <c r="H16" s="16"/>
    </row>
    <row r="17" spans="1:8" x14ac:dyDescent="0.25">
      <c r="A17" s="42" t="s">
        <v>47</v>
      </c>
      <c r="B17" s="43"/>
      <c r="C17" s="44"/>
      <c r="D17" s="45"/>
      <c r="E17" s="51">
        <v>-14710</v>
      </c>
      <c r="F17" s="7"/>
      <c r="G17" s="9"/>
      <c r="H17" s="16"/>
    </row>
    <row r="18" spans="1:8" x14ac:dyDescent="0.25">
      <c r="A18" s="47" t="s">
        <v>48</v>
      </c>
      <c r="B18" s="43"/>
      <c r="C18" s="44"/>
      <c r="D18" s="45"/>
      <c r="E18" s="48">
        <f>SUM(E15:E17)</f>
        <v>946666.2080000001</v>
      </c>
      <c r="F18" s="7"/>
      <c r="G18" s="9"/>
      <c r="H18" s="16"/>
    </row>
    <row r="19" spans="1:8" x14ac:dyDescent="0.25">
      <c r="H19" s="16"/>
    </row>
    <row r="20" spans="1:8" x14ac:dyDescent="0.25">
      <c r="A20" s="4" t="s">
        <v>18</v>
      </c>
      <c r="E20" s="34">
        <f>(E1-E8)*40%-50%*E11</f>
        <v>771888.2080000001</v>
      </c>
      <c r="F20" s="7"/>
      <c r="G20" s="9"/>
      <c r="H20" s="16"/>
    </row>
    <row r="21" spans="1:8" x14ac:dyDescent="0.25">
      <c r="H21" s="16"/>
    </row>
    <row r="22" spans="1:8" x14ac:dyDescent="0.25">
      <c r="A22" t="s">
        <v>20</v>
      </c>
      <c r="E22" s="2">
        <f>E1-E8-E11-E13-E15-E20</f>
        <v>0</v>
      </c>
      <c r="F22" s="2"/>
      <c r="H22" s="16"/>
    </row>
    <row r="23" spans="1:8" x14ac:dyDescent="0.25">
      <c r="H23" s="16"/>
    </row>
    <row r="24" spans="1:8" x14ac:dyDescent="0.25">
      <c r="A24" s="5"/>
      <c r="B24" s="5"/>
      <c r="C24" s="15"/>
      <c r="D24" s="33"/>
      <c r="E24" s="2"/>
      <c r="F24" s="5"/>
      <c r="G24" s="5"/>
      <c r="H24" s="16"/>
    </row>
    <row r="25" spans="1:8" x14ac:dyDescent="0.25">
      <c r="A25" s="5"/>
      <c r="B25" s="5"/>
      <c r="C25" s="15"/>
      <c r="D25" s="33"/>
      <c r="E25" s="2"/>
      <c r="F25" s="5"/>
      <c r="G25" s="5"/>
      <c r="H25" s="16"/>
    </row>
    <row r="26" spans="1:8" x14ac:dyDescent="0.25">
      <c r="A26" s="5"/>
      <c r="B26" s="5"/>
      <c r="C26" s="15"/>
      <c r="D26" s="33"/>
      <c r="E26" s="2"/>
      <c r="F26" s="5"/>
      <c r="G26" s="5"/>
      <c r="H26" s="16"/>
    </row>
    <row r="27" spans="1:8" x14ac:dyDescent="0.25">
      <c r="A27" s="5"/>
      <c r="B27" s="5"/>
      <c r="C27" s="15"/>
      <c r="D27" s="33"/>
      <c r="E27" s="2"/>
      <c r="F27" s="5"/>
      <c r="G27" s="5"/>
      <c r="H27" s="16"/>
    </row>
    <row r="28" spans="1:8" x14ac:dyDescent="0.25">
      <c r="A28" s="5"/>
      <c r="B28" s="5"/>
      <c r="C28" s="15"/>
      <c r="D28" s="5"/>
      <c r="E28" s="2"/>
      <c r="F28" s="5"/>
      <c r="G28" s="5"/>
      <c r="H28" s="16"/>
    </row>
    <row r="29" spans="1:8" x14ac:dyDescent="0.25">
      <c r="A29" s="4"/>
      <c r="B29" s="5"/>
      <c r="C29" s="15"/>
      <c r="D29" s="22"/>
      <c r="E29" s="7"/>
      <c r="F29" s="5"/>
      <c r="G29" s="5"/>
      <c r="H29" s="16"/>
    </row>
    <row r="30" spans="1:8" x14ac:dyDescent="0.25">
      <c r="A30" s="5"/>
      <c r="B30" s="5"/>
      <c r="C30" s="15"/>
      <c r="D30" s="5"/>
      <c r="E30" s="5"/>
      <c r="F30" s="5"/>
      <c r="H30" s="16"/>
    </row>
    <row r="31" spans="1:8" x14ac:dyDescent="0.25">
      <c r="A31" s="4"/>
      <c r="B31" s="1"/>
      <c r="E31" s="7"/>
      <c r="F31" s="7"/>
      <c r="G31" s="26"/>
      <c r="H31" s="2"/>
    </row>
    <row r="32" spans="1:8" x14ac:dyDescent="0.25">
      <c r="H32" s="1"/>
    </row>
    <row r="33" spans="1:8" x14ac:dyDescent="0.25">
      <c r="A33" s="4"/>
      <c r="E33" s="7"/>
      <c r="F33" s="7"/>
      <c r="G33" s="26"/>
      <c r="H33" s="2"/>
    </row>
    <row r="34" spans="1:8" x14ac:dyDescent="0.25">
      <c r="H34" s="1"/>
    </row>
    <row r="35" spans="1:8" x14ac:dyDescent="0.25">
      <c r="A35" s="4"/>
      <c r="E35" s="7"/>
      <c r="F35" s="7"/>
    </row>
    <row r="37" spans="1:8" x14ac:dyDescent="0.25">
      <c r="E37" s="2"/>
      <c r="F37" s="2"/>
    </row>
  </sheetData>
  <pageMargins left="0.7" right="0.7" top="0.75" bottom="0.75" header="0.3" footer="0.3"/>
  <pageSetup paperSize="9" orientation="landscape" r:id="rId1"/>
  <headerFooter>
    <oddHeader>&amp;LPERSPECTIEF 2020 - MEERJARENPLAN 2012-2014&amp;C&amp;A&amp;RUITBREIDINGSBELEID 2013</oddHeader>
    <oddFooter>&amp;LVAPH - cel zorgregie&amp;C&amp;A&amp;R&amp;F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zoomScale="130" zoomScaleNormal="130" workbookViewId="0"/>
  </sheetViews>
  <sheetFormatPr defaultRowHeight="15" x14ac:dyDescent="0.25"/>
  <cols>
    <col min="1" max="1" width="31.28515625" bestFit="1" customWidth="1"/>
    <col min="2" max="2" width="10.5703125" bestFit="1" customWidth="1"/>
    <col min="3" max="3" width="9.85546875" style="2" bestFit="1" customWidth="1"/>
    <col min="5" max="5" width="17.85546875" customWidth="1"/>
    <col min="6" max="6" width="2.7109375" customWidth="1"/>
    <col min="7" max="7" width="35.5703125" customWidth="1"/>
    <col min="8" max="8" width="14.140625" customWidth="1"/>
  </cols>
  <sheetData>
    <row r="1" spans="1:8" x14ac:dyDescent="0.25">
      <c r="A1" s="4" t="s">
        <v>26</v>
      </c>
      <c r="D1" s="3"/>
      <c r="E1" s="7">
        <v>4205262</v>
      </c>
      <c r="F1" s="7"/>
    </row>
    <row r="2" spans="1:8" x14ac:dyDescent="0.25">
      <c r="A2" s="4" t="s">
        <v>41</v>
      </c>
      <c r="D2" s="3"/>
      <c r="E2" s="7">
        <v>318385</v>
      </c>
      <c r="F2" s="7"/>
    </row>
    <row r="3" spans="1:8" x14ac:dyDescent="0.25">
      <c r="A3" s="4"/>
      <c r="D3" s="3"/>
      <c r="E3" s="7"/>
      <c r="F3" s="7"/>
    </row>
    <row r="4" spans="1:8" x14ac:dyDescent="0.25">
      <c r="A4" s="4" t="s">
        <v>0</v>
      </c>
      <c r="B4" s="1"/>
      <c r="C4" s="10" t="s">
        <v>31</v>
      </c>
      <c r="D4" s="3" t="s">
        <v>6</v>
      </c>
      <c r="E4" s="4" t="s">
        <v>28</v>
      </c>
    </row>
    <row r="5" spans="1:8" x14ac:dyDescent="0.25">
      <c r="A5" t="s">
        <v>9</v>
      </c>
      <c r="B5" s="1">
        <v>1</v>
      </c>
      <c r="C5" s="2">
        <v>57106.17</v>
      </c>
      <c r="D5" s="3">
        <v>4</v>
      </c>
      <c r="E5" s="2">
        <f t="shared" ref="E5:E7" si="0">C5*D5</f>
        <v>228424.68</v>
      </c>
      <c r="F5" s="2"/>
      <c r="G5" s="4" t="s">
        <v>54</v>
      </c>
    </row>
    <row r="6" spans="1:8" x14ac:dyDescent="0.25">
      <c r="A6" s="5"/>
      <c r="B6" s="16">
        <v>1</v>
      </c>
      <c r="C6" s="15">
        <v>57106.17</v>
      </c>
      <c r="D6" s="41">
        <v>10</v>
      </c>
      <c r="E6" s="2">
        <f t="shared" si="0"/>
        <v>571061.69999999995</v>
      </c>
      <c r="F6" s="15"/>
      <c r="G6" s="5" t="s">
        <v>39</v>
      </c>
    </row>
    <row r="7" spans="1:8" x14ac:dyDescent="0.25">
      <c r="A7" t="s">
        <v>10</v>
      </c>
      <c r="B7" s="16">
        <v>1</v>
      </c>
      <c r="C7" s="15">
        <v>67938.22</v>
      </c>
      <c r="D7" s="41">
        <v>10</v>
      </c>
      <c r="E7" s="2">
        <f t="shared" si="0"/>
        <v>679382.2</v>
      </c>
      <c r="F7" s="15"/>
      <c r="G7" s="5" t="s">
        <v>39</v>
      </c>
    </row>
    <row r="8" spans="1:8" x14ac:dyDescent="0.25">
      <c r="A8" s="5"/>
      <c r="B8" s="16"/>
      <c r="C8" s="15"/>
      <c r="D8" s="41"/>
      <c r="E8" s="15"/>
      <c r="F8" s="15"/>
      <c r="G8" s="5"/>
    </row>
    <row r="9" spans="1:8" x14ac:dyDescent="0.25">
      <c r="A9" s="4" t="s">
        <v>14</v>
      </c>
      <c r="D9" s="6">
        <f>SUM(D5:D8)</f>
        <v>24</v>
      </c>
      <c r="E9" s="7">
        <f>SUM(E5:E8)</f>
        <v>1478868.5799999998</v>
      </c>
      <c r="F9" s="7"/>
      <c r="G9" s="2"/>
    </row>
    <row r="10" spans="1:8" x14ac:dyDescent="0.25">
      <c r="A10" s="4"/>
      <c r="D10" s="6"/>
      <c r="E10" s="7"/>
      <c r="F10" s="7"/>
      <c r="G10" s="2"/>
    </row>
    <row r="11" spans="1:8" x14ac:dyDescent="0.25">
      <c r="A11" s="4" t="s">
        <v>15</v>
      </c>
      <c r="C11" s="2">
        <v>229.22</v>
      </c>
      <c r="D11" s="3">
        <v>600</v>
      </c>
      <c r="E11" s="2">
        <f t="shared" ref="E11" si="1">C11*D11</f>
        <v>137532</v>
      </c>
      <c r="F11" s="2"/>
      <c r="G11" s="9" t="s">
        <v>38</v>
      </c>
    </row>
    <row r="12" spans="1:8" x14ac:dyDescent="0.25">
      <c r="A12" s="4" t="s">
        <v>17</v>
      </c>
      <c r="D12" s="4">
        <f>SUM(D11:D11)</f>
        <v>600</v>
      </c>
      <c r="E12" s="7">
        <f>SUM(E11:E11)</f>
        <v>137532</v>
      </c>
      <c r="F12" s="7"/>
    </row>
    <row r="13" spans="1:8" x14ac:dyDescent="0.25">
      <c r="A13" s="4"/>
      <c r="D13" s="4"/>
      <c r="E13" s="7"/>
      <c r="F13" s="7"/>
    </row>
    <row r="14" spans="1:8" x14ac:dyDescent="0.25">
      <c r="A14" s="4" t="s">
        <v>36</v>
      </c>
      <c r="D14" s="4"/>
      <c r="E14" s="7">
        <f>(E1-E9)*20%-50%*E12</f>
        <v>476512.68400000001</v>
      </c>
      <c r="F14" s="7"/>
      <c r="G14" s="7"/>
      <c r="H14" s="2"/>
    </row>
    <row r="15" spans="1:8" x14ac:dyDescent="0.25">
      <c r="A15" s="4"/>
      <c r="H15" s="16"/>
    </row>
    <row r="16" spans="1:8" x14ac:dyDescent="0.25">
      <c r="A16" s="4" t="s">
        <v>46</v>
      </c>
      <c r="B16" s="1"/>
      <c r="E16" s="34">
        <f>(E1-E9)*40%</f>
        <v>1090557.368</v>
      </c>
      <c r="F16" s="7"/>
      <c r="H16" s="16"/>
    </row>
    <row r="17" spans="1:8" x14ac:dyDescent="0.25">
      <c r="A17" s="42" t="s">
        <v>41</v>
      </c>
      <c r="B17" s="43"/>
      <c r="C17" s="44"/>
      <c r="D17" s="45"/>
      <c r="E17" s="46">
        <f>E2</f>
        <v>318385</v>
      </c>
      <c r="F17" s="7"/>
      <c r="G17" s="49" t="s">
        <v>58</v>
      </c>
      <c r="H17" s="16"/>
    </row>
    <row r="18" spans="1:8" x14ac:dyDescent="0.25">
      <c r="A18" s="42" t="s">
        <v>47</v>
      </c>
      <c r="B18" s="43"/>
      <c r="C18" s="44"/>
      <c r="D18" s="45"/>
      <c r="E18" s="52">
        <v>-30589.25</v>
      </c>
      <c r="F18" s="7"/>
      <c r="H18" s="16"/>
    </row>
    <row r="19" spans="1:8" x14ac:dyDescent="0.25">
      <c r="A19" s="47" t="s">
        <v>48</v>
      </c>
      <c r="B19" s="43"/>
      <c r="C19" s="44"/>
      <c r="D19" s="45"/>
      <c r="E19" s="48">
        <f>SUM(E16:E18)</f>
        <v>1378353.118</v>
      </c>
      <c r="F19" s="7"/>
      <c r="H19" s="16"/>
    </row>
    <row r="20" spans="1:8" x14ac:dyDescent="0.25">
      <c r="H20" s="16"/>
    </row>
    <row r="21" spans="1:8" x14ac:dyDescent="0.25">
      <c r="A21" s="4" t="s">
        <v>18</v>
      </c>
      <c r="E21" s="34">
        <f>(E1-E9)*40%-50%*E12</f>
        <v>1021791.368</v>
      </c>
      <c r="F21" s="7"/>
      <c r="G21" s="9"/>
      <c r="H21" s="16"/>
    </row>
    <row r="22" spans="1:8" x14ac:dyDescent="0.25">
      <c r="H22" s="16"/>
    </row>
    <row r="23" spans="1:8" x14ac:dyDescent="0.25">
      <c r="A23" t="s">
        <v>20</v>
      </c>
      <c r="E23" s="2">
        <f>E1-E9-E12-E14-E16-E21</f>
        <v>0</v>
      </c>
      <c r="F23" s="2"/>
      <c r="H23" s="16"/>
    </row>
    <row r="24" spans="1:8" x14ac:dyDescent="0.25">
      <c r="H24" s="16"/>
    </row>
    <row r="25" spans="1:8" x14ac:dyDescent="0.25">
      <c r="A25" s="5"/>
      <c r="B25" s="5"/>
      <c r="C25" s="15"/>
      <c r="D25" s="5"/>
      <c r="E25" s="15"/>
      <c r="F25" s="5"/>
      <c r="G25" s="9"/>
      <c r="H25" s="16"/>
    </row>
    <row r="26" spans="1:8" x14ac:dyDescent="0.25">
      <c r="A26" s="5"/>
      <c r="B26" s="5"/>
      <c r="C26" s="15"/>
      <c r="D26" s="5"/>
      <c r="E26" s="15"/>
      <c r="F26" s="5"/>
      <c r="G26" s="23"/>
      <c r="H26" s="16"/>
    </row>
    <row r="27" spans="1:8" x14ac:dyDescent="0.25">
      <c r="A27" s="5"/>
      <c r="B27" s="5"/>
      <c r="C27" s="15"/>
      <c r="D27" s="5"/>
      <c r="E27" s="15"/>
      <c r="F27" s="5"/>
      <c r="G27" s="9"/>
      <c r="H27" s="16"/>
    </row>
    <row r="28" spans="1:8" x14ac:dyDescent="0.25">
      <c r="A28" s="5"/>
      <c r="B28" s="5"/>
      <c r="C28" s="15"/>
      <c r="D28" s="5"/>
      <c r="E28" s="15"/>
      <c r="F28" s="5"/>
      <c r="G28" s="9"/>
      <c r="H28" s="16"/>
    </row>
    <row r="29" spans="1:8" x14ac:dyDescent="0.25">
      <c r="A29" s="5"/>
      <c r="B29" s="5"/>
      <c r="C29" s="15"/>
      <c r="D29" s="5"/>
      <c r="E29" s="15"/>
      <c r="F29" s="5"/>
      <c r="G29" s="23"/>
      <c r="H29" s="16"/>
    </row>
    <row r="30" spans="1:8" x14ac:dyDescent="0.25">
      <c r="A30" s="5"/>
      <c r="B30" s="5"/>
      <c r="C30" s="15"/>
      <c r="D30" s="5"/>
      <c r="E30" s="15"/>
      <c r="F30" s="5"/>
      <c r="G30" s="9"/>
      <c r="H30" s="16"/>
    </row>
    <row r="31" spans="1:8" x14ac:dyDescent="0.25">
      <c r="A31" s="5"/>
      <c r="B31" s="5"/>
      <c r="C31" s="15"/>
      <c r="D31" s="5"/>
      <c r="E31" s="15"/>
      <c r="F31" s="5"/>
      <c r="G31" s="9"/>
      <c r="H31" s="16"/>
    </row>
    <row r="32" spans="1:8" x14ac:dyDescent="0.25">
      <c r="A32" s="5"/>
      <c r="B32" s="5"/>
      <c r="C32" s="15"/>
      <c r="D32" s="5"/>
      <c r="E32" s="15"/>
      <c r="F32" s="5"/>
      <c r="G32" s="9"/>
      <c r="H32" s="16"/>
    </row>
    <row r="33" spans="1:10" x14ac:dyDescent="0.25">
      <c r="A33" s="4"/>
      <c r="B33" s="5"/>
      <c r="C33" s="15"/>
      <c r="D33" s="22"/>
      <c r="E33" s="7"/>
      <c r="F33" s="5"/>
      <c r="G33" s="9"/>
      <c r="H33" s="16"/>
    </row>
    <row r="34" spans="1:10" x14ac:dyDescent="0.25">
      <c r="A34" s="5"/>
      <c r="B34" s="5"/>
      <c r="C34" s="15"/>
      <c r="D34" s="5"/>
      <c r="E34" s="5"/>
      <c r="F34" s="5"/>
      <c r="G34" s="9"/>
      <c r="H34" s="16"/>
    </row>
    <row r="35" spans="1:10" x14ac:dyDescent="0.25">
      <c r="A35" s="4"/>
      <c r="B35" s="1"/>
      <c r="E35" s="7"/>
      <c r="F35" s="7"/>
      <c r="G35" s="9"/>
      <c r="H35" s="2"/>
      <c r="J35" s="13"/>
    </row>
    <row r="36" spans="1:10" x14ac:dyDescent="0.25">
      <c r="H36" s="1"/>
      <c r="J36" s="14"/>
    </row>
    <row r="37" spans="1:10" x14ac:dyDescent="0.25">
      <c r="G37" s="26"/>
      <c r="H37" s="1"/>
    </row>
    <row r="38" spans="1:10" x14ac:dyDescent="0.25">
      <c r="A38" s="4"/>
      <c r="E38" s="7"/>
      <c r="F38" s="7"/>
      <c r="G38" s="9"/>
      <c r="H38" s="2"/>
    </row>
    <row r="39" spans="1:10" x14ac:dyDescent="0.25">
      <c r="H39" s="1"/>
    </row>
    <row r="40" spans="1:10" x14ac:dyDescent="0.25">
      <c r="G40" s="26"/>
      <c r="H40" s="1"/>
    </row>
    <row r="41" spans="1:10" ht="6.75" customHeight="1" x14ac:dyDescent="0.25">
      <c r="H41" s="1"/>
    </row>
    <row r="42" spans="1:10" x14ac:dyDescent="0.25">
      <c r="A42" s="4"/>
      <c r="E42" s="7"/>
      <c r="F42" s="7"/>
    </row>
    <row r="44" spans="1:10" x14ac:dyDescent="0.25">
      <c r="E44" s="2"/>
      <c r="F44" s="2"/>
    </row>
  </sheetData>
  <pageMargins left="0.7" right="0.7" top="0.75" bottom="0.75" header="0.3" footer="0.3"/>
  <pageSetup paperSize="9" orientation="landscape" r:id="rId1"/>
  <headerFooter>
    <oddHeader>&amp;LPERSPECTIEF 2020 - MEERJARENPLAN 2012-2014&amp;C&amp;A&amp;RUITBREIDINGSBELEID 2013</oddHeader>
    <oddFooter>&amp;LVAPH - cel zorgregie&amp;C&amp;A&amp;R&amp;F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="130" zoomScaleNormal="130" workbookViewId="0">
      <selection activeCell="D12" sqref="D12"/>
    </sheetView>
  </sheetViews>
  <sheetFormatPr defaultRowHeight="15" x14ac:dyDescent="0.25"/>
  <cols>
    <col min="1" max="1" width="31.28515625" bestFit="1" customWidth="1"/>
    <col min="2" max="2" width="10.5703125" bestFit="1" customWidth="1"/>
    <col min="3" max="3" width="9.85546875" style="2" bestFit="1" customWidth="1"/>
    <col min="4" max="4" width="12" bestFit="1" customWidth="1"/>
    <col min="5" max="5" width="15.28515625" customWidth="1"/>
    <col min="6" max="6" width="2.7109375" customWidth="1"/>
    <col min="7" max="7" width="33.140625" customWidth="1"/>
    <col min="8" max="8" width="14.140625" customWidth="1"/>
    <col min="9" max="10" width="12" bestFit="1" customWidth="1"/>
    <col min="11" max="11" width="10" bestFit="1" customWidth="1"/>
  </cols>
  <sheetData>
    <row r="1" spans="1:10" x14ac:dyDescent="0.25">
      <c r="A1" s="4" t="s">
        <v>27</v>
      </c>
      <c r="D1" s="3"/>
      <c r="E1" s="7">
        <v>4623260</v>
      </c>
      <c r="F1" s="7"/>
    </row>
    <row r="2" spans="1:10" x14ac:dyDescent="0.25">
      <c r="A2" s="4" t="s">
        <v>41</v>
      </c>
      <c r="D2" s="3"/>
      <c r="E2" s="7">
        <v>350032</v>
      </c>
      <c r="F2" s="7"/>
    </row>
    <row r="3" spans="1:10" x14ac:dyDescent="0.25">
      <c r="A3" s="40"/>
      <c r="D3" s="3"/>
      <c r="E3" s="7"/>
      <c r="F3" s="7"/>
    </row>
    <row r="4" spans="1:10" x14ac:dyDescent="0.25">
      <c r="A4" s="4" t="s">
        <v>0</v>
      </c>
      <c r="B4" s="1"/>
      <c r="C4" s="10" t="s">
        <v>31</v>
      </c>
      <c r="D4" s="3" t="s">
        <v>6</v>
      </c>
      <c r="E4" s="4" t="s">
        <v>28</v>
      </c>
    </row>
    <row r="5" spans="1:10" x14ac:dyDescent="0.25">
      <c r="A5" t="s">
        <v>8</v>
      </c>
      <c r="B5" s="1" t="s">
        <v>12</v>
      </c>
      <c r="C5" s="2">
        <v>26600.7</v>
      </c>
      <c r="D5" s="8">
        <v>5</v>
      </c>
      <c r="E5" s="2">
        <f t="shared" ref="E5:E8" si="0">C5*D5</f>
        <v>133003.5</v>
      </c>
      <c r="F5" s="2"/>
      <c r="G5" s="4" t="s">
        <v>51</v>
      </c>
    </row>
    <row r="6" spans="1:10" x14ac:dyDescent="0.25">
      <c r="A6" t="s">
        <v>10</v>
      </c>
      <c r="B6" s="1">
        <v>1</v>
      </c>
      <c r="C6" s="2">
        <v>67938.22</v>
      </c>
      <c r="D6" s="8">
        <v>6</v>
      </c>
      <c r="E6" s="2">
        <f t="shared" si="0"/>
        <v>407629.32</v>
      </c>
      <c r="F6" s="2"/>
      <c r="G6" s="4" t="s">
        <v>49</v>
      </c>
    </row>
    <row r="7" spans="1:10" x14ac:dyDescent="0.25">
      <c r="B7" s="1" t="s">
        <v>12</v>
      </c>
      <c r="C7" s="2">
        <v>60465.02</v>
      </c>
      <c r="D7" s="8">
        <v>3</v>
      </c>
      <c r="E7" s="2">
        <f t="shared" ref="E7" si="1">C7*D7</f>
        <v>181395.06</v>
      </c>
      <c r="F7" s="2"/>
      <c r="G7" s="4" t="s">
        <v>49</v>
      </c>
    </row>
    <row r="8" spans="1:10" x14ac:dyDescent="0.25">
      <c r="B8" s="1">
        <v>1</v>
      </c>
      <c r="C8" s="2">
        <v>67938.22</v>
      </c>
      <c r="D8" s="8">
        <v>5</v>
      </c>
      <c r="E8" s="2">
        <f t="shared" si="0"/>
        <v>339691.1</v>
      </c>
      <c r="F8" s="2"/>
      <c r="G8" s="5" t="s">
        <v>50</v>
      </c>
    </row>
    <row r="9" spans="1:10" x14ac:dyDescent="0.25">
      <c r="A9" s="4" t="s">
        <v>14</v>
      </c>
      <c r="D9" s="6">
        <f>SUM(D5:D8)</f>
        <v>19</v>
      </c>
      <c r="E9" s="7">
        <f>SUM(E5:E8)</f>
        <v>1061718.98</v>
      </c>
      <c r="F9" s="7"/>
      <c r="G9" s="2"/>
      <c r="I9" s="2"/>
      <c r="J9" s="2"/>
    </row>
    <row r="10" spans="1:10" x14ac:dyDescent="0.25">
      <c r="A10" s="4"/>
      <c r="D10" s="6"/>
      <c r="E10" s="7"/>
      <c r="F10" s="7"/>
      <c r="G10" s="2"/>
      <c r="J10" s="2"/>
    </row>
    <row r="11" spans="1:10" x14ac:dyDescent="0.25">
      <c r="A11" s="4" t="s">
        <v>15</v>
      </c>
      <c r="C11" s="2">
        <v>229.22</v>
      </c>
      <c r="D11" s="3">
        <v>667</v>
      </c>
      <c r="E11" s="27">
        <f t="shared" ref="E11" si="2">C11*D11</f>
        <v>152889.74</v>
      </c>
      <c r="F11" s="2"/>
      <c r="G11" s="9" t="s">
        <v>55</v>
      </c>
    </row>
    <row r="12" spans="1:10" x14ac:dyDescent="0.25">
      <c r="A12" s="4" t="s">
        <v>17</v>
      </c>
      <c r="D12" s="4">
        <f>SUM(D11:D11)</f>
        <v>667</v>
      </c>
      <c r="E12" s="28">
        <f>SUM(E11:E11)</f>
        <v>152889.74</v>
      </c>
      <c r="F12" s="7"/>
      <c r="G12" s="32"/>
    </row>
    <row r="13" spans="1:10" x14ac:dyDescent="0.25">
      <c r="A13" s="4"/>
      <c r="D13" s="4"/>
      <c r="E13" s="7"/>
      <c r="F13" s="7"/>
    </row>
    <row r="14" spans="1:10" x14ac:dyDescent="0.25">
      <c r="A14" s="4" t="s">
        <v>36</v>
      </c>
      <c r="D14" s="4"/>
      <c r="E14" s="7">
        <f>(E1-E9)*20%-50%*E12</f>
        <v>635863.33400000003</v>
      </c>
      <c r="F14" s="7"/>
      <c r="G14" s="7"/>
      <c r="H14" s="2"/>
    </row>
    <row r="15" spans="1:10" x14ac:dyDescent="0.25">
      <c r="A15" s="4"/>
      <c r="H15" s="29"/>
    </row>
    <row r="16" spans="1:10" x14ac:dyDescent="0.25">
      <c r="A16" s="4" t="s">
        <v>46</v>
      </c>
      <c r="B16" s="1"/>
      <c r="E16" s="34">
        <f>(E1-E9)*40%</f>
        <v>1424616.4080000001</v>
      </c>
      <c r="F16" s="7"/>
      <c r="G16" s="15"/>
      <c r="H16" s="16"/>
    </row>
    <row r="17" spans="1:9" x14ac:dyDescent="0.25">
      <c r="A17" s="42" t="s">
        <v>41</v>
      </c>
      <c r="B17" s="43"/>
      <c r="C17" s="44"/>
      <c r="D17" s="45"/>
      <c r="E17" s="46">
        <f>E2</f>
        <v>350032</v>
      </c>
      <c r="F17" s="7"/>
      <c r="G17" s="49" t="s">
        <v>58</v>
      </c>
      <c r="H17" s="16"/>
    </row>
    <row r="18" spans="1:9" x14ac:dyDescent="0.25">
      <c r="A18" s="42" t="s">
        <v>47</v>
      </c>
      <c r="B18" s="43"/>
      <c r="C18" s="44"/>
      <c r="D18" s="45"/>
      <c r="E18" s="46">
        <v>4424.37</v>
      </c>
      <c r="F18" s="7"/>
      <c r="G18" s="9"/>
      <c r="H18" s="16"/>
    </row>
    <row r="19" spans="1:9" x14ac:dyDescent="0.25">
      <c r="A19" s="47" t="s">
        <v>48</v>
      </c>
      <c r="B19" s="43"/>
      <c r="C19" s="44"/>
      <c r="D19" s="45"/>
      <c r="E19" s="48">
        <f>SUM(E16:E18)</f>
        <v>1779072.7780000002</v>
      </c>
      <c r="F19" s="7"/>
      <c r="G19" s="9"/>
      <c r="H19" s="16"/>
    </row>
    <row r="20" spans="1:9" x14ac:dyDescent="0.25">
      <c r="H20" s="16"/>
    </row>
    <row r="21" spans="1:9" x14ac:dyDescent="0.25">
      <c r="A21" s="4" t="s">
        <v>18</v>
      </c>
      <c r="E21" s="34">
        <f>(E1-E9)*40%-50%*E12</f>
        <v>1348171.5380000002</v>
      </c>
      <c r="F21" s="7"/>
      <c r="G21" s="9"/>
      <c r="H21" s="16"/>
    </row>
    <row r="22" spans="1:9" x14ac:dyDescent="0.25">
      <c r="H22" s="16"/>
    </row>
    <row r="23" spans="1:9" x14ac:dyDescent="0.25">
      <c r="A23" t="s">
        <v>20</v>
      </c>
      <c r="E23" s="2">
        <f>E1-E9-E12-E14-E16-E21</f>
        <v>0</v>
      </c>
      <c r="F23" s="2"/>
      <c r="H23" s="16"/>
    </row>
    <row r="24" spans="1:9" x14ac:dyDescent="0.25">
      <c r="H24" s="16"/>
    </row>
    <row r="25" spans="1:9" x14ac:dyDescent="0.25">
      <c r="A25" s="5"/>
      <c r="B25" s="5"/>
      <c r="C25" s="15"/>
      <c r="D25" s="20"/>
      <c r="E25" s="2"/>
      <c r="F25" s="5"/>
      <c r="G25" s="5"/>
      <c r="H25" s="16"/>
    </row>
    <row r="26" spans="1:9" x14ac:dyDescent="0.25">
      <c r="A26" s="5"/>
      <c r="B26" s="5"/>
      <c r="C26" s="15"/>
      <c r="D26" s="20"/>
      <c r="E26" s="2"/>
      <c r="F26" s="5"/>
      <c r="G26" s="5"/>
      <c r="H26" s="16"/>
    </row>
    <row r="27" spans="1:9" x14ac:dyDescent="0.25">
      <c r="A27" s="5"/>
      <c r="B27" s="5"/>
      <c r="C27" s="15"/>
      <c r="D27" s="20"/>
      <c r="E27" s="2"/>
      <c r="F27" s="5"/>
      <c r="G27" s="5"/>
      <c r="H27" s="16"/>
    </row>
    <row r="28" spans="1:9" x14ac:dyDescent="0.25">
      <c r="A28" s="5"/>
      <c r="B28" s="5"/>
      <c r="C28" s="15"/>
      <c r="D28" s="24"/>
      <c r="E28" s="15"/>
      <c r="F28" s="5"/>
      <c r="G28" s="5"/>
      <c r="H28" s="16"/>
    </row>
    <row r="29" spans="1:9" x14ac:dyDescent="0.25">
      <c r="A29" s="4"/>
      <c r="B29" s="5"/>
      <c r="C29" s="15"/>
      <c r="D29" s="22"/>
      <c r="E29" s="7"/>
      <c r="F29" s="5"/>
      <c r="G29" s="5"/>
      <c r="H29" s="16"/>
    </row>
    <row r="30" spans="1:9" x14ac:dyDescent="0.25">
      <c r="A30" s="5"/>
      <c r="B30" s="5"/>
      <c r="C30" s="15"/>
      <c r="D30" s="5"/>
      <c r="E30" s="5"/>
      <c r="F30" s="5"/>
      <c r="G30" s="5"/>
      <c r="H30" s="16"/>
    </row>
    <row r="31" spans="1:9" x14ac:dyDescent="0.25">
      <c r="A31" s="4"/>
      <c r="B31" s="1"/>
      <c r="D31" s="2"/>
      <c r="E31" s="7"/>
      <c r="F31" s="7"/>
      <c r="G31" s="36"/>
      <c r="H31" s="27"/>
      <c r="I31" s="37"/>
    </row>
    <row r="32" spans="1:9" x14ac:dyDescent="0.25">
      <c r="G32" s="37"/>
      <c r="H32" s="29"/>
      <c r="I32" s="37"/>
    </row>
    <row r="33" spans="1:11" x14ac:dyDescent="0.25">
      <c r="A33" s="4"/>
      <c r="E33" s="7"/>
      <c r="F33" s="7"/>
      <c r="G33" s="36"/>
      <c r="H33" s="27"/>
      <c r="I33" s="27"/>
      <c r="K33" s="35"/>
    </row>
    <row r="34" spans="1:11" x14ac:dyDescent="0.25">
      <c r="G34" s="37"/>
      <c r="H34" s="30"/>
      <c r="I34" s="37"/>
    </row>
    <row r="35" spans="1:11" x14ac:dyDescent="0.25">
      <c r="A35" s="4"/>
      <c r="E35" s="7"/>
      <c r="F35" s="7"/>
    </row>
    <row r="37" spans="1:11" x14ac:dyDescent="0.25">
      <c r="E37" s="2"/>
      <c r="F37" s="2"/>
    </row>
  </sheetData>
  <pageMargins left="0.7" right="0.7" top="0.75" bottom="0.75" header="0.3" footer="0.3"/>
  <pageSetup paperSize="9" orientation="landscape" r:id="rId1"/>
  <headerFooter>
    <oddHeader>&amp;LPERSPECTIEF 2020 - MEERJARENPLAN 2012-2014&amp;C&amp;A&amp;RUITBREIDINGSBELEID 2013</oddHeader>
    <oddFooter>&amp;LVAPH - cel zorgregie&amp;C&amp;A&amp;R&amp;F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zoomScale="130" zoomScaleNormal="130" workbookViewId="0"/>
  </sheetViews>
  <sheetFormatPr defaultRowHeight="15" x14ac:dyDescent="0.25"/>
  <cols>
    <col min="1" max="1" width="31.28515625" bestFit="1" customWidth="1"/>
    <col min="2" max="2" width="10.5703125" bestFit="1" customWidth="1"/>
    <col min="3" max="3" width="9.85546875" style="2" bestFit="1" customWidth="1"/>
    <col min="5" max="5" width="12.5703125" customWidth="1"/>
    <col min="6" max="6" width="2.7109375" customWidth="1"/>
    <col min="7" max="7" width="32.28515625" customWidth="1"/>
    <col min="8" max="8" width="10.42578125" bestFit="1" customWidth="1"/>
    <col min="9" max="10" width="6" bestFit="1" customWidth="1"/>
    <col min="11" max="11" width="5" bestFit="1" customWidth="1"/>
    <col min="12" max="12" width="7" bestFit="1" customWidth="1"/>
  </cols>
  <sheetData>
    <row r="1" spans="1:9" x14ac:dyDescent="0.25">
      <c r="A1" s="4" t="s">
        <v>21</v>
      </c>
      <c r="D1" s="3"/>
      <c r="E1" s="7">
        <v>3366942</v>
      </c>
      <c r="F1" s="7"/>
    </row>
    <row r="2" spans="1:9" x14ac:dyDescent="0.25">
      <c r="A2" s="4" t="s">
        <v>41</v>
      </c>
      <c r="D2" s="3"/>
      <c r="E2" s="7">
        <v>254914</v>
      </c>
      <c r="F2" s="7"/>
    </row>
    <row r="3" spans="1:9" x14ac:dyDescent="0.25">
      <c r="A3" s="4"/>
      <c r="D3" s="3"/>
      <c r="E3" s="7"/>
      <c r="F3" s="7"/>
    </row>
    <row r="4" spans="1:9" x14ac:dyDescent="0.25">
      <c r="A4" s="4" t="s">
        <v>0</v>
      </c>
      <c r="B4" s="1"/>
      <c r="C4" s="10" t="s">
        <v>31</v>
      </c>
      <c r="D4" s="3" t="s">
        <v>6</v>
      </c>
      <c r="E4" s="4" t="s">
        <v>28</v>
      </c>
    </row>
    <row r="5" spans="1:9" x14ac:dyDescent="0.25">
      <c r="A5" t="s">
        <v>7</v>
      </c>
      <c r="B5" s="29">
        <v>1</v>
      </c>
      <c r="C5" s="2">
        <v>58391.28</v>
      </c>
      <c r="D5" s="3">
        <v>4</v>
      </c>
      <c r="E5" s="2">
        <f t="shared" ref="E5:E7" si="0">C5*D5</f>
        <v>233565.12</v>
      </c>
      <c r="F5" s="2"/>
      <c r="G5" s="5" t="s">
        <v>44</v>
      </c>
    </row>
    <row r="6" spans="1:9" x14ac:dyDescent="0.25">
      <c r="A6" t="s">
        <v>9</v>
      </c>
      <c r="B6" s="29" t="s">
        <v>12</v>
      </c>
      <c r="C6" s="2">
        <v>50824.49</v>
      </c>
      <c r="D6" s="3">
        <v>3</v>
      </c>
      <c r="E6" s="2">
        <f t="shared" ref="E6" si="1">C6*D6</f>
        <v>152473.47</v>
      </c>
      <c r="F6" s="2"/>
      <c r="G6" s="4" t="s">
        <v>13</v>
      </c>
    </row>
    <row r="7" spans="1:9" x14ac:dyDescent="0.25">
      <c r="A7" t="s">
        <v>10</v>
      </c>
      <c r="B7" s="29" t="s">
        <v>12</v>
      </c>
      <c r="C7" s="2">
        <v>60465.02</v>
      </c>
      <c r="D7" s="3">
        <v>4</v>
      </c>
      <c r="E7" s="2">
        <f t="shared" si="0"/>
        <v>241860.08</v>
      </c>
      <c r="F7" s="2"/>
      <c r="G7" s="4" t="s">
        <v>45</v>
      </c>
    </row>
    <row r="8" spans="1:9" x14ac:dyDescent="0.25">
      <c r="B8" s="29">
        <v>1</v>
      </c>
      <c r="C8" s="2">
        <v>67938.22</v>
      </c>
      <c r="D8" s="3">
        <v>3</v>
      </c>
      <c r="E8" s="2">
        <f t="shared" ref="E8" si="2">C8*D8</f>
        <v>203814.66</v>
      </c>
      <c r="F8" s="2"/>
      <c r="G8" s="5" t="s">
        <v>43</v>
      </c>
    </row>
    <row r="9" spans="1:9" x14ac:dyDescent="0.25">
      <c r="A9" s="4" t="s">
        <v>14</v>
      </c>
      <c r="D9" s="6">
        <f>SUM(D5:D8)</f>
        <v>14</v>
      </c>
      <c r="E9" s="7">
        <f>SUM(E5:E8)</f>
        <v>831713.33</v>
      </c>
      <c r="F9" s="7"/>
      <c r="G9" s="2"/>
    </row>
    <row r="10" spans="1:9" x14ac:dyDescent="0.25">
      <c r="A10" s="4"/>
      <c r="D10" s="6"/>
      <c r="E10" s="7"/>
      <c r="F10" s="7"/>
      <c r="G10" s="2"/>
    </row>
    <row r="11" spans="1:9" x14ac:dyDescent="0.25">
      <c r="A11" s="4" t="s">
        <v>15</v>
      </c>
      <c r="B11" t="s">
        <v>16</v>
      </c>
      <c r="C11" s="2">
        <v>229.22</v>
      </c>
      <c r="D11" s="3">
        <v>750</v>
      </c>
      <c r="E11" s="2">
        <f t="shared" ref="E11" si="3">C11*D11</f>
        <v>171915</v>
      </c>
      <c r="F11" s="2"/>
      <c r="G11" s="10" t="s">
        <v>16</v>
      </c>
    </row>
    <row r="12" spans="1:9" x14ac:dyDescent="0.25">
      <c r="A12" s="4" t="s">
        <v>17</v>
      </c>
      <c r="D12" s="4">
        <f>SUM(D11:D11)</f>
        <v>750</v>
      </c>
      <c r="E12" s="7">
        <f>SUM(E11:E11)</f>
        <v>171915</v>
      </c>
      <c r="F12" s="7"/>
    </row>
    <row r="13" spans="1:9" x14ac:dyDescent="0.25">
      <c r="A13" s="4"/>
      <c r="D13" s="4"/>
      <c r="E13" s="7"/>
      <c r="F13" s="7"/>
      <c r="G13" s="2"/>
    </row>
    <row r="14" spans="1:9" x14ac:dyDescent="0.25">
      <c r="A14" s="4" t="s">
        <v>36</v>
      </c>
      <c r="D14" s="4"/>
      <c r="E14" s="7">
        <f>(E1-E9)*20%-50%*E12</f>
        <v>421088.234</v>
      </c>
      <c r="F14" s="7"/>
      <c r="G14" s="7"/>
      <c r="H14" s="2"/>
    </row>
    <row r="15" spans="1:9" x14ac:dyDescent="0.25">
      <c r="A15" s="4"/>
      <c r="H15" s="1"/>
    </row>
    <row r="16" spans="1:9" x14ac:dyDescent="0.25">
      <c r="A16" s="4" t="s">
        <v>46</v>
      </c>
      <c r="B16" s="1"/>
      <c r="E16" s="34">
        <f>(E1-E9)*40%</f>
        <v>1014091.468</v>
      </c>
      <c r="F16" s="7"/>
      <c r="G16" s="15"/>
      <c r="H16" s="2"/>
      <c r="I16" s="5"/>
    </row>
    <row r="17" spans="1:14" x14ac:dyDescent="0.25">
      <c r="A17" s="42" t="s">
        <v>41</v>
      </c>
      <c r="B17" s="43"/>
      <c r="C17" s="44"/>
      <c r="D17" s="45"/>
      <c r="E17" s="46">
        <f>E2</f>
        <v>254914</v>
      </c>
      <c r="F17" s="7"/>
      <c r="G17" s="49" t="s">
        <v>58</v>
      </c>
      <c r="H17" s="2"/>
      <c r="I17" s="5"/>
    </row>
    <row r="18" spans="1:14" x14ac:dyDescent="0.25">
      <c r="A18" s="42" t="s">
        <v>47</v>
      </c>
      <c r="B18" s="43"/>
      <c r="C18" s="44"/>
      <c r="D18" s="45"/>
      <c r="E18" s="51">
        <v>-27939.759999999893</v>
      </c>
      <c r="F18" s="7"/>
      <c r="G18" s="9"/>
      <c r="H18" s="2"/>
      <c r="I18" s="5"/>
    </row>
    <row r="19" spans="1:14" x14ac:dyDescent="0.25">
      <c r="A19" s="47" t="s">
        <v>48</v>
      </c>
      <c r="B19" s="43"/>
      <c r="C19" s="44"/>
      <c r="D19" s="45"/>
      <c r="E19" s="48">
        <f>SUM(E16:E18)</f>
        <v>1241065.7080000001</v>
      </c>
      <c r="F19" s="7"/>
      <c r="G19" s="9"/>
      <c r="H19" s="2"/>
      <c r="I19" s="5"/>
    </row>
    <row r="20" spans="1:14" x14ac:dyDescent="0.25">
      <c r="H20" s="1"/>
      <c r="I20" s="5"/>
    </row>
    <row r="21" spans="1:14" x14ac:dyDescent="0.25">
      <c r="A21" s="4" t="s">
        <v>18</v>
      </c>
      <c r="E21" s="34">
        <f>(E1-E9)*40%-50%*E12</f>
        <v>928133.96799999999</v>
      </c>
      <c r="F21" s="7"/>
      <c r="G21" s="9"/>
      <c r="H21" s="2"/>
      <c r="I21" s="25"/>
    </row>
    <row r="22" spans="1:14" x14ac:dyDescent="0.25">
      <c r="H22" s="1"/>
      <c r="I22" s="5"/>
      <c r="J22" s="38"/>
    </row>
    <row r="23" spans="1:14" s="5" customFormat="1" x14ac:dyDescent="0.25">
      <c r="A23" t="s">
        <v>20</v>
      </c>
      <c r="B23"/>
      <c r="C23" s="2"/>
      <c r="D23"/>
      <c r="E23" s="2">
        <f>E1-E9-E12-E14-E16-E21</f>
        <v>0</v>
      </c>
      <c r="F23" s="2"/>
      <c r="G23"/>
      <c r="H23"/>
      <c r="J23" s="38"/>
      <c r="K23" s="38"/>
      <c r="L23" s="38"/>
      <c r="M23" s="38"/>
      <c r="N23" s="38"/>
    </row>
    <row r="24" spans="1:14" s="5" customFormat="1" x14ac:dyDescent="0.25">
      <c r="A24"/>
      <c r="B24"/>
      <c r="C24" s="2"/>
      <c r="D24"/>
      <c r="E24"/>
      <c r="F24"/>
      <c r="G24"/>
      <c r="H24"/>
      <c r="K24" s="38"/>
      <c r="L24" s="38"/>
      <c r="M24" s="38"/>
      <c r="N24" s="38"/>
    </row>
    <row r="25" spans="1:14" s="5" customFormat="1" x14ac:dyDescent="0.25">
      <c r="A25"/>
      <c r="B25"/>
      <c r="C25" s="2"/>
      <c r="D25"/>
      <c r="E25"/>
      <c r="F25"/>
      <c r="G25"/>
      <c r="H25"/>
      <c r="K25" s="38"/>
      <c r="L25" s="38"/>
      <c r="M25" s="38"/>
      <c r="N25" s="38"/>
    </row>
    <row r="26" spans="1:14" s="5" customFormat="1" x14ac:dyDescent="0.25">
      <c r="A26"/>
      <c r="B26"/>
      <c r="C26" s="2"/>
      <c r="D26"/>
      <c r="E26"/>
      <c r="F26"/>
      <c r="G26"/>
      <c r="H26"/>
      <c r="I26" s="19"/>
    </row>
    <row r="27" spans="1:14" s="5" customFormat="1" x14ac:dyDescent="0.25">
      <c r="A27"/>
      <c r="B27"/>
      <c r="C27" s="2"/>
      <c r="D27"/>
      <c r="E27"/>
      <c r="F27"/>
      <c r="G27"/>
      <c r="H27"/>
      <c r="I27" s="19"/>
      <c r="L27" s="18"/>
    </row>
    <row r="28" spans="1:14" s="5" customFormat="1" x14ac:dyDescent="0.25">
      <c r="A28"/>
      <c r="B28"/>
      <c r="C28" s="2"/>
      <c r="D28"/>
      <c r="E28"/>
      <c r="F28"/>
      <c r="G28"/>
      <c r="H28"/>
      <c r="I28" s="19"/>
      <c r="L28" s="18"/>
    </row>
    <row r="29" spans="1:14" s="5" customFormat="1" x14ac:dyDescent="0.25">
      <c r="A29"/>
      <c r="B29"/>
      <c r="C29" s="2"/>
      <c r="D29"/>
      <c r="E29"/>
      <c r="F29"/>
      <c r="G29"/>
      <c r="H29"/>
      <c r="I29" s="19"/>
      <c r="L29" s="18"/>
      <c r="M29" s="17"/>
    </row>
    <row r="30" spans="1:14" s="5" customFormat="1" x14ac:dyDescent="0.25">
      <c r="A30"/>
      <c r="B30"/>
      <c r="C30" s="2"/>
      <c r="D30"/>
      <c r="E30"/>
      <c r="F30"/>
      <c r="G30"/>
      <c r="H30"/>
      <c r="I30" s="19"/>
      <c r="L30" s="18"/>
    </row>
    <row r="31" spans="1:14" s="5" customFormat="1" x14ac:dyDescent="0.25">
      <c r="A31"/>
      <c r="B31"/>
      <c r="C31" s="2"/>
      <c r="D31"/>
      <c r="E31"/>
      <c r="F31"/>
      <c r="G31"/>
      <c r="H31"/>
      <c r="I31" s="19"/>
      <c r="L31" s="18"/>
    </row>
    <row r="32" spans="1:14" s="5" customFormat="1" x14ac:dyDescent="0.25">
      <c r="A32"/>
      <c r="B32"/>
      <c r="C32" s="2"/>
      <c r="D32"/>
      <c r="E32"/>
      <c r="F32"/>
      <c r="G32"/>
      <c r="H32"/>
      <c r="L32" s="21"/>
    </row>
    <row r="33" spans="1:12" s="5" customFormat="1" x14ac:dyDescent="0.25">
      <c r="A33"/>
      <c r="B33"/>
      <c r="C33" s="2"/>
      <c r="D33"/>
      <c r="E33"/>
      <c r="F33"/>
      <c r="G33"/>
      <c r="H33"/>
      <c r="K33" s="19"/>
      <c r="L33" s="18"/>
    </row>
    <row r="34" spans="1:12" s="5" customFormat="1" x14ac:dyDescent="0.25">
      <c r="A34"/>
      <c r="B34"/>
      <c r="C34" s="2"/>
      <c r="D34"/>
      <c r="E34"/>
      <c r="F34"/>
      <c r="G34"/>
      <c r="H34"/>
      <c r="K34" s="19"/>
      <c r="L34" s="18"/>
    </row>
    <row r="35" spans="1:12" s="5" customFormat="1" x14ac:dyDescent="0.25">
      <c r="A35"/>
      <c r="B35"/>
      <c r="C35" s="2"/>
      <c r="D35"/>
      <c r="E35"/>
      <c r="F35"/>
      <c r="G35"/>
      <c r="H35"/>
      <c r="I35"/>
      <c r="K35" s="19"/>
      <c r="L35" s="18"/>
    </row>
    <row r="36" spans="1:12" s="5" customFormat="1" x14ac:dyDescent="0.25">
      <c r="A36"/>
      <c r="B36"/>
      <c r="C36" s="2"/>
      <c r="D36"/>
      <c r="E36"/>
      <c r="F36"/>
      <c r="G36"/>
      <c r="H36"/>
      <c r="I36"/>
      <c r="K36" s="19"/>
      <c r="L36" s="18"/>
    </row>
    <row r="37" spans="1:12" s="5" customFormat="1" x14ac:dyDescent="0.25">
      <c r="A37"/>
      <c r="B37"/>
      <c r="C37" s="2"/>
      <c r="D37"/>
      <c r="E37"/>
      <c r="F37"/>
      <c r="G37"/>
      <c r="H37"/>
      <c r="I37"/>
      <c r="K37" s="19"/>
      <c r="L37" s="18"/>
    </row>
    <row r="38" spans="1:12" s="5" customFormat="1" x14ac:dyDescent="0.25">
      <c r="A38"/>
      <c r="B38"/>
      <c r="C38" s="2"/>
      <c r="D38"/>
      <c r="E38"/>
      <c r="F38"/>
      <c r="G38"/>
      <c r="H38"/>
      <c r="I38"/>
      <c r="K38" s="19"/>
      <c r="L38" s="18"/>
    </row>
    <row r="39" spans="1:12" s="5" customFormat="1" x14ac:dyDescent="0.25">
      <c r="A39"/>
      <c r="B39"/>
      <c r="C39" s="2"/>
      <c r="D39"/>
      <c r="E39"/>
      <c r="F39"/>
      <c r="G39"/>
      <c r="H39"/>
      <c r="I39"/>
      <c r="L39" s="21"/>
    </row>
    <row r="40" spans="1:12" s="5" customFormat="1" x14ac:dyDescent="0.25">
      <c r="A40"/>
      <c r="B40"/>
      <c r="C40" s="2"/>
      <c r="D40"/>
      <c r="E40"/>
      <c r="F40"/>
      <c r="G40"/>
      <c r="H40"/>
      <c r="I40"/>
      <c r="J40"/>
      <c r="L40" s="21"/>
    </row>
    <row r="41" spans="1:12" s="5" customFormat="1" x14ac:dyDescent="0.25">
      <c r="A41"/>
      <c r="B41"/>
      <c r="C41" s="2"/>
      <c r="D41"/>
      <c r="E41"/>
      <c r="F41"/>
      <c r="G41"/>
      <c r="H41"/>
      <c r="I41"/>
      <c r="J41"/>
    </row>
  </sheetData>
  <pageMargins left="0.7" right="0.7" top="0.75" bottom="0.75" header="0.3" footer="0.3"/>
  <pageSetup paperSize="9" orientation="landscape" r:id="rId1"/>
  <headerFooter>
    <oddHeader>&amp;LPERSPECTIEF 2020 - MEERJARENPLAN 2012-2014&amp;C&amp;A&amp;RUITBREIDINGSBELEID 2013</oddHeader>
    <oddFooter>&amp;LVAPH - cel zorgregie&amp;C&amp;A&amp;R&amp;F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Vlaanderen Globaal</vt:lpstr>
      <vt:lpstr>Antwerpen</vt:lpstr>
      <vt:lpstr>Limburg</vt:lpstr>
      <vt:lpstr>Oost-Vlaanderen</vt:lpstr>
      <vt:lpstr>Vlaams-Brabant en Brussel</vt:lpstr>
      <vt:lpstr>West-Vlaanderen</vt:lpstr>
    </vt:vector>
  </TitlesOfParts>
  <Company>VAPH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Janick Appelmans</dc:creator>
  <cp:lastModifiedBy>mxs</cp:lastModifiedBy>
  <cp:lastPrinted>2013-01-16T13:10:45Z</cp:lastPrinted>
  <dcterms:created xsi:type="dcterms:W3CDTF">2012-01-05T08:03:23Z</dcterms:created>
  <dcterms:modified xsi:type="dcterms:W3CDTF">2013-01-18T10:09:38Z</dcterms:modified>
</cp:coreProperties>
</file>