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21 Steven\Barema's\PC 331 KO\"/>
    </mc:Choice>
  </mc:AlternateContent>
  <bookViews>
    <workbookView xWindow="120" yWindow="120" windowWidth="13140" windowHeight="3135" tabRatio="760"/>
  </bookViews>
  <sheets>
    <sheet name="Inhoud" sheetId="21" r:id="rId1"/>
    <sheet name="Fasering" sheetId="1" r:id="rId2"/>
    <sheet name="L4" sheetId="4" r:id="rId3"/>
    <sheet name="L3" sheetId="23" r:id="rId4"/>
    <sheet name="L2" sheetId="24" r:id="rId5"/>
    <sheet name="A3" sheetId="25" r:id="rId6"/>
    <sheet name="A2" sheetId="26" r:id="rId7"/>
    <sheet name="A1" sheetId="28" r:id="rId8"/>
    <sheet name="B3" sheetId="29" r:id="rId9"/>
    <sheet name="B2B" sheetId="30" r:id="rId10"/>
    <sheet name="B2A" sheetId="31" r:id="rId11"/>
    <sheet name="B1C" sheetId="32" r:id="rId12"/>
    <sheet name="B1B" sheetId="33" r:id="rId13"/>
    <sheet name="MV2" sheetId="34" r:id="rId14"/>
    <sheet name="MV1" sheetId="35" r:id="rId15"/>
    <sheet name="MV1bis" sheetId="36" r:id="rId16"/>
    <sheet name="L1" sheetId="37" r:id="rId17"/>
    <sheet name="K3" sheetId="38" r:id="rId18"/>
    <sheet name="G1" sheetId="39" r:id="rId19"/>
    <sheet name="GS" sheetId="40" r:id="rId20"/>
    <sheet name="GEW" sheetId="3" r:id="rId21"/>
  </sheets>
  <definedNames>
    <definedName name="_xlnm.Print_Titles" localSheetId="7">'A1'!$A:$A</definedName>
    <definedName name="_xlnm.Print_Titles" localSheetId="6">'A2'!$A:$A</definedName>
    <definedName name="_xlnm.Print_Titles" localSheetId="5">'A3'!$A:$A</definedName>
    <definedName name="_xlnm.Print_Titles" localSheetId="12">B1B!$A:$A</definedName>
    <definedName name="_xlnm.Print_Titles" localSheetId="11">B1C!$A:$A</definedName>
    <definedName name="_xlnm.Print_Titles" localSheetId="10">B2A!$A:$A</definedName>
    <definedName name="_xlnm.Print_Titles" localSheetId="9">B2B!$A:$A</definedName>
    <definedName name="_xlnm.Print_Titles" localSheetId="8">'B3'!$A:$A</definedName>
    <definedName name="_xlnm.Print_Titles" localSheetId="18">'G1'!$A:$A</definedName>
    <definedName name="_xlnm.Print_Titles" localSheetId="19">GS!$A:$A</definedName>
    <definedName name="_xlnm.Print_Titles" localSheetId="17">'K3'!$A:$A</definedName>
    <definedName name="_xlnm.Print_Titles" localSheetId="16">'L1'!$A:$A</definedName>
    <definedName name="_xlnm.Print_Titles" localSheetId="4">'L2'!$A:$A</definedName>
    <definedName name="_xlnm.Print_Titles" localSheetId="3">'L3'!$A:$A</definedName>
    <definedName name="_xlnm.Print_Titles" localSheetId="2">'L4'!$A:$A</definedName>
    <definedName name="_xlnm.Print_Titles" localSheetId="14">'MV1'!$A:$A</definedName>
    <definedName name="_xlnm.Print_Titles" localSheetId="15">MV1bis!$A:$A</definedName>
    <definedName name="_xlnm.Print_Titles" localSheetId="13">'MV2'!$A:$A</definedName>
  </definedNames>
  <calcPr calcId="162913"/>
</workbook>
</file>

<file path=xl/calcChain.xml><?xml version="1.0" encoding="utf-8"?>
<calcChain xmlns="http://schemas.openxmlformats.org/spreadsheetml/2006/main">
  <c r="K3" i="40" l="1"/>
  <c r="K3" i="39"/>
  <c r="K3" i="38"/>
  <c r="K3" i="37"/>
  <c r="K3" i="36"/>
  <c r="K3" i="35"/>
  <c r="K3" i="34"/>
  <c r="K3" i="33"/>
  <c r="K3" i="32"/>
  <c r="K3" i="31"/>
  <c r="K3" i="30"/>
  <c r="K3" i="29"/>
  <c r="K3" i="28"/>
  <c r="K3" i="26"/>
  <c r="K3" i="25"/>
  <c r="K3" i="24"/>
  <c r="K3" i="23"/>
  <c r="B6" i="21" l="1"/>
  <c r="D3" i="3" l="1"/>
  <c r="C43" i="40"/>
  <c r="D29" i="40"/>
  <c r="C25" i="40"/>
  <c r="C21" i="40"/>
  <c r="D19" i="40"/>
  <c r="D16" i="40"/>
  <c r="C15" i="40"/>
  <c r="C12" i="40"/>
  <c r="C11" i="40"/>
  <c r="A11" i="40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D10" i="40"/>
  <c r="C8" i="40"/>
  <c r="D3" i="40"/>
  <c r="C34" i="40" s="1"/>
  <c r="A11" i="39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C8" i="39"/>
  <c r="D8" i="39" s="1"/>
  <c r="D3" i="39"/>
  <c r="C25" i="39" s="1"/>
  <c r="A13" i="38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A44" i="38" s="1"/>
  <c r="A45" i="38" s="1"/>
  <c r="A11" i="38"/>
  <c r="A12" i="38" s="1"/>
  <c r="C8" i="38"/>
  <c r="D8" i="38" s="1"/>
  <c r="D3" i="38"/>
  <c r="D45" i="38" s="1"/>
  <c r="A11" i="37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C8" i="37"/>
  <c r="D8" i="37" s="1"/>
  <c r="D3" i="37"/>
  <c r="D35" i="37" s="1"/>
  <c r="A12" i="36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11" i="36"/>
  <c r="C8" i="36"/>
  <c r="D3" i="36"/>
  <c r="D45" i="36" s="1"/>
  <c r="A12" i="35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11" i="35"/>
  <c r="C8" i="35"/>
  <c r="D8" i="35" s="1"/>
  <c r="D3" i="35"/>
  <c r="C19" i="35" s="1"/>
  <c r="A12" i="34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11" i="34"/>
  <c r="C8" i="34"/>
  <c r="D8" i="34" s="1"/>
  <c r="D3" i="34"/>
  <c r="A11" i="33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C8" i="33"/>
  <c r="D8" i="33" s="1"/>
  <c r="D3" i="33"/>
  <c r="D42" i="33" s="1"/>
  <c r="A11" i="32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C8" i="32"/>
  <c r="D3" i="32"/>
  <c r="C43" i="32" s="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C8" i="31"/>
  <c r="D3" i="31"/>
  <c r="D42" i="31" s="1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11" i="30"/>
  <c r="A12" i="30" s="1"/>
  <c r="C8" i="30"/>
  <c r="D8" i="30" s="1"/>
  <c r="D3" i="30"/>
  <c r="C42" i="30" s="1"/>
  <c r="A11" i="29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C8" i="29"/>
  <c r="D3" i="29"/>
  <c r="C36" i="29" s="1"/>
  <c r="A12" i="28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11" i="28"/>
  <c r="C8" i="28"/>
  <c r="D8" i="28" s="1"/>
  <c r="D3" i="28"/>
  <c r="D22" i="26"/>
  <c r="C21" i="26"/>
  <c r="C18" i="26"/>
  <c r="D16" i="26"/>
  <c r="D13" i="26"/>
  <c r="C12" i="26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D10" i="26"/>
  <c r="C8" i="26"/>
  <c r="D8" i="26" s="1"/>
  <c r="D3" i="26"/>
  <c r="D42" i="26" s="1"/>
  <c r="D42" i="25"/>
  <c r="C38" i="25"/>
  <c r="C29" i="25"/>
  <c r="D24" i="25"/>
  <c r="C21" i="25"/>
  <c r="D19" i="25"/>
  <c r="D16" i="25"/>
  <c r="C15" i="25"/>
  <c r="A14" i="25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D13" i="25"/>
  <c r="C12" i="25"/>
  <c r="A11" i="25"/>
  <c r="A12" i="25" s="1"/>
  <c r="A13" i="25" s="1"/>
  <c r="D10" i="25"/>
  <c r="C8" i="25"/>
  <c r="D3" i="25"/>
  <c r="D33" i="25" s="1"/>
  <c r="C45" i="24"/>
  <c r="D40" i="24"/>
  <c r="D31" i="24"/>
  <c r="C27" i="24"/>
  <c r="C23" i="24"/>
  <c r="D22" i="24"/>
  <c r="D19" i="24"/>
  <c r="C18" i="24"/>
  <c r="C15" i="24"/>
  <c r="D13" i="24"/>
  <c r="C12" i="24"/>
  <c r="C11" i="24"/>
  <c r="A11" i="24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D10" i="24"/>
  <c r="C8" i="24"/>
  <c r="D8" i="24" s="1"/>
  <c r="D3" i="24"/>
  <c r="C42" i="24" s="1"/>
  <c r="C11" i="23"/>
  <c r="A11" i="23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C8" i="23"/>
  <c r="D8" i="23" s="1"/>
  <c r="D3" i="23"/>
  <c r="C44" i="23" s="1"/>
  <c r="D3" i="4"/>
  <c r="D12" i="23" l="1"/>
  <c r="C15" i="23"/>
  <c r="D19" i="23"/>
  <c r="C23" i="23"/>
  <c r="D29" i="23"/>
  <c r="D36" i="23"/>
  <c r="C43" i="23"/>
  <c r="C10" i="29"/>
  <c r="D14" i="29"/>
  <c r="D20" i="29"/>
  <c r="D42" i="29"/>
  <c r="C17" i="30"/>
  <c r="D21" i="30"/>
  <c r="D34" i="30"/>
  <c r="D16" i="31"/>
  <c r="D31" i="31"/>
  <c r="D12" i="32"/>
  <c r="C15" i="32"/>
  <c r="C18" i="32"/>
  <c r="D22" i="32"/>
  <c r="C34" i="32"/>
  <c r="C14" i="33"/>
  <c r="D31" i="33"/>
  <c r="D20" i="35"/>
  <c r="D16" i="36"/>
  <c r="C30" i="36"/>
  <c r="D26" i="37"/>
  <c r="D12" i="38"/>
  <c r="C14" i="38"/>
  <c r="D16" i="38"/>
  <c r="C20" i="38"/>
  <c r="C26" i="38"/>
  <c r="D36" i="38"/>
  <c r="C11" i="39"/>
  <c r="D16" i="39"/>
  <c r="D36" i="39"/>
  <c r="D38" i="40"/>
  <c r="C21" i="23"/>
  <c r="C32" i="23"/>
  <c r="D45" i="23"/>
  <c r="D16" i="29"/>
  <c r="D31" i="29"/>
  <c r="C11" i="30"/>
  <c r="C14" i="30"/>
  <c r="D18" i="30"/>
  <c r="D25" i="30"/>
  <c r="C39" i="30"/>
  <c r="C12" i="31"/>
  <c r="C19" i="31"/>
  <c r="C36" i="31"/>
  <c r="C11" i="32"/>
  <c r="D13" i="32"/>
  <c r="D15" i="32"/>
  <c r="D19" i="32"/>
  <c r="C25" i="32"/>
  <c r="D38" i="32"/>
  <c r="C11" i="33"/>
  <c r="C16" i="33"/>
  <c r="C36" i="33"/>
  <c r="C21" i="36"/>
  <c r="D36" i="36"/>
  <c r="C16" i="37"/>
  <c r="C31" i="37"/>
  <c r="C11" i="38"/>
  <c r="C15" i="38"/>
  <c r="C17" i="38"/>
  <c r="D21" i="38"/>
  <c r="D28" i="38"/>
  <c r="C41" i="38"/>
  <c r="D12" i="39"/>
  <c r="C21" i="39"/>
  <c r="C41" i="39"/>
  <c r="D13" i="23"/>
  <c r="D16" i="23"/>
  <c r="C25" i="23"/>
  <c r="D38" i="23"/>
  <c r="D10" i="23"/>
  <c r="C12" i="23"/>
  <c r="C14" i="23"/>
  <c r="C18" i="23"/>
  <c r="D22" i="23"/>
  <c r="D27" i="23"/>
  <c r="C34" i="23"/>
  <c r="C41" i="23"/>
  <c r="D12" i="24"/>
  <c r="D16" i="24"/>
  <c r="C21" i="24"/>
  <c r="D25" i="24"/>
  <c r="C36" i="24"/>
  <c r="C18" i="25"/>
  <c r="D22" i="25"/>
  <c r="C15" i="26"/>
  <c r="D19" i="26"/>
  <c r="C23" i="26"/>
  <c r="C12" i="29"/>
  <c r="C19" i="29"/>
  <c r="D12" i="30"/>
  <c r="D15" i="30"/>
  <c r="C20" i="30"/>
  <c r="C30" i="30"/>
  <c r="D43" i="30"/>
  <c r="C10" i="31"/>
  <c r="D14" i="31"/>
  <c r="D20" i="31"/>
  <c r="D10" i="32"/>
  <c r="C12" i="32"/>
  <c r="C14" i="32"/>
  <c r="D16" i="32"/>
  <c r="C21" i="32"/>
  <c r="D29" i="32"/>
  <c r="D10" i="33"/>
  <c r="D12" i="33"/>
  <c r="D20" i="33"/>
  <c r="C16" i="35"/>
  <c r="D13" i="36"/>
  <c r="D25" i="36"/>
  <c r="C41" i="36"/>
  <c r="D10" i="37"/>
  <c r="D20" i="37"/>
  <c r="C41" i="37"/>
  <c r="D10" i="38"/>
  <c r="C12" i="38"/>
  <c r="D13" i="38"/>
  <c r="D15" i="38"/>
  <c r="D18" i="38"/>
  <c r="C24" i="38"/>
  <c r="C32" i="38"/>
  <c r="D13" i="39"/>
  <c r="D13" i="40"/>
  <c r="C18" i="40"/>
  <c r="D22" i="40"/>
  <c r="D2" i="30"/>
  <c r="D2" i="34"/>
  <c r="D2" i="35"/>
  <c r="D2" i="39"/>
  <c r="D2" i="33"/>
  <c r="D2" i="38"/>
  <c r="D8" i="40"/>
  <c r="D2" i="40"/>
  <c r="C45" i="40"/>
  <c r="D43" i="40"/>
  <c r="C42" i="40"/>
  <c r="D40" i="40"/>
  <c r="C39" i="40"/>
  <c r="D37" i="40"/>
  <c r="C36" i="40"/>
  <c r="D34" i="40"/>
  <c r="C33" i="40"/>
  <c r="D31" i="40"/>
  <c r="C30" i="40"/>
  <c r="D28" i="40"/>
  <c r="C27" i="40"/>
  <c r="D25" i="40"/>
  <c r="C24" i="40"/>
  <c r="D45" i="40"/>
  <c r="C44" i="40"/>
  <c r="D42" i="40"/>
  <c r="C41" i="40"/>
  <c r="D39" i="40"/>
  <c r="C38" i="40"/>
  <c r="D36" i="40"/>
  <c r="C35" i="40"/>
  <c r="D33" i="40"/>
  <c r="C32" i="40"/>
  <c r="D30" i="40"/>
  <c r="C29" i="40"/>
  <c r="D27" i="40"/>
  <c r="C26" i="40"/>
  <c r="D24" i="40"/>
  <c r="C23" i="40"/>
  <c r="C10" i="40"/>
  <c r="D11" i="40"/>
  <c r="C13" i="40"/>
  <c r="D14" i="40"/>
  <c r="C16" i="40"/>
  <c r="D17" i="40"/>
  <c r="C19" i="40"/>
  <c r="D20" i="40"/>
  <c r="C22" i="40"/>
  <c r="D23" i="40"/>
  <c r="C28" i="40"/>
  <c r="D32" i="40"/>
  <c r="C37" i="40"/>
  <c r="D41" i="40"/>
  <c r="D12" i="40"/>
  <c r="C14" i="40"/>
  <c r="D15" i="40"/>
  <c r="C17" i="40"/>
  <c r="D18" i="40"/>
  <c r="C20" i="40"/>
  <c r="D21" i="40"/>
  <c r="D26" i="40"/>
  <c r="C31" i="40"/>
  <c r="D35" i="40"/>
  <c r="C40" i="40"/>
  <c r="D44" i="40"/>
  <c r="C45" i="39"/>
  <c r="D43" i="39"/>
  <c r="C42" i="39"/>
  <c r="D40" i="39"/>
  <c r="C39" i="39"/>
  <c r="D37" i="39"/>
  <c r="C36" i="39"/>
  <c r="D34" i="39"/>
  <c r="C33" i="39"/>
  <c r="D31" i="39"/>
  <c r="C30" i="39"/>
  <c r="D28" i="39"/>
  <c r="C27" i="39"/>
  <c r="D25" i="39"/>
  <c r="C24" i="39"/>
  <c r="D44" i="39"/>
  <c r="D42" i="39"/>
  <c r="C40" i="39"/>
  <c r="C38" i="39"/>
  <c r="D35" i="39"/>
  <c r="D33" i="39"/>
  <c r="C31" i="39"/>
  <c r="C29" i="39"/>
  <c r="D26" i="39"/>
  <c r="D24" i="39"/>
  <c r="C22" i="39"/>
  <c r="D20" i="39"/>
  <c r="C19" i="39"/>
  <c r="D17" i="39"/>
  <c r="C16" i="39"/>
  <c r="D14" i="39"/>
  <c r="C13" i="39"/>
  <c r="C44" i="39"/>
  <c r="D41" i="39"/>
  <c r="D39" i="39"/>
  <c r="C37" i="39"/>
  <c r="C35" i="39"/>
  <c r="D32" i="39"/>
  <c r="D30" i="39"/>
  <c r="C28" i="39"/>
  <c r="C26" i="39"/>
  <c r="D23" i="39"/>
  <c r="D21" i="39"/>
  <c r="C20" i="39"/>
  <c r="D18" i="39"/>
  <c r="C17" i="39"/>
  <c r="D15" i="39"/>
  <c r="C10" i="39"/>
  <c r="D11" i="39"/>
  <c r="C14" i="39"/>
  <c r="C18" i="39"/>
  <c r="D22" i="39"/>
  <c r="C23" i="39"/>
  <c r="D29" i="39"/>
  <c r="C34" i="39"/>
  <c r="D45" i="39"/>
  <c r="D10" i="39"/>
  <c r="C12" i="39"/>
  <c r="C15" i="39"/>
  <c r="D19" i="39"/>
  <c r="D27" i="39"/>
  <c r="C32" i="39"/>
  <c r="D38" i="39"/>
  <c r="C43" i="39"/>
  <c r="C45" i="38"/>
  <c r="D43" i="38"/>
  <c r="C42" i="38"/>
  <c r="D40" i="38"/>
  <c r="C39" i="38"/>
  <c r="D37" i="38"/>
  <c r="C36" i="38"/>
  <c r="D34" i="38"/>
  <c r="C33" i="38"/>
  <c r="D31" i="38"/>
  <c r="C30" i="38"/>
  <c r="D44" i="38"/>
  <c r="C43" i="38"/>
  <c r="D41" i="38"/>
  <c r="C40" i="38"/>
  <c r="D38" i="38"/>
  <c r="C37" i="38"/>
  <c r="D35" i="38"/>
  <c r="C34" i="38"/>
  <c r="D32" i="38"/>
  <c r="C31" i="38"/>
  <c r="D29" i="38"/>
  <c r="C28" i="38"/>
  <c r="D26" i="38"/>
  <c r="C25" i="38"/>
  <c r="D23" i="38"/>
  <c r="C10" i="38"/>
  <c r="D11" i="38"/>
  <c r="C13" i="38"/>
  <c r="D14" i="38"/>
  <c r="C16" i="38"/>
  <c r="D17" i="38"/>
  <c r="C19" i="38"/>
  <c r="D20" i="38"/>
  <c r="C22" i="38"/>
  <c r="D24" i="38"/>
  <c r="C27" i="38"/>
  <c r="C29" i="38"/>
  <c r="D33" i="38"/>
  <c r="C38" i="38"/>
  <c r="D42" i="38"/>
  <c r="C18" i="38"/>
  <c r="D19" i="38"/>
  <c r="C21" i="38"/>
  <c r="D22" i="38"/>
  <c r="C23" i="38"/>
  <c r="D25" i="38"/>
  <c r="D27" i="38"/>
  <c r="D30" i="38"/>
  <c r="C35" i="38"/>
  <c r="D39" i="38"/>
  <c r="C44" i="38"/>
  <c r="D2" i="37"/>
  <c r="C11" i="37"/>
  <c r="C13" i="37"/>
  <c r="D17" i="37"/>
  <c r="C22" i="37"/>
  <c r="D24" i="37"/>
  <c r="C29" i="37"/>
  <c r="C45" i="37"/>
  <c r="D43" i="37"/>
  <c r="C42" i="37"/>
  <c r="D40" i="37"/>
  <c r="C39" i="37"/>
  <c r="D37" i="37"/>
  <c r="C36" i="37"/>
  <c r="D34" i="37"/>
  <c r="C33" i="37"/>
  <c r="D31" i="37"/>
  <c r="C30" i="37"/>
  <c r="D28" i="37"/>
  <c r="C27" i="37"/>
  <c r="D25" i="37"/>
  <c r="C24" i="37"/>
  <c r="D44" i="37"/>
  <c r="C43" i="37"/>
  <c r="D41" i="37"/>
  <c r="C40" i="37"/>
  <c r="C44" i="37"/>
  <c r="D39" i="37"/>
  <c r="C37" i="37"/>
  <c r="C35" i="37"/>
  <c r="D32" i="37"/>
  <c r="D30" i="37"/>
  <c r="C28" i="37"/>
  <c r="C26" i="37"/>
  <c r="D23" i="37"/>
  <c r="D21" i="37"/>
  <c r="C20" i="37"/>
  <c r="D18" i="37"/>
  <c r="C17" i="37"/>
  <c r="D15" i="37"/>
  <c r="C14" i="37"/>
  <c r="D12" i="37"/>
  <c r="D42" i="37"/>
  <c r="D38" i="37"/>
  <c r="D36" i="37"/>
  <c r="C34" i="37"/>
  <c r="C32" i="37"/>
  <c r="D29" i="37"/>
  <c r="D27" i="37"/>
  <c r="C25" i="37"/>
  <c r="C23" i="37"/>
  <c r="D22" i="37"/>
  <c r="C21" i="37"/>
  <c r="D19" i="37"/>
  <c r="C18" i="37"/>
  <c r="D16" i="37"/>
  <c r="C15" i="37"/>
  <c r="D13" i="37"/>
  <c r="C10" i="37"/>
  <c r="D11" i="37"/>
  <c r="C12" i="37"/>
  <c r="D14" i="37"/>
  <c r="C19" i="37"/>
  <c r="D33" i="37"/>
  <c r="C38" i="37"/>
  <c r="D45" i="37"/>
  <c r="D8" i="36"/>
  <c r="D2" i="36"/>
  <c r="C10" i="36"/>
  <c r="C12" i="36"/>
  <c r="D14" i="36"/>
  <c r="C18" i="36"/>
  <c r="D22" i="36"/>
  <c r="C23" i="36"/>
  <c r="D34" i="36"/>
  <c r="C39" i="36"/>
  <c r="D44" i="36"/>
  <c r="C43" i="36"/>
  <c r="D41" i="36"/>
  <c r="C40" i="36"/>
  <c r="D38" i="36"/>
  <c r="C37" i="36"/>
  <c r="D35" i="36"/>
  <c r="C34" i="36"/>
  <c r="D32" i="36"/>
  <c r="C31" i="36"/>
  <c r="D29" i="36"/>
  <c r="C28" i="36"/>
  <c r="D26" i="36"/>
  <c r="C25" i="36"/>
  <c r="D23" i="36"/>
  <c r="C45" i="36"/>
  <c r="D42" i="36"/>
  <c r="D40" i="36"/>
  <c r="C38" i="36"/>
  <c r="C36" i="36"/>
  <c r="D33" i="36"/>
  <c r="D31" i="36"/>
  <c r="C29" i="36"/>
  <c r="C27" i="36"/>
  <c r="D24" i="36"/>
  <c r="C22" i="36"/>
  <c r="D20" i="36"/>
  <c r="C19" i="36"/>
  <c r="D17" i="36"/>
  <c r="C16" i="36"/>
  <c r="C44" i="36"/>
  <c r="C42" i="36"/>
  <c r="D39" i="36"/>
  <c r="D37" i="36"/>
  <c r="C35" i="36"/>
  <c r="C33" i="36"/>
  <c r="D30" i="36"/>
  <c r="D28" i="36"/>
  <c r="C26" i="36"/>
  <c r="C24" i="36"/>
  <c r="D21" i="36"/>
  <c r="C20" i="36"/>
  <c r="D18" i="36"/>
  <c r="C17" i="36"/>
  <c r="D15" i="36"/>
  <c r="C14" i="36"/>
  <c r="D12" i="36"/>
  <c r="C11" i="36"/>
  <c r="D10" i="36"/>
  <c r="D11" i="36"/>
  <c r="C13" i="36"/>
  <c r="C15" i="36"/>
  <c r="D19" i="36"/>
  <c r="D27" i="36"/>
  <c r="C32" i="36"/>
  <c r="D43" i="36"/>
  <c r="D14" i="35"/>
  <c r="C45" i="35"/>
  <c r="D43" i="35"/>
  <c r="C42" i="35"/>
  <c r="D40" i="35"/>
  <c r="C39" i="35"/>
  <c r="D37" i="35"/>
  <c r="C36" i="35"/>
  <c r="D34" i="35"/>
  <c r="C33" i="35"/>
  <c r="D31" i="35"/>
  <c r="C30" i="35"/>
  <c r="D28" i="35"/>
  <c r="C27" i="35"/>
  <c r="D25" i="35"/>
  <c r="C24" i="35"/>
  <c r="D45" i="35"/>
  <c r="C44" i="35"/>
  <c r="D42" i="35"/>
  <c r="C41" i="35"/>
  <c r="D39" i="35"/>
  <c r="C38" i="35"/>
  <c r="D36" i="35"/>
  <c r="C35" i="35"/>
  <c r="D33" i="35"/>
  <c r="C32" i="35"/>
  <c r="D30" i="35"/>
  <c r="C29" i="35"/>
  <c r="D27" i="35"/>
  <c r="D44" i="35"/>
  <c r="C40" i="35"/>
  <c r="D35" i="35"/>
  <c r="C31" i="35"/>
  <c r="C25" i="35"/>
  <c r="C23" i="35"/>
  <c r="D22" i="35"/>
  <c r="C21" i="35"/>
  <c r="D19" i="35"/>
  <c r="C18" i="35"/>
  <c r="D16" i="35"/>
  <c r="C15" i="35"/>
  <c r="D13" i="35"/>
  <c r="C12" i="35"/>
  <c r="D10" i="35"/>
  <c r="C43" i="35"/>
  <c r="D38" i="35"/>
  <c r="D41" i="35"/>
  <c r="C37" i="35"/>
  <c r="D32" i="35"/>
  <c r="C28" i="35"/>
  <c r="C26" i="35"/>
  <c r="D23" i="35"/>
  <c r="D21" i="35"/>
  <c r="C20" i="35"/>
  <c r="D18" i="35"/>
  <c r="C17" i="35"/>
  <c r="D15" i="35"/>
  <c r="C14" i="35"/>
  <c r="D12" i="35"/>
  <c r="C11" i="35"/>
  <c r="C34" i="35"/>
  <c r="D29" i="35"/>
  <c r="D26" i="35"/>
  <c r="C10" i="35"/>
  <c r="D11" i="35"/>
  <c r="C13" i="35"/>
  <c r="D17" i="35"/>
  <c r="C22" i="35"/>
  <c r="D24" i="35"/>
  <c r="C45" i="34"/>
  <c r="D43" i="34"/>
  <c r="C42" i="34"/>
  <c r="D40" i="34"/>
  <c r="C39" i="34"/>
  <c r="D37" i="34"/>
  <c r="C36" i="34"/>
  <c r="D34" i="34"/>
  <c r="C33" i="34"/>
  <c r="D31" i="34"/>
  <c r="C30" i="34"/>
  <c r="D28" i="34"/>
  <c r="C27" i="34"/>
  <c r="D25" i="34"/>
  <c r="C24" i="34"/>
  <c r="D45" i="34"/>
  <c r="C44" i="34"/>
  <c r="D42" i="34"/>
  <c r="C41" i="34"/>
  <c r="D39" i="34"/>
  <c r="C38" i="34"/>
  <c r="D36" i="34"/>
  <c r="C35" i="34"/>
  <c r="D33" i="34"/>
  <c r="C32" i="34"/>
  <c r="D30" i="34"/>
  <c r="C29" i="34"/>
  <c r="D27" i="34"/>
  <c r="C26" i="34"/>
  <c r="D24" i="34"/>
  <c r="D44" i="34"/>
  <c r="C40" i="34"/>
  <c r="D35" i="34"/>
  <c r="C31" i="34"/>
  <c r="D26" i="34"/>
  <c r="D23" i="34"/>
  <c r="D21" i="34"/>
  <c r="C43" i="34"/>
  <c r="D38" i="34"/>
  <c r="C34" i="34"/>
  <c r="D29" i="34"/>
  <c r="C25" i="34"/>
  <c r="C23" i="34"/>
  <c r="D22" i="34"/>
  <c r="C21" i="34"/>
  <c r="D19" i="34"/>
  <c r="C18" i="34"/>
  <c r="D16" i="34"/>
  <c r="C15" i="34"/>
  <c r="D13" i="34"/>
  <c r="C12" i="34"/>
  <c r="D10" i="34"/>
  <c r="D41" i="34"/>
  <c r="C37" i="34"/>
  <c r="C10" i="34"/>
  <c r="C11" i="34"/>
  <c r="C14" i="34"/>
  <c r="D18" i="34"/>
  <c r="C28" i="34"/>
  <c r="D11" i="34"/>
  <c r="D12" i="34"/>
  <c r="C17" i="34"/>
  <c r="C16" i="34"/>
  <c r="D20" i="34"/>
  <c r="D14" i="34"/>
  <c r="C19" i="34"/>
  <c r="C13" i="34"/>
  <c r="D15" i="34"/>
  <c r="D17" i="34"/>
  <c r="C20" i="34"/>
  <c r="C22" i="34"/>
  <c r="D32" i="34"/>
  <c r="D44" i="33"/>
  <c r="C43" i="33"/>
  <c r="D41" i="33"/>
  <c r="C40" i="33"/>
  <c r="D38" i="33"/>
  <c r="C37" i="33"/>
  <c r="D35" i="33"/>
  <c r="C34" i="33"/>
  <c r="D32" i="33"/>
  <c r="C31" i="33"/>
  <c r="D29" i="33"/>
  <c r="C28" i="33"/>
  <c r="D26" i="33"/>
  <c r="C25" i="33"/>
  <c r="D23" i="33"/>
  <c r="C44" i="33"/>
  <c r="C42" i="33"/>
  <c r="D39" i="33"/>
  <c r="D37" i="33"/>
  <c r="C35" i="33"/>
  <c r="C33" i="33"/>
  <c r="D30" i="33"/>
  <c r="D28" i="33"/>
  <c r="C26" i="33"/>
  <c r="C24" i="33"/>
  <c r="D21" i="33"/>
  <c r="C20" i="33"/>
  <c r="D18" i="33"/>
  <c r="C17" i="33"/>
  <c r="D15" i="33"/>
  <c r="D45" i="33"/>
  <c r="D43" i="33"/>
  <c r="C41" i="33"/>
  <c r="C39" i="33"/>
  <c r="D36" i="33"/>
  <c r="D34" i="33"/>
  <c r="C32" i="33"/>
  <c r="C30" i="33"/>
  <c r="D27" i="33"/>
  <c r="D25" i="33"/>
  <c r="C23" i="33"/>
  <c r="D22" i="33"/>
  <c r="C21" i="33"/>
  <c r="D19" i="33"/>
  <c r="C18" i="33"/>
  <c r="D16" i="33"/>
  <c r="C15" i="33"/>
  <c r="C10" i="33"/>
  <c r="D11" i="33"/>
  <c r="C13" i="33"/>
  <c r="D14" i="33"/>
  <c r="D17" i="33"/>
  <c r="C22" i="33"/>
  <c r="D24" i="33"/>
  <c r="C29" i="33"/>
  <c r="D40" i="33"/>
  <c r="C45" i="33"/>
  <c r="C12" i="33"/>
  <c r="D13" i="33"/>
  <c r="C19" i="33"/>
  <c r="C27" i="33"/>
  <c r="D33" i="33"/>
  <c r="C38" i="33"/>
  <c r="D8" i="32"/>
  <c r="D2" i="32"/>
  <c r="C45" i="32"/>
  <c r="D43" i="32"/>
  <c r="C42" i="32"/>
  <c r="D40" i="32"/>
  <c r="C39" i="32"/>
  <c r="D37" i="32"/>
  <c r="C36" i="32"/>
  <c r="D34" i="32"/>
  <c r="C33" i="32"/>
  <c r="D31" i="32"/>
  <c r="C30" i="32"/>
  <c r="D28" i="32"/>
  <c r="C27" i="32"/>
  <c r="D25" i="32"/>
  <c r="C24" i="32"/>
  <c r="D45" i="32"/>
  <c r="C44" i="32"/>
  <c r="D42" i="32"/>
  <c r="C41" i="32"/>
  <c r="D39" i="32"/>
  <c r="C38" i="32"/>
  <c r="D36" i="32"/>
  <c r="C35" i="32"/>
  <c r="D33" i="32"/>
  <c r="C32" i="32"/>
  <c r="D30" i="32"/>
  <c r="C29" i="32"/>
  <c r="D27" i="32"/>
  <c r="C26" i="32"/>
  <c r="D24" i="32"/>
  <c r="C23" i="32"/>
  <c r="C10" i="32"/>
  <c r="D11" i="32"/>
  <c r="C13" i="32"/>
  <c r="D14" i="32"/>
  <c r="C16" i="32"/>
  <c r="D17" i="32"/>
  <c r="C19" i="32"/>
  <c r="D20" i="32"/>
  <c r="C22" i="32"/>
  <c r="D23" i="32"/>
  <c r="C28" i="32"/>
  <c r="D32" i="32"/>
  <c r="C37" i="32"/>
  <c r="D41" i="32"/>
  <c r="C17" i="32"/>
  <c r="D18" i="32"/>
  <c r="C20" i="32"/>
  <c r="D21" i="32"/>
  <c r="D26" i="32"/>
  <c r="C31" i="32"/>
  <c r="D35" i="32"/>
  <c r="C40" i="32"/>
  <c r="D44" i="32"/>
  <c r="D44" i="31"/>
  <c r="C43" i="31"/>
  <c r="D41" i="31"/>
  <c r="C40" i="31"/>
  <c r="D38" i="31"/>
  <c r="C37" i="31"/>
  <c r="D35" i="31"/>
  <c r="C34" i="31"/>
  <c r="D32" i="31"/>
  <c r="C31" i="31"/>
  <c r="D29" i="31"/>
  <c r="C28" i="31"/>
  <c r="D26" i="31"/>
  <c r="C25" i="31"/>
  <c r="D23" i="31"/>
  <c r="C44" i="31"/>
  <c r="C42" i="31"/>
  <c r="D39" i="31"/>
  <c r="D37" i="31"/>
  <c r="C35" i="31"/>
  <c r="C33" i="31"/>
  <c r="D30" i="31"/>
  <c r="D28" i="31"/>
  <c r="C26" i="31"/>
  <c r="C24" i="31"/>
  <c r="D21" i="31"/>
  <c r="C20" i="31"/>
  <c r="D18" i="31"/>
  <c r="C17" i="31"/>
  <c r="D15" i="31"/>
  <c r="C14" i="31"/>
  <c r="D12" i="31"/>
  <c r="C11" i="31"/>
  <c r="D45" i="31"/>
  <c r="D43" i="31"/>
  <c r="C41" i="31"/>
  <c r="C39" i="31"/>
  <c r="D36" i="31"/>
  <c r="D34" i="31"/>
  <c r="C32" i="31"/>
  <c r="C30" i="31"/>
  <c r="D27" i="31"/>
  <c r="D25" i="31"/>
  <c r="C23" i="31"/>
  <c r="D22" i="31"/>
  <c r="C21" i="31"/>
  <c r="D10" i="31"/>
  <c r="D11" i="31"/>
  <c r="C13" i="31"/>
  <c r="C15" i="31"/>
  <c r="D17" i="31"/>
  <c r="D19" i="31"/>
  <c r="C22" i="31"/>
  <c r="D24" i="31"/>
  <c r="C29" i="31"/>
  <c r="D40" i="31"/>
  <c r="C45" i="31"/>
  <c r="D8" i="31"/>
  <c r="D2" i="31"/>
  <c r="D13" i="31"/>
  <c r="C16" i="31"/>
  <c r="C18" i="31"/>
  <c r="C27" i="31"/>
  <c r="D33" i="31"/>
  <c r="C38" i="31"/>
  <c r="D10" i="30"/>
  <c r="C12" i="30"/>
  <c r="D13" i="30"/>
  <c r="C15" i="30"/>
  <c r="D16" i="30"/>
  <c r="C18" i="30"/>
  <c r="D19" i="30"/>
  <c r="C21" i="30"/>
  <c r="D22" i="30"/>
  <c r="C24" i="30"/>
  <c r="D28" i="30"/>
  <c r="C33" i="30"/>
  <c r="D37" i="30"/>
  <c r="D44" i="30"/>
  <c r="C43" i="30"/>
  <c r="D41" i="30"/>
  <c r="C40" i="30"/>
  <c r="D38" i="30"/>
  <c r="C37" i="30"/>
  <c r="D35" i="30"/>
  <c r="C34" i="30"/>
  <c r="D32" i="30"/>
  <c r="C31" i="30"/>
  <c r="D29" i="30"/>
  <c r="C28" i="30"/>
  <c r="D26" i="30"/>
  <c r="C25" i="30"/>
  <c r="D23" i="30"/>
  <c r="D45" i="30"/>
  <c r="C44" i="30"/>
  <c r="D42" i="30"/>
  <c r="C41" i="30"/>
  <c r="D39" i="30"/>
  <c r="C38" i="30"/>
  <c r="D36" i="30"/>
  <c r="C35" i="30"/>
  <c r="D33" i="30"/>
  <c r="C32" i="30"/>
  <c r="D30" i="30"/>
  <c r="C29" i="30"/>
  <c r="D27" i="30"/>
  <c r="C26" i="30"/>
  <c r="D24" i="30"/>
  <c r="C23" i="30"/>
  <c r="C10" i="30"/>
  <c r="D11" i="30"/>
  <c r="C13" i="30"/>
  <c r="D14" i="30"/>
  <c r="C16" i="30"/>
  <c r="D17" i="30"/>
  <c r="C19" i="30"/>
  <c r="D20" i="30"/>
  <c r="C22" i="30"/>
  <c r="C27" i="30"/>
  <c r="D31" i="30"/>
  <c r="C36" i="30"/>
  <c r="D40" i="30"/>
  <c r="C45" i="30"/>
  <c r="D44" i="29"/>
  <c r="C43" i="29"/>
  <c r="D41" i="29"/>
  <c r="C40" i="29"/>
  <c r="D38" i="29"/>
  <c r="C37" i="29"/>
  <c r="D35" i="29"/>
  <c r="C34" i="29"/>
  <c r="D32" i="29"/>
  <c r="C31" i="29"/>
  <c r="D29" i="29"/>
  <c r="C28" i="29"/>
  <c r="D26" i="29"/>
  <c r="C25" i="29"/>
  <c r="D23" i="29"/>
  <c r="C44" i="29"/>
  <c r="C42" i="29"/>
  <c r="D39" i="29"/>
  <c r="D37" i="29"/>
  <c r="C35" i="29"/>
  <c r="C33" i="29"/>
  <c r="D30" i="29"/>
  <c r="D28" i="29"/>
  <c r="C26" i="29"/>
  <c r="C24" i="29"/>
  <c r="D21" i="29"/>
  <c r="C20" i="29"/>
  <c r="D18" i="29"/>
  <c r="C17" i="29"/>
  <c r="D15" i="29"/>
  <c r="C14" i="29"/>
  <c r="D12" i="29"/>
  <c r="C11" i="29"/>
  <c r="D45" i="29"/>
  <c r="D43" i="29"/>
  <c r="C41" i="29"/>
  <c r="C39" i="29"/>
  <c r="D36" i="29"/>
  <c r="D34" i="29"/>
  <c r="C32" i="29"/>
  <c r="C30" i="29"/>
  <c r="D27" i="29"/>
  <c r="D25" i="29"/>
  <c r="C23" i="29"/>
  <c r="D22" i="29"/>
  <c r="C21" i="29"/>
  <c r="D10" i="29"/>
  <c r="D11" i="29"/>
  <c r="C13" i="29"/>
  <c r="C15" i="29"/>
  <c r="D17" i="29"/>
  <c r="D19" i="29"/>
  <c r="C22" i="29"/>
  <c r="D24" i="29"/>
  <c r="C29" i="29"/>
  <c r="D40" i="29"/>
  <c r="C45" i="29"/>
  <c r="D8" i="29"/>
  <c r="D2" i="29"/>
  <c r="D13" i="29"/>
  <c r="C16" i="29"/>
  <c r="C18" i="29"/>
  <c r="C27" i="29"/>
  <c r="D33" i="29"/>
  <c r="C38" i="29"/>
  <c r="C45" i="28"/>
  <c r="D43" i="28"/>
  <c r="C42" i="28"/>
  <c r="D40" i="28"/>
  <c r="C39" i="28"/>
  <c r="D37" i="28"/>
  <c r="C36" i="28"/>
  <c r="D34" i="28"/>
  <c r="C33" i="28"/>
  <c r="D31" i="28"/>
  <c r="C30" i="28"/>
  <c r="D44" i="28"/>
  <c r="C43" i="28"/>
  <c r="D41" i="28"/>
  <c r="C40" i="28"/>
  <c r="D38" i="28"/>
  <c r="C37" i="28"/>
  <c r="D35" i="28"/>
  <c r="C34" i="28"/>
  <c r="D32" i="28"/>
  <c r="C31" i="28"/>
  <c r="D29" i="28"/>
  <c r="C28" i="28"/>
  <c r="D26" i="28"/>
  <c r="C25" i="28"/>
  <c r="D23" i="28"/>
  <c r="D45" i="28"/>
  <c r="C44" i="28"/>
  <c r="D42" i="28"/>
  <c r="C41" i="28"/>
  <c r="D39" i="28"/>
  <c r="C38" i="28"/>
  <c r="D36" i="28"/>
  <c r="C35" i="28"/>
  <c r="D33" i="28"/>
  <c r="C32" i="28"/>
  <c r="D30" i="28"/>
  <c r="C29" i="28"/>
  <c r="D27" i="28"/>
  <c r="C26" i="28"/>
  <c r="D24" i="28"/>
  <c r="C23" i="28"/>
  <c r="C13" i="28"/>
  <c r="D14" i="28"/>
  <c r="D17" i="28"/>
  <c r="C19" i="28"/>
  <c r="C24" i="28"/>
  <c r="D2" i="28"/>
  <c r="C11" i="28"/>
  <c r="D12" i="28"/>
  <c r="C14" i="28"/>
  <c r="D15" i="28"/>
  <c r="C17" i="28"/>
  <c r="D18" i="28"/>
  <c r="C20" i="28"/>
  <c r="D21" i="28"/>
  <c r="C27" i="28"/>
  <c r="C10" i="28"/>
  <c r="D11" i="28"/>
  <c r="C16" i="28"/>
  <c r="D20" i="28"/>
  <c r="C22" i="28"/>
  <c r="D28" i="28"/>
  <c r="D10" i="28"/>
  <c r="C12" i="28"/>
  <c r="D13" i="28"/>
  <c r="C15" i="28"/>
  <c r="D16" i="28"/>
  <c r="C18" i="28"/>
  <c r="D19" i="28"/>
  <c r="C21" i="28"/>
  <c r="D22" i="28"/>
  <c r="D25" i="28"/>
  <c r="D25" i="26"/>
  <c r="D27" i="26"/>
  <c r="C32" i="26"/>
  <c r="D36" i="26"/>
  <c r="C41" i="26"/>
  <c r="D45" i="26"/>
  <c r="D2" i="26"/>
  <c r="C11" i="26"/>
  <c r="D12" i="26"/>
  <c r="C14" i="26"/>
  <c r="D15" i="26"/>
  <c r="C17" i="26"/>
  <c r="D18" i="26"/>
  <c r="C20" i="26"/>
  <c r="D21" i="26"/>
  <c r="C24" i="26"/>
  <c r="C26" i="26"/>
  <c r="C29" i="26"/>
  <c r="D33" i="26"/>
  <c r="C38" i="26"/>
  <c r="C45" i="26"/>
  <c r="D43" i="26"/>
  <c r="C42" i="26"/>
  <c r="D40" i="26"/>
  <c r="C39" i="26"/>
  <c r="D37" i="26"/>
  <c r="C36" i="26"/>
  <c r="D34" i="26"/>
  <c r="C33" i="26"/>
  <c r="D31" i="26"/>
  <c r="C30" i="26"/>
  <c r="D28" i="26"/>
  <c r="D44" i="26"/>
  <c r="C43" i="26"/>
  <c r="D41" i="26"/>
  <c r="C40" i="26"/>
  <c r="D38" i="26"/>
  <c r="C37" i="26"/>
  <c r="D35" i="26"/>
  <c r="C34" i="26"/>
  <c r="D32" i="26"/>
  <c r="C31" i="26"/>
  <c r="D29" i="26"/>
  <c r="C28" i="26"/>
  <c r="D26" i="26"/>
  <c r="C25" i="26"/>
  <c r="D23" i="26"/>
  <c r="C10" i="26"/>
  <c r="D11" i="26"/>
  <c r="C13" i="26"/>
  <c r="D14" i="26"/>
  <c r="C16" i="26"/>
  <c r="D17" i="26"/>
  <c r="C19" i="26"/>
  <c r="D20" i="26"/>
  <c r="C22" i="26"/>
  <c r="D24" i="26"/>
  <c r="C27" i="26"/>
  <c r="D30" i="26"/>
  <c r="C35" i="26"/>
  <c r="D39" i="26"/>
  <c r="C44" i="26"/>
  <c r="D8" i="25"/>
  <c r="D2" i="25"/>
  <c r="C45" i="25"/>
  <c r="D43" i="25"/>
  <c r="C42" i="25"/>
  <c r="D40" i="25"/>
  <c r="C39" i="25"/>
  <c r="D37" i="25"/>
  <c r="C36" i="25"/>
  <c r="D34" i="25"/>
  <c r="C33" i="25"/>
  <c r="D31" i="25"/>
  <c r="C30" i="25"/>
  <c r="D28" i="25"/>
  <c r="C27" i="25"/>
  <c r="D25" i="25"/>
  <c r="C24" i="25"/>
  <c r="D44" i="25"/>
  <c r="C43" i="25"/>
  <c r="D41" i="25"/>
  <c r="C40" i="25"/>
  <c r="D38" i="25"/>
  <c r="C37" i="25"/>
  <c r="D35" i="25"/>
  <c r="C34" i="25"/>
  <c r="D32" i="25"/>
  <c r="C31" i="25"/>
  <c r="D29" i="25"/>
  <c r="C28" i="25"/>
  <c r="D26" i="25"/>
  <c r="C25" i="25"/>
  <c r="D23" i="25"/>
  <c r="C10" i="25"/>
  <c r="D11" i="25"/>
  <c r="C13" i="25"/>
  <c r="D14" i="25"/>
  <c r="C16" i="25"/>
  <c r="D17" i="25"/>
  <c r="C19" i="25"/>
  <c r="D20" i="25"/>
  <c r="C22" i="25"/>
  <c r="C23" i="25"/>
  <c r="D27" i="25"/>
  <c r="C32" i="25"/>
  <c r="D36" i="25"/>
  <c r="C41" i="25"/>
  <c r="D45" i="25"/>
  <c r="C11" i="25"/>
  <c r="D12" i="25"/>
  <c r="C14" i="25"/>
  <c r="D15" i="25"/>
  <c r="C17" i="25"/>
  <c r="D18" i="25"/>
  <c r="C20" i="25"/>
  <c r="D21" i="25"/>
  <c r="C26" i="25"/>
  <c r="D30" i="25"/>
  <c r="C35" i="25"/>
  <c r="D39" i="25"/>
  <c r="C44" i="25"/>
  <c r="C14" i="24"/>
  <c r="D15" i="24"/>
  <c r="C17" i="24"/>
  <c r="D18" i="24"/>
  <c r="C20" i="24"/>
  <c r="D21" i="24"/>
  <c r="C24" i="24"/>
  <c r="D28" i="24"/>
  <c r="C33" i="24"/>
  <c r="D37" i="24"/>
  <c r="D2" i="24"/>
  <c r="D44" i="24"/>
  <c r="C43" i="24"/>
  <c r="D41" i="24"/>
  <c r="C40" i="24"/>
  <c r="D38" i="24"/>
  <c r="C37" i="24"/>
  <c r="D35" i="24"/>
  <c r="C34" i="24"/>
  <c r="D32" i="24"/>
  <c r="C31" i="24"/>
  <c r="D29" i="24"/>
  <c r="C28" i="24"/>
  <c r="D26" i="24"/>
  <c r="C25" i="24"/>
  <c r="D23" i="24"/>
  <c r="D45" i="24"/>
  <c r="C44" i="24"/>
  <c r="D42" i="24"/>
  <c r="C41" i="24"/>
  <c r="D39" i="24"/>
  <c r="C38" i="24"/>
  <c r="D36" i="24"/>
  <c r="C35" i="24"/>
  <c r="D33" i="24"/>
  <c r="C32" i="24"/>
  <c r="D30" i="24"/>
  <c r="C29" i="24"/>
  <c r="D27" i="24"/>
  <c r="C26" i="24"/>
  <c r="C10" i="24"/>
  <c r="D11" i="24"/>
  <c r="C13" i="24"/>
  <c r="D14" i="24"/>
  <c r="C16" i="24"/>
  <c r="D17" i="24"/>
  <c r="C19" i="24"/>
  <c r="D20" i="24"/>
  <c r="C22" i="24"/>
  <c r="D24" i="24"/>
  <c r="C30" i="24"/>
  <c r="D34" i="24"/>
  <c r="C39" i="24"/>
  <c r="D43" i="24"/>
  <c r="D2" i="23"/>
  <c r="D15" i="23"/>
  <c r="C17" i="23"/>
  <c r="D18" i="23"/>
  <c r="C20" i="23"/>
  <c r="D21" i="23"/>
  <c r="D23" i="23"/>
  <c r="C26" i="23"/>
  <c r="C28" i="23"/>
  <c r="D30" i="23"/>
  <c r="D32" i="23"/>
  <c r="C35" i="23"/>
  <c r="C37" i="23"/>
  <c r="D39" i="23"/>
  <c r="D41" i="23"/>
  <c r="C45" i="23"/>
  <c r="D43" i="23"/>
  <c r="C42" i="23"/>
  <c r="D40" i="23"/>
  <c r="C39" i="23"/>
  <c r="D37" i="23"/>
  <c r="C36" i="23"/>
  <c r="D34" i="23"/>
  <c r="C33" i="23"/>
  <c r="D31" i="23"/>
  <c r="C30" i="23"/>
  <c r="D28" i="23"/>
  <c r="C27" i="23"/>
  <c r="D25" i="23"/>
  <c r="C24" i="23"/>
  <c r="C10" i="23"/>
  <c r="D11" i="23"/>
  <c r="C13" i="23"/>
  <c r="D14" i="23"/>
  <c r="C16" i="23"/>
  <c r="D17" i="23"/>
  <c r="C19" i="23"/>
  <c r="D20" i="23"/>
  <c r="C22" i="23"/>
  <c r="D24" i="23"/>
  <c r="D26" i="23"/>
  <c r="C29" i="23"/>
  <c r="C31" i="23"/>
  <c r="D33" i="23"/>
  <c r="D35" i="23"/>
  <c r="C38" i="23"/>
  <c r="C40" i="23"/>
  <c r="D42" i="23"/>
  <c r="D44" i="23"/>
  <c r="D2" i="3" l="1"/>
  <c r="C6" i="3"/>
  <c r="D8" i="3"/>
  <c r="G10" i="40" l="1"/>
  <c r="F11" i="40"/>
  <c r="E10" i="39"/>
  <c r="H10" i="39"/>
  <c r="G11" i="39"/>
  <c r="F10" i="38"/>
  <c r="E11" i="38"/>
  <c r="H11" i="38"/>
  <c r="G10" i="37"/>
  <c r="F11" i="37"/>
  <c r="E10" i="36"/>
  <c r="H10" i="36"/>
  <c r="G11" i="36"/>
  <c r="F10" i="35"/>
  <c r="E11" i="35"/>
  <c r="H11" i="35"/>
  <c r="G10" i="34"/>
  <c r="F11" i="34"/>
  <c r="E10" i="33"/>
  <c r="H10" i="33"/>
  <c r="G11" i="33"/>
  <c r="F10" i="32"/>
  <c r="E11" i="32"/>
  <c r="H11" i="32"/>
  <c r="G10" i="31"/>
  <c r="F11" i="31"/>
  <c r="E10" i="30"/>
  <c r="H10" i="30"/>
  <c r="G11" i="30"/>
  <c r="F10" i="29"/>
  <c r="E11" i="29"/>
  <c r="H11" i="29"/>
  <c r="G10" i="28"/>
  <c r="F11" i="28"/>
  <c r="E10" i="26"/>
  <c r="H10" i="26"/>
  <c r="G11" i="26"/>
  <c r="F10" i="25"/>
  <c r="E11" i="25"/>
  <c r="H11" i="25"/>
  <c r="G10" i="24"/>
  <c r="F11" i="24"/>
  <c r="E10" i="23"/>
  <c r="I10" i="23" s="1"/>
  <c r="H10" i="23"/>
  <c r="G11" i="23"/>
  <c r="H11" i="26"/>
  <c r="F11" i="25"/>
  <c r="E10" i="24"/>
  <c r="G11" i="24"/>
  <c r="H11" i="23"/>
  <c r="E10" i="40"/>
  <c r="H10" i="40"/>
  <c r="G11" i="40"/>
  <c r="F10" i="39"/>
  <c r="E11" i="39"/>
  <c r="H11" i="39"/>
  <c r="G10" i="38"/>
  <c r="F11" i="38"/>
  <c r="E10" i="37"/>
  <c r="H10" i="37"/>
  <c r="G11" i="37"/>
  <c r="F10" i="36"/>
  <c r="E11" i="36"/>
  <c r="H11" i="36"/>
  <c r="G10" i="35"/>
  <c r="F11" i="35"/>
  <c r="E10" i="34"/>
  <c r="H10" i="34"/>
  <c r="G11" i="34"/>
  <c r="F10" i="33"/>
  <c r="E11" i="33"/>
  <c r="H11" i="33"/>
  <c r="G10" i="32"/>
  <c r="F11" i="32"/>
  <c r="E10" i="31"/>
  <c r="H10" i="31"/>
  <c r="G11" i="31"/>
  <c r="F10" i="30"/>
  <c r="E11" i="30"/>
  <c r="H11" i="30"/>
  <c r="G10" i="29"/>
  <c r="F11" i="29"/>
  <c r="E10" i="28"/>
  <c r="H10" i="28"/>
  <c r="G11" i="28"/>
  <c r="F10" i="26"/>
  <c r="E11" i="26"/>
  <c r="G10" i="25"/>
  <c r="H10" i="24"/>
  <c r="E11" i="23"/>
  <c r="F10" i="40"/>
  <c r="E11" i="40"/>
  <c r="H11" i="40"/>
  <c r="G10" i="39"/>
  <c r="F11" i="39"/>
  <c r="E10" i="38"/>
  <c r="H10" i="38"/>
  <c r="G11" i="38"/>
  <c r="F10" i="37"/>
  <c r="E11" i="37"/>
  <c r="H11" i="37"/>
  <c r="G10" i="36"/>
  <c r="F11" i="36"/>
  <c r="E10" i="35"/>
  <c r="H10" i="35"/>
  <c r="G11" i="35"/>
  <c r="F10" i="34"/>
  <c r="E11" i="34"/>
  <c r="H11" i="34"/>
  <c r="G10" i="33"/>
  <c r="F11" i="33"/>
  <c r="E10" i="32"/>
  <c r="H10" i="32"/>
  <c r="G11" i="32"/>
  <c r="F10" i="31"/>
  <c r="E11" i="31"/>
  <c r="H11" i="31"/>
  <c r="G10" i="30"/>
  <c r="F11" i="30"/>
  <c r="E10" i="29"/>
  <c r="H10" i="29"/>
  <c r="G11" i="29"/>
  <c r="F10" i="28"/>
  <c r="E11" i="28"/>
  <c r="H11" i="28"/>
  <c r="G10" i="26"/>
  <c r="F11" i="26"/>
  <c r="E10" i="25"/>
  <c r="H10" i="25"/>
  <c r="G11" i="25"/>
  <c r="F10" i="24"/>
  <c r="E11" i="24"/>
  <c r="H11" i="24"/>
  <c r="G10" i="23"/>
  <c r="F11" i="23"/>
  <c r="E12" i="23"/>
  <c r="F10" i="23"/>
  <c r="E11" i="4"/>
  <c r="I11" i="4" s="1"/>
  <c r="G13" i="40"/>
  <c r="K13" i="40" s="1"/>
  <c r="J11" i="40"/>
  <c r="K10" i="40"/>
  <c r="L11" i="39"/>
  <c r="I11" i="39"/>
  <c r="J10" i="39"/>
  <c r="J11" i="38"/>
  <c r="L10" i="38"/>
  <c r="I10" i="38"/>
  <c r="J11" i="37"/>
  <c r="L10" i="37"/>
  <c r="I10" i="37"/>
  <c r="J11" i="36"/>
  <c r="L10" i="36"/>
  <c r="I10" i="36"/>
  <c r="L11" i="35"/>
  <c r="I11" i="35"/>
  <c r="K10" i="35"/>
  <c r="J11" i="34"/>
  <c r="J10" i="34"/>
  <c r="L11" i="33"/>
  <c r="I11" i="33"/>
  <c r="K10" i="33"/>
  <c r="F15" i="32"/>
  <c r="J15" i="32" s="1"/>
  <c r="F12" i="32"/>
  <c r="J12" i="32" s="1"/>
  <c r="J11" i="32"/>
  <c r="K10" i="32"/>
  <c r="L11" i="31"/>
  <c r="I11" i="31"/>
  <c r="J10" i="31"/>
  <c r="K11" i="30"/>
  <c r="L10" i="30"/>
  <c r="I10" i="30"/>
  <c r="K11" i="29"/>
  <c r="L10" i="29"/>
  <c r="I10" i="29"/>
  <c r="L11" i="28"/>
  <c r="I11" i="28"/>
  <c r="J10" i="28"/>
  <c r="L11" i="26"/>
  <c r="I11" i="26"/>
  <c r="K10" i="26"/>
  <c r="G16" i="25"/>
  <c r="K16" i="25" s="1"/>
  <c r="J11" i="25"/>
  <c r="J10" i="25"/>
  <c r="K11" i="24"/>
  <c r="L10" i="24"/>
  <c r="I10" i="24"/>
  <c r="H27" i="23"/>
  <c r="L27" i="23" s="1"/>
  <c r="G19" i="23"/>
  <c r="K19" i="23" s="1"/>
  <c r="K10" i="23"/>
  <c r="L11" i="40"/>
  <c r="I11" i="40"/>
  <c r="J10" i="40"/>
  <c r="K11" i="39"/>
  <c r="L10" i="39"/>
  <c r="I10" i="39"/>
  <c r="L11" i="38"/>
  <c r="I11" i="38"/>
  <c r="K10" i="38"/>
  <c r="L11" i="37"/>
  <c r="I11" i="37"/>
  <c r="K10" i="37"/>
  <c r="L11" i="36"/>
  <c r="I11" i="36"/>
  <c r="K10" i="36"/>
  <c r="K11" i="35"/>
  <c r="J10" i="35"/>
  <c r="L11" i="34"/>
  <c r="I11" i="34"/>
  <c r="L10" i="34"/>
  <c r="I10" i="34"/>
  <c r="K11" i="33"/>
  <c r="J10" i="33"/>
  <c r="G13" i="32"/>
  <c r="K13" i="32" s="1"/>
  <c r="L11" i="32"/>
  <c r="I11" i="32"/>
  <c r="J10" i="32"/>
  <c r="K11" i="31"/>
  <c r="L10" i="31"/>
  <c r="I10" i="31"/>
  <c r="J11" i="30"/>
  <c r="K10" i="30"/>
  <c r="J11" i="29"/>
  <c r="K10" i="29"/>
  <c r="K11" i="28"/>
  <c r="L10" i="28"/>
  <c r="I10" i="28"/>
  <c r="K11" i="26"/>
  <c r="J10" i="26"/>
  <c r="L11" i="25"/>
  <c r="I11" i="25"/>
  <c r="L10" i="25"/>
  <c r="I10" i="25"/>
  <c r="F12" i="24"/>
  <c r="J12" i="24" s="1"/>
  <c r="J11" i="24"/>
  <c r="K10" i="24"/>
  <c r="L11" i="23"/>
  <c r="I11" i="23"/>
  <c r="J10" i="23"/>
  <c r="K11" i="40"/>
  <c r="L10" i="40"/>
  <c r="I10" i="40"/>
  <c r="J11" i="39"/>
  <c r="K10" i="39"/>
  <c r="K11" i="38"/>
  <c r="J10" i="38"/>
  <c r="K11" i="37"/>
  <c r="J10" i="37"/>
  <c r="K11" i="36"/>
  <c r="J10" i="36"/>
  <c r="J11" i="35"/>
  <c r="L10" i="35"/>
  <c r="I10" i="35"/>
  <c r="K11" i="34"/>
  <c r="K10" i="34"/>
  <c r="J11" i="33"/>
  <c r="L10" i="33"/>
  <c r="I10" i="33"/>
  <c r="K11" i="32"/>
  <c r="L10" i="32"/>
  <c r="I10" i="32"/>
  <c r="J11" i="31"/>
  <c r="K10" i="31"/>
  <c r="L11" i="30"/>
  <c r="I11" i="30"/>
  <c r="J10" i="30"/>
  <c r="L11" i="29"/>
  <c r="I11" i="29"/>
  <c r="J10" i="29"/>
  <c r="J11" i="28"/>
  <c r="K10" i="28"/>
  <c r="J11" i="26"/>
  <c r="L10" i="26"/>
  <c r="I10" i="26"/>
  <c r="K11" i="25"/>
  <c r="K10" i="25"/>
  <c r="L11" i="24"/>
  <c r="I11" i="24"/>
  <c r="J10" i="24"/>
  <c r="K11" i="23"/>
  <c r="L10" i="23"/>
  <c r="J11" i="23"/>
  <c r="H36" i="23"/>
  <c r="L36" i="23" s="1"/>
  <c r="H22" i="25"/>
  <c r="L22" i="25" s="1"/>
  <c r="F14" i="29"/>
  <c r="J14" i="29" s="1"/>
  <c r="G16" i="38"/>
  <c r="K16" i="38" s="1"/>
  <c r="F16" i="24"/>
  <c r="J16" i="24" s="1"/>
  <c r="F19" i="26"/>
  <c r="J19" i="26" s="1"/>
  <c r="G22" i="32"/>
  <c r="K22" i="32" s="1"/>
  <c r="G21" i="38"/>
  <c r="K21" i="38" s="1"/>
  <c r="G16" i="40"/>
  <c r="K16" i="40" s="1"/>
  <c r="F13" i="24"/>
  <c r="J13" i="24" s="1"/>
  <c r="F16" i="26"/>
  <c r="J16" i="26" s="1"/>
  <c r="G19" i="32"/>
  <c r="K19" i="32" s="1"/>
  <c r="G16" i="36"/>
  <c r="K16" i="36" s="1"/>
  <c r="H19" i="40"/>
  <c r="L19" i="40" s="1"/>
  <c r="E13" i="40"/>
  <c r="I13" i="40" s="1"/>
  <c r="E22" i="40"/>
  <c r="I22" i="40" s="1"/>
  <c r="H16" i="40"/>
  <c r="L16" i="40" s="1"/>
  <c r="G19" i="40"/>
  <c r="K19" i="40" s="1"/>
  <c r="F29" i="40"/>
  <c r="J29" i="40" s="1"/>
  <c r="F38" i="40"/>
  <c r="J38" i="40" s="1"/>
  <c r="G29" i="40"/>
  <c r="K29" i="40" s="1"/>
  <c r="G38" i="40"/>
  <c r="K38" i="40" s="1"/>
  <c r="G12" i="39"/>
  <c r="K12" i="39" s="1"/>
  <c r="G36" i="39"/>
  <c r="K36" i="39" s="1"/>
  <c r="E12" i="39"/>
  <c r="I12" i="39" s="1"/>
  <c r="H36" i="39"/>
  <c r="L36" i="39" s="1"/>
  <c r="H16" i="39"/>
  <c r="L16" i="39" s="1"/>
  <c r="H16" i="38"/>
  <c r="L16" i="38" s="1"/>
  <c r="F15" i="38"/>
  <c r="J15" i="38" s="1"/>
  <c r="F18" i="38"/>
  <c r="J18" i="38" s="1"/>
  <c r="G15" i="38"/>
  <c r="K15" i="38" s="1"/>
  <c r="H12" i="38"/>
  <c r="L12" i="38" s="1"/>
  <c r="H21" i="38"/>
  <c r="L21" i="38" s="1"/>
  <c r="H36" i="38"/>
  <c r="L36" i="38" s="1"/>
  <c r="H45" i="38"/>
  <c r="L45" i="38" s="1"/>
  <c r="H28" i="38"/>
  <c r="L28" i="38" s="1"/>
  <c r="G35" i="37"/>
  <c r="K35" i="37" s="1"/>
  <c r="H20" i="37"/>
  <c r="L20" i="37" s="1"/>
  <c r="G20" i="37"/>
  <c r="K20" i="37" s="1"/>
  <c r="G26" i="37"/>
  <c r="K26" i="37" s="1"/>
  <c r="G45" i="36"/>
  <c r="K45" i="36" s="1"/>
  <c r="H13" i="36"/>
  <c r="L13" i="36" s="1"/>
  <c r="H16" i="36"/>
  <c r="L16" i="36" s="1"/>
  <c r="G25" i="36"/>
  <c r="K25" i="36" s="1"/>
  <c r="E36" i="36"/>
  <c r="I36" i="36" s="1"/>
  <c r="G13" i="36"/>
  <c r="K13" i="36" s="1"/>
  <c r="F20" i="35"/>
  <c r="J20" i="35" s="1"/>
  <c r="G31" i="33"/>
  <c r="K31" i="33" s="1"/>
  <c r="E12" i="33"/>
  <c r="I12" i="33" s="1"/>
  <c r="H20" i="33"/>
  <c r="L20" i="33" s="1"/>
  <c r="E42" i="33"/>
  <c r="I42" i="33" s="1"/>
  <c r="H16" i="32"/>
  <c r="L16" i="32" s="1"/>
  <c r="H13" i="32"/>
  <c r="L13" i="32" s="1"/>
  <c r="H19" i="32"/>
  <c r="L19" i="32" s="1"/>
  <c r="H22" i="32"/>
  <c r="L22" i="32" s="1"/>
  <c r="H29" i="32"/>
  <c r="L29" i="32" s="1"/>
  <c r="E12" i="32"/>
  <c r="I12" i="32" s="1"/>
  <c r="F38" i="32"/>
  <c r="J38" i="32" s="1"/>
  <c r="G29" i="32"/>
  <c r="K29" i="32" s="1"/>
  <c r="G38" i="32"/>
  <c r="K38" i="32" s="1"/>
  <c r="H14" i="31"/>
  <c r="L14" i="31" s="1"/>
  <c r="F20" i="31"/>
  <c r="J20" i="31" s="1"/>
  <c r="F31" i="31"/>
  <c r="J31" i="31" s="1"/>
  <c r="H42" i="31"/>
  <c r="L42" i="31" s="1"/>
  <c r="F42" i="31"/>
  <c r="J42" i="31" s="1"/>
  <c r="H15" i="30"/>
  <c r="L15" i="30" s="1"/>
  <c r="H12" i="30"/>
  <c r="L12" i="30" s="1"/>
  <c r="H21" i="30"/>
  <c r="L21" i="30" s="1"/>
  <c r="G12" i="30"/>
  <c r="K12" i="30" s="1"/>
  <c r="F18" i="30"/>
  <c r="J18" i="30" s="1"/>
  <c r="H25" i="30"/>
  <c r="L25" i="30" s="1"/>
  <c r="H34" i="30"/>
  <c r="L34" i="30" s="1"/>
  <c r="H43" i="30"/>
  <c r="L43" i="30" s="1"/>
  <c r="H14" i="29"/>
  <c r="L14" i="29" s="1"/>
  <c r="F20" i="29"/>
  <c r="J20" i="29" s="1"/>
  <c r="F31" i="29"/>
  <c r="J31" i="29" s="1"/>
  <c r="H42" i="29"/>
  <c r="L42" i="29" s="1"/>
  <c r="F42" i="29"/>
  <c r="J42" i="29" s="1"/>
  <c r="H12" i="24"/>
  <c r="L12" i="24" s="1"/>
  <c r="F13" i="26"/>
  <c r="J13" i="26" s="1"/>
  <c r="G15" i="30"/>
  <c r="K15" i="30" s="1"/>
  <c r="F13" i="39"/>
  <c r="J13" i="39" s="1"/>
  <c r="F25" i="24"/>
  <c r="J25" i="24" s="1"/>
  <c r="G12" i="32"/>
  <c r="K12" i="32" s="1"/>
  <c r="F13" i="36"/>
  <c r="J13" i="36" s="1"/>
  <c r="F28" i="38"/>
  <c r="J28" i="38" s="1"/>
  <c r="F13" i="23"/>
  <c r="J13" i="23" s="1"/>
  <c r="F22" i="24"/>
  <c r="J22" i="24" s="1"/>
  <c r="G18" i="30"/>
  <c r="K18" i="30" s="1"/>
  <c r="F12" i="33"/>
  <c r="J12" i="33" s="1"/>
  <c r="G13" i="38"/>
  <c r="K13" i="38" s="1"/>
  <c r="E19" i="40"/>
  <c r="I19" i="40" s="1"/>
  <c r="F13" i="40"/>
  <c r="J13" i="40" s="1"/>
  <c r="G22" i="40"/>
  <c r="K22" i="40" s="1"/>
  <c r="E16" i="40"/>
  <c r="I16" i="40" s="1"/>
  <c r="H29" i="40"/>
  <c r="L29" i="40" s="1"/>
  <c r="H38" i="40"/>
  <c r="L38" i="40" s="1"/>
  <c r="H13" i="39"/>
  <c r="L13" i="39" s="1"/>
  <c r="E36" i="39"/>
  <c r="I36" i="39" s="1"/>
  <c r="H12" i="39"/>
  <c r="L12" i="39" s="1"/>
  <c r="E16" i="39"/>
  <c r="I16" i="39" s="1"/>
  <c r="G13" i="39"/>
  <c r="K13" i="39" s="1"/>
  <c r="E13" i="38"/>
  <c r="I13" i="38" s="1"/>
  <c r="H15" i="38"/>
  <c r="L15" i="38" s="1"/>
  <c r="H18" i="38"/>
  <c r="L18" i="38" s="1"/>
  <c r="G18" i="38"/>
  <c r="K18" i="38" s="1"/>
  <c r="E12" i="38"/>
  <c r="I12" i="38" s="1"/>
  <c r="E21" i="38"/>
  <c r="I21" i="38" s="1"/>
  <c r="E36" i="38"/>
  <c r="I36" i="38" s="1"/>
  <c r="E45" i="38"/>
  <c r="I45" i="38" s="1"/>
  <c r="F13" i="38"/>
  <c r="J13" i="38" s="1"/>
  <c r="F16" i="38"/>
  <c r="J16" i="38" s="1"/>
  <c r="H35" i="37"/>
  <c r="L35" i="37" s="1"/>
  <c r="F35" i="37"/>
  <c r="J35" i="37" s="1"/>
  <c r="E20" i="37"/>
  <c r="I20" i="37" s="1"/>
  <c r="H26" i="37"/>
  <c r="L26" i="37" s="1"/>
  <c r="F26" i="37"/>
  <c r="J26" i="37" s="1"/>
  <c r="H45" i="36"/>
  <c r="L45" i="36" s="1"/>
  <c r="F45" i="36"/>
  <c r="J45" i="36" s="1"/>
  <c r="E13" i="36"/>
  <c r="I13" i="36" s="1"/>
  <c r="E16" i="36"/>
  <c r="I16" i="36" s="1"/>
  <c r="E25" i="36"/>
  <c r="I25" i="36" s="1"/>
  <c r="G36" i="36"/>
  <c r="K36" i="36" s="1"/>
  <c r="H20" i="35"/>
  <c r="L20" i="35" s="1"/>
  <c r="G20" i="35"/>
  <c r="K20" i="35" s="1"/>
  <c r="G12" i="33"/>
  <c r="K12" i="33" s="1"/>
  <c r="E31" i="33"/>
  <c r="I31" i="33" s="1"/>
  <c r="H12" i="33"/>
  <c r="L12" i="33" s="1"/>
  <c r="E20" i="33"/>
  <c r="I20" i="33" s="1"/>
  <c r="G42" i="33"/>
  <c r="K42" i="33" s="1"/>
  <c r="E16" i="32"/>
  <c r="I16" i="32" s="1"/>
  <c r="E13" i="32"/>
  <c r="I13" i="32" s="1"/>
  <c r="E19" i="32"/>
  <c r="I19" i="32" s="1"/>
  <c r="E22" i="32"/>
  <c r="I22" i="32" s="1"/>
  <c r="E29" i="32"/>
  <c r="I29" i="32" s="1"/>
  <c r="H12" i="32"/>
  <c r="L12" i="32" s="1"/>
  <c r="E15" i="32"/>
  <c r="I15" i="32" s="1"/>
  <c r="H38" i="32"/>
  <c r="L38" i="32" s="1"/>
  <c r="H16" i="31"/>
  <c r="L16" i="31" s="1"/>
  <c r="H20" i="31"/>
  <c r="L20" i="31" s="1"/>
  <c r="G31" i="31"/>
  <c r="K31" i="31" s="1"/>
  <c r="E42" i="31"/>
  <c r="I42" i="31" s="1"/>
  <c r="F16" i="31"/>
  <c r="J16" i="31" s="1"/>
  <c r="G20" i="31"/>
  <c r="K20" i="31" s="1"/>
  <c r="G16" i="31"/>
  <c r="K16" i="31" s="1"/>
  <c r="E15" i="30"/>
  <c r="I15" i="30" s="1"/>
  <c r="E12" i="30"/>
  <c r="I12" i="30" s="1"/>
  <c r="E21" i="30"/>
  <c r="I21" i="30" s="1"/>
  <c r="H18" i="30"/>
  <c r="L18" i="30" s="1"/>
  <c r="G21" i="30"/>
  <c r="K21" i="30" s="1"/>
  <c r="E25" i="30"/>
  <c r="I25" i="30" s="1"/>
  <c r="E34" i="30"/>
  <c r="I34" i="30" s="1"/>
  <c r="E43" i="30"/>
  <c r="I43" i="30" s="1"/>
  <c r="G25" i="30"/>
  <c r="K25" i="30" s="1"/>
  <c r="G34" i="30"/>
  <c r="K34" i="30" s="1"/>
  <c r="G43" i="30"/>
  <c r="K43" i="30" s="1"/>
  <c r="H16" i="29"/>
  <c r="L16" i="29" s="1"/>
  <c r="H20" i="29"/>
  <c r="L20" i="29" s="1"/>
  <c r="G31" i="29"/>
  <c r="K31" i="29" s="1"/>
  <c r="E42" i="29"/>
  <c r="I42" i="29" s="1"/>
  <c r="F16" i="29"/>
  <c r="J16" i="29" s="1"/>
  <c r="G20" i="29"/>
  <c r="K20" i="29" s="1"/>
  <c r="G16" i="29"/>
  <c r="K16" i="29" s="1"/>
  <c r="F19" i="24"/>
  <c r="J19" i="24" s="1"/>
  <c r="F22" i="26"/>
  <c r="J22" i="26" s="1"/>
  <c r="G12" i="38"/>
  <c r="K12" i="38" s="1"/>
  <c r="G12" i="23"/>
  <c r="K12" i="23" s="1"/>
  <c r="G13" i="25"/>
  <c r="K13" i="25" s="1"/>
  <c r="G15" i="32"/>
  <c r="K15" i="32" s="1"/>
  <c r="H25" i="36"/>
  <c r="L25" i="36" s="1"/>
  <c r="G16" i="39"/>
  <c r="K16" i="39" s="1"/>
  <c r="G16" i="23"/>
  <c r="K16" i="23" s="1"/>
  <c r="G40" i="24"/>
  <c r="K40" i="24" s="1"/>
  <c r="F14" i="31"/>
  <c r="J14" i="31" s="1"/>
  <c r="G20" i="33"/>
  <c r="K20" i="33" s="1"/>
  <c r="F12" i="39"/>
  <c r="J12" i="39" s="1"/>
  <c r="F19" i="40"/>
  <c r="J19" i="40" s="1"/>
  <c r="H13" i="40"/>
  <c r="L13" i="40" s="1"/>
  <c r="H22" i="40"/>
  <c r="L22" i="40" s="1"/>
  <c r="F22" i="40"/>
  <c r="J22" i="40" s="1"/>
  <c r="F16" i="40"/>
  <c r="J16" i="40" s="1"/>
  <c r="E29" i="40"/>
  <c r="I29" i="40" s="1"/>
  <c r="E38" i="40"/>
  <c r="I38" i="40" s="1"/>
  <c r="F36" i="39"/>
  <c r="J36" i="39" s="1"/>
  <c r="E13" i="39"/>
  <c r="I13" i="39" s="1"/>
  <c r="F16" i="39"/>
  <c r="J16" i="39" s="1"/>
  <c r="H13" i="38"/>
  <c r="L13" i="38" s="1"/>
  <c r="E16" i="38"/>
  <c r="I16" i="38" s="1"/>
  <c r="E15" i="38"/>
  <c r="I15" i="38" s="1"/>
  <c r="E18" i="38"/>
  <c r="I18" i="38" s="1"/>
  <c r="F12" i="38"/>
  <c r="J12" i="38" s="1"/>
  <c r="F21" i="38"/>
  <c r="J21" i="38" s="1"/>
  <c r="F36" i="38"/>
  <c r="J36" i="38" s="1"/>
  <c r="F45" i="38"/>
  <c r="J45" i="38" s="1"/>
  <c r="E28" i="38"/>
  <c r="I28" i="38" s="1"/>
  <c r="G36" i="38"/>
  <c r="K36" i="38" s="1"/>
  <c r="G45" i="38"/>
  <c r="K45" i="38" s="1"/>
  <c r="G28" i="38"/>
  <c r="K28" i="38" s="1"/>
  <c r="E35" i="37"/>
  <c r="I35" i="37" s="1"/>
  <c r="F20" i="37"/>
  <c r="J20" i="37" s="1"/>
  <c r="E26" i="37"/>
  <c r="I26" i="37" s="1"/>
  <c r="E45" i="36"/>
  <c r="I45" i="36" s="1"/>
  <c r="F16" i="36"/>
  <c r="J16" i="36" s="1"/>
  <c r="F25" i="36"/>
  <c r="J25" i="36" s="1"/>
  <c r="H36" i="36"/>
  <c r="L36" i="36" s="1"/>
  <c r="F36" i="36"/>
  <c r="J36" i="36" s="1"/>
  <c r="E20" i="35"/>
  <c r="I20" i="35" s="1"/>
  <c r="F31" i="33"/>
  <c r="J31" i="33" s="1"/>
  <c r="H31" i="33"/>
  <c r="L31" i="33" s="1"/>
  <c r="F20" i="33"/>
  <c r="J20" i="33" s="1"/>
  <c r="H42" i="33"/>
  <c r="L42" i="33" s="1"/>
  <c r="F42" i="33"/>
  <c r="J42" i="33" s="1"/>
  <c r="F16" i="32"/>
  <c r="J16" i="32" s="1"/>
  <c r="F13" i="32"/>
  <c r="J13" i="32" s="1"/>
  <c r="F19" i="32"/>
  <c r="J19" i="32" s="1"/>
  <c r="G16" i="32"/>
  <c r="K16" i="32" s="1"/>
  <c r="F22" i="32"/>
  <c r="J22" i="32" s="1"/>
  <c r="F29" i="32"/>
  <c r="J29" i="32" s="1"/>
  <c r="H15" i="32"/>
  <c r="L15" i="32" s="1"/>
  <c r="E38" i="32"/>
  <c r="I38" i="32" s="1"/>
  <c r="E16" i="31"/>
  <c r="I16" i="31" s="1"/>
  <c r="E20" i="31"/>
  <c r="I20" i="31" s="1"/>
  <c r="E31" i="31"/>
  <c r="I31" i="31" s="1"/>
  <c r="G42" i="31"/>
  <c r="K42" i="31" s="1"/>
  <c r="E14" i="31"/>
  <c r="I14" i="31" s="1"/>
  <c r="H31" i="31"/>
  <c r="L31" i="31" s="1"/>
  <c r="G14" i="31"/>
  <c r="K14" i="31" s="1"/>
  <c r="F15" i="30"/>
  <c r="J15" i="30" s="1"/>
  <c r="F12" i="30"/>
  <c r="J12" i="30" s="1"/>
  <c r="F21" i="30"/>
  <c r="J21" i="30" s="1"/>
  <c r="E18" i="30"/>
  <c r="I18" i="30" s="1"/>
  <c r="F25" i="30"/>
  <c r="J25" i="30" s="1"/>
  <c r="F34" i="30"/>
  <c r="J34" i="30" s="1"/>
  <c r="F43" i="30"/>
  <c r="J43" i="30" s="1"/>
  <c r="E16" i="29"/>
  <c r="I16" i="29" s="1"/>
  <c r="E20" i="29"/>
  <c r="I20" i="29" s="1"/>
  <c r="E31" i="29"/>
  <c r="I31" i="29" s="1"/>
  <c r="G42" i="29"/>
  <c r="K42" i="29" s="1"/>
  <c r="E14" i="29"/>
  <c r="I14" i="29" s="1"/>
  <c r="H31" i="29"/>
  <c r="L31" i="29" s="1"/>
  <c r="G14" i="29"/>
  <c r="K14" i="29" s="1"/>
  <c r="F42" i="26"/>
  <c r="J42" i="26" s="1"/>
  <c r="G42" i="26"/>
  <c r="K42" i="26" s="1"/>
  <c r="G19" i="26"/>
  <c r="K19" i="26" s="1"/>
  <c r="H13" i="26"/>
  <c r="L13" i="26" s="1"/>
  <c r="E16" i="26"/>
  <c r="I16" i="26" s="1"/>
  <c r="H22" i="26"/>
  <c r="L22" i="26" s="1"/>
  <c r="H13" i="25"/>
  <c r="L13" i="25" s="1"/>
  <c r="E19" i="25"/>
  <c r="I19" i="25" s="1"/>
  <c r="E16" i="25"/>
  <c r="I16" i="25" s="1"/>
  <c r="G22" i="25"/>
  <c r="K22" i="25" s="1"/>
  <c r="E24" i="25"/>
  <c r="I24" i="25" s="1"/>
  <c r="H33" i="25"/>
  <c r="L33" i="25" s="1"/>
  <c r="H42" i="25"/>
  <c r="L42" i="25" s="1"/>
  <c r="E31" i="24"/>
  <c r="I31" i="24" s="1"/>
  <c r="H13" i="24"/>
  <c r="L13" i="24" s="1"/>
  <c r="E16" i="24"/>
  <c r="I16" i="24" s="1"/>
  <c r="H22" i="24"/>
  <c r="L22" i="24" s="1"/>
  <c r="G19" i="24"/>
  <c r="K19" i="24" s="1"/>
  <c r="F40" i="24"/>
  <c r="J40" i="24" s="1"/>
  <c r="F22" i="23"/>
  <c r="J22" i="23" s="1"/>
  <c r="H29" i="23"/>
  <c r="L29" i="23" s="1"/>
  <c r="F29" i="23"/>
  <c r="J29" i="23" s="1"/>
  <c r="E45" i="23"/>
  <c r="I45" i="23" s="1"/>
  <c r="H16" i="23"/>
  <c r="L16" i="23" s="1"/>
  <c r="G36" i="23"/>
  <c r="K36" i="23" s="1"/>
  <c r="H12" i="23"/>
  <c r="L12" i="23" s="1"/>
  <c r="F19" i="23"/>
  <c r="J19" i="23" s="1"/>
  <c r="G22" i="23"/>
  <c r="K22" i="23" s="1"/>
  <c r="E27" i="23"/>
  <c r="I27" i="23" s="1"/>
  <c r="G38" i="23"/>
  <c r="K38" i="23" s="1"/>
  <c r="H42" i="26"/>
  <c r="L42" i="26" s="1"/>
  <c r="G13" i="26"/>
  <c r="K13" i="26" s="1"/>
  <c r="G22" i="26"/>
  <c r="K22" i="26" s="1"/>
  <c r="H16" i="26"/>
  <c r="L16" i="26" s="1"/>
  <c r="E19" i="26"/>
  <c r="I19" i="26" s="1"/>
  <c r="E13" i="25"/>
  <c r="I13" i="25" s="1"/>
  <c r="F19" i="25"/>
  <c r="J19" i="25" s="1"/>
  <c r="F16" i="25"/>
  <c r="J16" i="25" s="1"/>
  <c r="F24" i="25"/>
  <c r="J24" i="25" s="1"/>
  <c r="F22" i="25"/>
  <c r="J22" i="25" s="1"/>
  <c r="E33" i="25"/>
  <c r="I33" i="25" s="1"/>
  <c r="E42" i="25"/>
  <c r="I42" i="25" s="1"/>
  <c r="E22" i="25"/>
  <c r="I22" i="25" s="1"/>
  <c r="F31" i="24"/>
  <c r="J31" i="24" s="1"/>
  <c r="G12" i="24"/>
  <c r="K12" i="24" s="1"/>
  <c r="H16" i="24"/>
  <c r="L16" i="24" s="1"/>
  <c r="E19" i="24"/>
  <c r="I19" i="24" s="1"/>
  <c r="G31" i="24"/>
  <c r="K31" i="24" s="1"/>
  <c r="G13" i="24"/>
  <c r="K13" i="24" s="1"/>
  <c r="G22" i="24"/>
  <c r="K22" i="24" s="1"/>
  <c r="H40" i="24"/>
  <c r="L40" i="24" s="1"/>
  <c r="F12" i="23"/>
  <c r="J12" i="23" s="1"/>
  <c r="H22" i="23"/>
  <c r="L22" i="23" s="1"/>
  <c r="E29" i="23"/>
  <c r="I29" i="23" s="1"/>
  <c r="F45" i="23"/>
  <c r="J45" i="23" s="1"/>
  <c r="H13" i="23"/>
  <c r="L13" i="23" s="1"/>
  <c r="E16" i="23"/>
  <c r="I16" i="23" s="1"/>
  <c r="E36" i="23"/>
  <c r="I36" i="23" s="1"/>
  <c r="I12" i="23"/>
  <c r="H19" i="23"/>
  <c r="L19" i="23" s="1"/>
  <c r="F27" i="23"/>
  <c r="J27" i="23" s="1"/>
  <c r="H38" i="23"/>
  <c r="L38" i="23" s="1"/>
  <c r="F38" i="23"/>
  <c r="J38" i="23" s="1"/>
  <c r="E42" i="26"/>
  <c r="I42" i="26" s="1"/>
  <c r="G16" i="26"/>
  <c r="K16" i="26" s="1"/>
  <c r="E13" i="26"/>
  <c r="I13" i="26" s="1"/>
  <c r="H19" i="26"/>
  <c r="L19" i="26" s="1"/>
  <c r="E22" i="26"/>
  <c r="I22" i="26" s="1"/>
  <c r="F13" i="25"/>
  <c r="J13" i="25" s="1"/>
  <c r="H19" i="25"/>
  <c r="L19" i="25" s="1"/>
  <c r="H16" i="25"/>
  <c r="L16" i="25" s="1"/>
  <c r="G19" i="25"/>
  <c r="K19" i="25" s="1"/>
  <c r="H24" i="25"/>
  <c r="L24" i="25" s="1"/>
  <c r="F33" i="25"/>
  <c r="J33" i="25" s="1"/>
  <c r="F42" i="25"/>
  <c r="J42" i="25" s="1"/>
  <c r="G24" i="25"/>
  <c r="K24" i="25" s="1"/>
  <c r="G33" i="25"/>
  <c r="K33" i="25" s="1"/>
  <c r="G42" i="25"/>
  <c r="K42" i="25" s="1"/>
  <c r="H31" i="24"/>
  <c r="L31" i="24" s="1"/>
  <c r="E13" i="24"/>
  <c r="I13" i="24" s="1"/>
  <c r="H19" i="24"/>
  <c r="L19" i="24" s="1"/>
  <c r="E22" i="24"/>
  <c r="I22" i="24" s="1"/>
  <c r="E25" i="24"/>
  <c r="I25" i="24" s="1"/>
  <c r="G16" i="24"/>
  <c r="K16" i="24" s="1"/>
  <c r="H25" i="24"/>
  <c r="L25" i="24" s="1"/>
  <c r="E40" i="24"/>
  <c r="I40" i="24" s="1"/>
  <c r="E12" i="24"/>
  <c r="I12" i="24" s="1"/>
  <c r="G25" i="24"/>
  <c r="K25" i="24" s="1"/>
  <c r="E13" i="23"/>
  <c r="I13" i="23" s="1"/>
  <c r="E22" i="23"/>
  <c r="I22" i="23" s="1"/>
  <c r="G29" i="23"/>
  <c r="K29" i="23" s="1"/>
  <c r="G45" i="23"/>
  <c r="K45" i="23" s="1"/>
  <c r="F16" i="23"/>
  <c r="J16" i="23" s="1"/>
  <c r="F36" i="23"/>
  <c r="J36" i="23" s="1"/>
  <c r="G13" i="23"/>
  <c r="K13" i="23" s="1"/>
  <c r="E19" i="23"/>
  <c r="I19" i="23" s="1"/>
  <c r="G27" i="23"/>
  <c r="K27" i="23" s="1"/>
  <c r="E38" i="23"/>
  <c r="I38" i="23" s="1"/>
  <c r="H45" i="23"/>
  <c r="L45" i="23" s="1"/>
  <c r="F27" i="40"/>
  <c r="J27" i="40" s="1"/>
  <c r="E27" i="40"/>
  <c r="I27" i="40" s="1"/>
  <c r="E36" i="40"/>
  <c r="I36" i="40" s="1"/>
  <c r="G45" i="40"/>
  <c r="K45" i="40" s="1"/>
  <c r="G40" i="40"/>
  <c r="K40" i="40" s="1"/>
  <c r="F40" i="40"/>
  <c r="J40" i="40" s="1"/>
  <c r="F44" i="40"/>
  <c r="J44" i="40" s="1"/>
  <c r="E35" i="40"/>
  <c r="I35" i="40" s="1"/>
  <c r="H26" i="40"/>
  <c r="L26" i="40" s="1"/>
  <c r="G26" i="40"/>
  <c r="K26" i="40" s="1"/>
  <c r="E18" i="40"/>
  <c r="I18" i="40" s="1"/>
  <c r="E23" i="40"/>
  <c r="I23" i="40" s="1"/>
  <c r="F14" i="40"/>
  <c r="J14" i="40" s="1"/>
  <c r="E14" i="40"/>
  <c r="I14" i="40" s="1"/>
  <c r="E30" i="40"/>
  <c r="I30" i="40" s="1"/>
  <c r="G39" i="40"/>
  <c r="K39" i="40" s="1"/>
  <c r="G25" i="40"/>
  <c r="K25" i="40" s="1"/>
  <c r="F25" i="40"/>
  <c r="J25" i="40" s="1"/>
  <c r="E34" i="40"/>
  <c r="I34" i="40" s="1"/>
  <c r="H43" i="40"/>
  <c r="L43" i="40" s="1"/>
  <c r="G21" i="40"/>
  <c r="K21" i="40" s="1"/>
  <c r="F21" i="40"/>
  <c r="J21" i="40" s="1"/>
  <c r="E12" i="40"/>
  <c r="I12" i="40" s="1"/>
  <c r="E32" i="40"/>
  <c r="I32" i="40" s="1"/>
  <c r="F17" i="40"/>
  <c r="J17" i="40" s="1"/>
  <c r="H17" i="40"/>
  <c r="L17" i="40" s="1"/>
  <c r="E31" i="40"/>
  <c r="I31" i="40" s="1"/>
  <c r="H15" i="40"/>
  <c r="L15" i="40" s="1"/>
  <c r="H41" i="40"/>
  <c r="L41" i="40" s="1"/>
  <c r="G41" i="40"/>
  <c r="K41" i="40" s="1"/>
  <c r="E20" i="40"/>
  <c r="I20" i="40" s="1"/>
  <c r="G24" i="40"/>
  <c r="K24" i="40" s="1"/>
  <c r="F33" i="40"/>
  <c r="J33" i="40" s="1"/>
  <c r="E33" i="40"/>
  <c r="I33" i="40" s="1"/>
  <c r="H42" i="40"/>
  <c r="L42" i="40" s="1"/>
  <c r="H28" i="40"/>
  <c r="L28" i="40" s="1"/>
  <c r="G37" i="40"/>
  <c r="K37" i="40" s="1"/>
  <c r="F37" i="40"/>
  <c r="J37" i="40" s="1"/>
  <c r="H14" i="39"/>
  <c r="L14" i="39" s="1"/>
  <c r="H24" i="39"/>
  <c r="L24" i="39" s="1"/>
  <c r="F27" i="39"/>
  <c r="J27" i="39" s="1"/>
  <c r="H27" i="39"/>
  <c r="L27" i="39" s="1"/>
  <c r="E45" i="39"/>
  <c r="I45" i="39" s="1"/>
  <c r="E29" i="39"/>
  <c r="I29" i="39" s="1"/>
  <c r="H18" i="39"/>
  <c r="L18" i="39" s="1"/>
  <c r="F18" i="39"/>
  <c r="J18" i="39" s="1"/>
  <c r="F23" i="39"/>
  <c r="J23" i="39" s="1"/>
  <c r="E30" i="39"/>
  <c r="I30" i="39" s="1"/>
  <c r="G20" i="39"/>
  <c r="K20" i="39" s="1"/>
  <c r="H20" i="39"/>
  <c r="L20" i="39" s="1"/>
  <c r="G26" i="39"/>
  <c r="K26" i="39" s="1"/>
  <c r="H33" i="39"/>
  <c r="L33" i="39" s="1"/>
  <c r="G28" i="39"/>
  <c r="K28" i="39" s="1"/>
  <c r="F28" i="39"/>
  <c r="J28" i="39" s="1"/>
  <c r="H37" i="39"/>
  <c r="L37" i="39" s="1"/>
  <c r="H22" i="39"/>
  <c r="L22" i="39" s="1"/>
  <c r="H21" i="39"/>
  <c r="L21" i="39" s="1"/>
  <c r="F21" i="39"/>
  <c r="J21" i="39" s="1"/>
  <c r="F41" i="39"/>
  <c r="J41" i="39" s="1"/>
  <c r="E44" i="39"/>
  <c r="I44" i="39" s="1"/>
  <c r="G31" i="39"/>
  <c r="K31" i="39" s="1"/>
  <c r="E31" i="39"/>
  <c r="I31" i="39" s="1"/>
  <c r="F40" i="39"/>
  <c r="J40" i="39" s="1"/>
  <c r="E38" i="39"/>
  <c r="I38" i="39" s="1"/>
  <c r="F19" i="39"/>
  <c r="J19" i="39" s="1"/>
  <c r="G19" i="39"/>
  <c r="K19" i="39" s="1"/>
  <c r="G15" i="39"/>
  <c r="K15" i="39" s="1"/>
  <c r="E32" i="39"/>
  <c r="I32" i="39" s="1"/>
  <c r="F39" i="39"/>
  <c r="J39" i="39" s="1"/>
  <c r="G39" i="39"/>
  <c r="K39" i="39" s="1"/>
  <c r="H17" i="39"/>
  <c r="L17" i="39" s="1"/>
  <c r="E35" i="39"/>
  <c r="I35" i="39" s="1"/>
  <c r="F42" i="39"/>
  <c r="J42" i="39" s="1"/>
  <c r="E42" i="39"/>
  <c r="I42" i="39" s="1"/>
  <c r="E25" i="39"/>
  <c r="I25" i="39" s="1"/>
  <c r="F34" i="39"/>
  <c r="J34" i="39" s="1"/>
  <c r="G43" i="39"/>
  <c r="K43" i="39" s="1"/>
  <c r="H43" i="39"/>
  <c r="L43" i="39" s="1"/>
  <c r="H22" i="38"/>
  <c r="L22" i="38" s="1"/>
  <c r="H42" i="38"/>
  <c r="L42" i="38" s="1"/>
  <c r="F33" i="38"/>
  <c r="J33" i="38" s="1"/>
  <c r="G33" i="38"/>
  <c r="K33" i="38" s="1"/>
  <c r="G20" i="38"/>
  <c r="K20" i="38" s="1"/>
  <c r="F26" i="38"/>
  <c r="J26" i="38" s="1"/>
  <c r="F39" i="38"/>
  <c r="J39" i="38" s="1"/>
  <c r="G39" i="38"/>
  <c r="K39" i="38" s="1"/>
  <c r="H19" i="38"/>
  <c r="L19" i="38" s="1"/>
  <c r="E17" i="38"/>
  <c r="I17" i="38" s="1"/>
  <c r="G27" i="40"/>
  <c r="K27" i="40" s="1"/>
  <c r="F36" i="40"/>
  <c r="J36" i="40" s="1"/>
  <c r="H36" i="40"/>
  <c r="L36" i="40" s="1"/>
  <c r="H45" i="40"/>
  <c r="L45" i="40" s="1"/>
  <c r="H40" i="40"/>
  <c r="L40" i="40" s="1"/>
  <c r="H44" i="40"/>
  <c r="L44" i="40" s="1"/>
  <c r="G44" i="40"/>
  <c r="K44" i="40" s="1"/>
  <c r="F35" i="40"/>
  <c r="J35" i="40" s="1"/>
  <c r="E26" i="40"/>
  <c r="I26" i="40" s="1"/>
  <c r="G18" i="40"/>
  <c r="K18" i="40" s="1"/>
  <c r="F18" i="40"/>
  <c r="J18" i="40" s="1"/>
  <c r="F23" i="40"/>
  <c r="J23" i="40" s="1"/>
  <c r="G14" i="40"/>
  <c r="K14" i="40" s="1"/>
  <c r="F30" i="40"/>
  <c r="J30" i="40" s="1"/>
  <c r="H30" i="40"/>
  <c r="L30" i="40" s="1"/>
  <c r="E39" i="40"/>
  <c r="I39" i="40" s="1"/>
  <c r="H25" i="40"/>
  <c r="L25" i="40" s="1"/>
  <c r="G34" i="40"/>
  <c r="K34" i="40" s="1"/>
  <c r="F34" i="40"/>
  <c r="J34" i="40" s="1"/>
  <c r="E43" i="40"/>
  <c r="I43" i="40" s="1"/>
  <c r="H21" i="40"/>
  <c r="L21" i="40" s="1"/>
  <c r="G12" i="40"/>
  <c r="K12" i="40" s="1"/>
  <c r="F12" i="40"/>
  <c r="J12" i="40" s="1"/>
  <c r="F32" i="40"/>
  <c r="J32" i="40" s="1"/>
  <c r="G17" i="40"/>
  <c r="K17" i="40" s="1"/>
  <c r="G31" i="40"/>
  <c r="K31" i="40" s="1"/>
  <c r="F31" i="40"/>
  <c r="J31" i="40" s="1"/>
  <c r="E15" i="40"/>
  <c r="I15" i="40" s="1"/>
  <c r="E41" i="40"/>
  <c r="I41" i="40" s="1"/>
  <c r="F20" i="40"/>
  <c r="J20" i="40" s="1"/>
  <c r="H20" i="40"/>
  <c r="L20" i="40" s="1"/>
  <c r="H24" i="40"/>
  <c r="L24" i="40" s="1"/>
  <c r="G33" i="40"/>
  <c r="K33" i="40" s="1"/>
  <c r="F42" i="40"/>
  <c r="J42" i="40" s="1"/>
  <c r="E42" i="40"/>
  <c r="I42" i="40" s="1"/>
  <c r="E28" i="40"/>
  <c r="I28" i="40" s="1"/>
  <c r="H37" i="40"/>
  <c r="L37" i="40" s="1"/>
  <c r="G14" i="39"/>
  <c r="K14" i="39" s="1"/>
  <c r="F14" i="39"/>
  <c r="J14" i="39" s="1"/>
  <c r="G24" i="39"/>
  <c r="K24" i="39" s="1"/>
  <c r="G27" i="39"/>
  <c r="K27" i="39" s="1"/>
  <c r="F45" i="39"/>
  <c r="J45" i="39" s="1"/>
  <c r="H45" i="39"/>
  <c r="L45" i="39" s="1"/>
  <c r="G29" i="39"/>
  <c r="K29" i="39" s="1"/>
  <c r="E18" i="39"/>
  <c r="I18" i="39" s="1"/>
  <c r="H23" i="39"/>
  <c r="L23" i="39" s="1"/>
  <c r="G23" i="39"/>
  <c r="K23" i="39" s="1"/>
  <c r="H30" i="39"/>
  <c r="L30" i="39" s="1"/>
  <c r="F20" i="39"/>
  <c r="J20" i="39" s="1"/>
  <c r="H26" i="39"/>
  <c r="L26" i="39" s="1"/>
  <c r="F26" i="39"/>
  <c r="J26" i="39" s="1"/>
  <c r="G33" i="39"/>
  <c r="K33" i="39" s="1"/>
  <c r="E28" i="39"/>
  <c r="I28" i="39" s="1"/>
  <c r="G37" i="39"/>
  <c r="K37" i="39" s="1"/>
  <c r="F37" i="39"/>
  <c r="J37" i="39" s="1"/>
  <c r="E22" i="39"/>
  <c r="I22" i="39" s="1"/>
  <c r="E21" i="39"/>
  <c r="I21" i="39" s="1"/>
  <c r="H41" i="39"/>
  <c r="L41" i="39" s="1"/>
  <c r="G41" i="39"/>
  <c r="K41" i="39" s="1"/>
  <c r="G44" i="39"/>
  <c r="K44" i="39" s="1"/>
  <c r="H31" i="39"/>
  <c r="L31" i="39" s="1"/>
  <c r="G40" i="39"/>
  <c r="K40" i="39" s="1"/>
  <c r="E40" i="39"/>
  <c r="I40" i="39" s="1"/>
  <c r="G38" i="39"/>
  <c r="K38" i="39" s="1"/>
  <c r="H19" i="39"/>
  <c r="L19" i="39" s="1"/>
  <c r="H15" i="39"/>
  <c r="L15" i="39" s="1"/>
  <c r="F15" i="39"/>
  <c r="J15" i="39" s="1"/>
  <c r="F32" i="39"/>
  <c r="J32" i="39" s="1"/>
  <c r="E39" i="39"/>
  <c r="I39" i="39" s="1"/>
  <c r="G17" i="39"/>
  <c r="K17" i="39" s="1"/>
  <c r="E17" i="39"/>
  <c r="I17" i="39" s="1"/>
  <c r="G35" i="39"/>
  <c r="K35" i="39" s="1"/>
  <c r="H42" i="39"/>
  <c r="L42" i="39" s="1"/>
  <c r="G25" i="39"/>
  <c r="K25" i="39" s="1"/>
  <c r="H25" i="39"/>
  <c r="L25" i="39" s="1"/>
  <c r="E34" i="39"/>
  <c r="I34" i="39" s="1"/>
  <c r="F43" i="39"/>
  <c r="J43" i="39" s="1"/>
  <c r="G22" i="38"/>
  <c r="K22" i="38" s="1"/>
  <c r="E22" i="38"/>
  <c r="I22" i="38" s="1"/>
  <c r="E42" i="38"/>
  <c r="I42" i="38" s="1"/>
  <c r="H33" i="38"/>
  <c r="L33" i="38" s="1"/>
  <c r="H20" i="38"/>
  <c r="L20" i="38" s="1"/>
  <c r="F20" i="38"/>
  <c r="J20" i="38" s="1"/>
  <c r="H26" i="38"/>
  <c r="L26" i="38" s="1"/>
  <c r="H39" i="38"/>
  <c r="L39" i="38" s="1"/>
  <c r="H27" i="40"/>
  <c r="L27" i="40" s="1"/>
  <c r="G36" i="40"/>
  <c r="K36" i="40" s="1"/>
  <c r="F45" i="40"/>
  <c r="J45" i="40" s="1"/>
  <c r="E45" i="40"/>
  <c r="I45" i="40" s="1"/>
  <c r="E40" i="40"/>
  <c r="I40" i="40" s="1"/>
  <c r="E44" i="40"/>
  <c r="I44" i="40" s="1"/>
  <c r="H35" i="40"/>
  <c r="L35" i="40" s="1"/>
  <c r="G35" i="40"/>
  <c r="K35" i="40" s="1"/>
  <c r="F26" i="40"/>
  <c r="J26" i="40" s="1"/>
  <c r="H18" i="40"/>
  <c r="L18" i="40" s="1"/>
  <c r="H23" i="40"/>
  <c r="L23" i="40" s="1"/>
  <c r="G23" i="40"/>
  <c r="K23" i="40" s="1"/>
  <c r="H14" i="40"/>
  <c r="L14" i="40" s="1"/>
  <c r="G30" i="40"/>
  <c r="K30" i="40" s="1"/>
  <c r="F39" i="40"/>
  <c r="J39" i="40" s="1"/>
  <c r="H39" i="40"/>
  <c r="L39" i="40" s="1"/>
  <c r="E25" i="40"/>
  <c r="I25" i="40" s="1"/>
  <c r="H34" i="40"/>
  <c r="L34" i="40" s="1"/>
  <c r="G43" i="40"/>
  <c r="K43" i="40" s="1"/>
  <c r="F43" i="40"/>
  <c r="J43" i="40" s="1"/>
  <c r="E21" i="40"/>
  <c r="I21" i="40" s="1"/>
  <c r="H12" i="40"/>
  <c r="L12" i="40" s="1"/>
  <c r="H32" i="40"/>
  <c r="L32" i="40" s="1"/>
  <c r="G32" i="40"/>
  <c r="K32" i="40" s="1"/>
  <c r="E17" i="40"/>
  <c r="I17" i="40" s="1"/>
  <c r="H31" i="40"/>
  <c r="L31" i="40" s="1"/>
  <c r="G15" i="40"/>
  <c r="K15" i="40" s="1"/>
  <c r="F15" i="40"/>
  <c r="J15" i="40" s="1"/>
  <c r="F41" i="40"/>
  <c r="J41" i="40" s="1"/>
  <c r="G20" i="40"/>
  <c r="K20" i="40" s="1"/>
  <c r="F24" i="40"/>
  <c r="J24" i="40" s="1"/>
  <c r="E24" i="40"/>
  <c r="I24" i="40" s="1"/>
  <c r="H33" i="40"/>
  <c r="L33" i="40" s="1"/>
  <c r="G42" i="40"/>
  <c r="K42" i="40" s="1"/>
  <c r="G28" i="40"/>
  <c r="K28" i="40" s="1"/>
  <c r="F28" i="40"/>
  <c r="J28" i="40" s="1"/>
  <c r="E37" i="40"/>
  <c r="I37" i="40" s="1"/>
  <c r="E14" i="39"/>
  <c r="I14" i="39" s="1"/>
  <c r="F24" i="39"/>
  <c r="J24" i="39" s="1"/>
  <c r="E24" i="39"/>
  <c r="I24" i="39" s="1"/>
  <c r="E27" i="39"/>
  <c r="I27" i="39" s="1"/>
  <c r="G45" i="39"/>
  <c r="K45" i="39" s="1"/>
  <c r="H29" i="39"/>
  <c r="L29" i="39" s="1"/>
  <c r="F29" i="39"/>
  <c r="J29" i="39" s="1"/>
  <c r="G18" i="39"/>
  <c r="K18" i="39" s="1"/>
  <c r="E23" i="39"/>
  <c r="I23" i="39" s="1"/>
  <c r="F30" i="39"/>
  <c r="J30" i="39" s="1"/>
  <c r="G30" i="39"/>
  <c r="K30" i="39" s="1"/>
  <c r="E20" i="39"/>
  <c r="I20" i="39" s="1"/>
  <c r="E26" i="39"/>
  <c r="I26" i="39" s="1"/>
  <c r="F33" i="39"/>
  <c r="J33" i="39" s="1"/>
  <c r="E33" i="39"/>
  <c r="I33" i="39" s="1"/>
  <c r="H28" i="39"/>
  <c r="L28" i="39" s="1"/>
  <c r="E37" i="39"/>
  <c r="I37" i="39" s="1"/>
  <c r="F22" i="39"/>
  <c r="J22" i="39" s="1"/>
  <c r="G22" i="39"/>
  <c r="K22" i="39" s="1"/>
  <c r="G21" i="39"/>
  <c r="K21" i="39" s="1"/>
  <c r="E41" i="39"/>
  <c r="I41" i="39" s="1"/>
  <c r="H44" i="39"/>
  <c r="L44" i="39" s="1"/>
  <c r="F44" i="39"/>
  <c r="J44" i="39" s="1"/>
  <c r="F31" i="39"/>
  <c r="J31" i="39" s="1"/>
  <c r="H40" i="39"/>
  <c r="L40" i="39" s="1"/>
  <c r="H38" i="39"/>
  <c r="L38" i="39" s="1"/>
  <c r="F38" i="39"/>
  <c r="J38" i="39" s="1"/>
  <c r="E19" i="39"/>
  <c r="I19" i="39" s="1"/>
  <c r="E15" i="39"/>
  <c r="I15" i="39" s="1"/>
  <c r="H32" i="39"/>
  <c r="L32" i="39" s="1"/>
  <c r="G32" i="39"/>
  <c r="K32" i="39" s="1"/>
  <c r="H39" i="39"/>
  <c r="L39" i="39" s="1"/>
  <c r="F17" i="39"/>
  <c r="J17" i="39" s="1"/>
  <c r="H35" i="39"/>
  <c r="L35" i="39" s="1"/>
  <c r="F35" i="39"/>
  <c r="J35" i="39" s="1"/>
  <c r="G42" i="39"/>
  <c r="K42" i="39" s="1"/>
  <c r="F25" i="39"/>
  <c r="J25" i="39" s="1"/>
  <c r="G34" i="39"/>
  <c r="K34" i="39" s="1"/>
  <c r="H34" i="39"/>
  <c r="L34" i="39" s="1"/>
  <c r="E43" i="39"/>
  <c r="I43" i="39" s="1"/>
  <c r="F22" i="38"/>
  <c r="J22" i="38" s="1"/>
  <c r="F42" i="38"/>
  <c r="J42" i="38" s="1"/>
  <c r="G42" i="38"/>
  <c r="K42" i="38" s="1"/>
  <c r="E33" i="38"/>
  <c r="I33" i="38" s="1"/>
  <c r="E20" i="38"/>
  <c r="I20" i="38" s="1"/>
  <c r="G26" i="38"/>
  <c r="K26" i="38" s="1"/>
  <c r="E26" i="38"/>
  <c r="I26" i="38" s="1"/>
  <c r="E39" i="38"/>
  <c r="I39" i="38" s="1"/>
  <c r="G19" i="38"/>
  <c r="K19" i="38" s="1"/>
  <c r="H17" i="38"/>
  <c r="L17" i="38" s="1"/>
  <c r="H14" i="38"/>
  <c r="L14" i="38" s="1"/>
  <c r="F14" i="38"/>
  <c r="J14" i="38" s="1"/>
  <c r="F29" i="38"/>
  <c r="J29" i="38" s="1"/>
  <c r="E38" i="38"/>
  <c r="I38" i="38" s="1"/>
  <c r="G31" i="38"/>
  <c r="K31" i="38" s="1"/>
  <c r="H31" i="38"/>
  <c r="L31" i="38" s="1"/>
  <c r="H40" i="38"/>
  <c r="L40" i="38" s="1"/>
  <c r="E27" i="38"/>
  <c r="I27" i="38" s="1"/>
  <c r="H35" i="38"/>
  <c r="L35" i="38" s="1"/>
  <c r="F35" i="38"/>
  <c r="J35" i="38" s="1"/>
  <c r="G44" i="38"/>
  <c r="K44" i="38" s="1"/>
  <c r="F37" i="38"/>
  <c r="J37" i="38" s="1"/>
  <c r="F30" i="38"/>
  <c r="J30" i="38" s="1"/>
  <c r="G30" i="38"/>
  <c r="K30" i="38" s="1"/>
  <c r="G25" i="38"/>
  <c r="K25" i="38" s="1"/>
  <c r="E24" i="38"/>
  <c r="I24" i="38" s="1"/>
  <c r="G23" i="38"/>
  <c r="K23" i="38" s="1"/>
  <c r="E23" i="38"/>
  <c r="I23" i="38" s="1"/>
  <c r="G32" i="38"/>
  <c r="K32" i="38" s="1"/>
  <c r="E41" i="38"/>
  <c r="I41" i="38" s="1"/>
  <c r="G34" i="38"/>
  <c r="K34" i="38" s="1"/>
  <c r="H34" i="38"/>
  <c r="L34" i="38" s="1"/>
  <c r="E43" i="38"/>
  <c r="I43" i="38" s="1"/>
  <c r="H45" i="37"/>
  <c r="L45" i="37" s="1"/>
  <c r="H19" i="37"/>
  <c r="L19" i="37" s="1"/>
  <c r="F19" i="37"/>
  <c r="J19" i="37" s="1"/>
  <c r="F29" i="37"/>
  <c r="J29" i="37" s="1"/>
  <c r="H12" i="37"/>
  <c r="L12" i="37" s="1"/>
  <c r="G21" i="37"/>
  <c r="K21" i="37" s="1"/>
  <c r="E21" i="37"/>
  <c r="I21" i="37" s="1"/>
  <c r="E43" i="37"/>
  <c r="I43" i="37" s="1"/>
  <c r="H14" i="37"/>
  <c r="L14" i="37" s="1"/>
  <c r="H16" i="37"/>
  <c r="L16" i="37" s="1"/>
  <c r="F16" i="37"/>
  <c r="J16" i="37" s="1"/>
  <c r="G38" i="37"/>
  <c r="K38" i="37" s="1"/>
  <c r="F18" i="37"/>
  <c r="J18" i="37" s="1"/>
  <c r="H23" i="37"/>
  <c r="L23" i="37" s="1"/>
  <c r="F23" i="37"/>
  <c r="J23" i="37" s="1"/>
  <c r="G30" i="37"/>
  <c r="K30" i="37" s="1"/>
  <c r="E44" i="37"/>
  <c r="I44" i="37" s="1"/>
  <c r="G31" i="37"/>
  <c r="K31" i="37" s="1"/>
  <c r="H31" i="37"/>
  <c r="L31" i="37" s="1"/>
  <c r="H40" i="37"/>
  <c r="L40" i="37" s="1"/>
  <c r="G24" i="37"/>
  <c r="K24" i="37" s="1"/>
  <c r="F17" i="37"/>
  <c r="J17" i="37" s="1"/>
  <c r="G17" i="37"/>
  <c r="K17" i="37" s="1"/>
  <c r="H36" i="37"/>
  <c r="L36" i="37" s="1"/>
  <c r="E25" i="37"/>
  <c r="I25" i="37" s="1"/>
  <c r="G34" i="37"/>
  <c r="K34" i="37" s="1"/>
  <c r="F34" i="37"/>
  <c r="J34" i="37" s="1"/>
  <c r="E33" i="37"/>
  <c r="I33" i="37" s="1"/>
  <c r="E13" i="37"/>
  <c r="I13" i="37" s="1"/>
  <c r="H22" i="37"/>
  <c r="L22" i="37" s="1"/>
  <c r="F22" i="37"/>
  <c r="J22" i="37" s="1"/>
  <c r="H27" i="37"/>
  <c r="L27" i="37" s="1"/>
  <c r="H42" i="37"/>
  <c r="L42" i="37" s="1"/>
  <c r="G15" i="37"/>
  <c r="K15" i="37" s="1"/>
  <c r="E15" i="37"/>
  <c r="I15" i="37" s="1"/>
  <c r="G32" i="37"/>
  <c r="K32" i="37" s="1"/>
  <c r="H39" i="37"/>
  <c r="L39" i="37" s="1"/>
  <c r="H41" i="37"/>
  <c r="L41" i="37" s="1"/>
  <c r="F41" i="37"/>
  <c r="J41" i="37" s="1"/>
  <c r="F28" i="37"/>
  <c r="J28" i="37" s="1"/>
  <c r="H37" i="37"/>
  <c r="L37" i="37" s="1"/>
  <c r="H27" i="36"/>
  <c r="L27" i="36" s="1"/>
  <c r="F27" i="36"/>
  <c r="J27" i="36" s="1"/>
  <c r="G18" i="36"/>
  <c r="K18" i="36" s="1"/>
  <c r="E30" i="36"/>
  <c r="I30" i="36" s="1"/>
  <c r="F37" i="36"/>
  <c r="J37" i="36" s="1"/>
  <c r="G37" i="36"/>
  <c r="K37" i="36" s="1"/>
  <c r="G24" i="36"/>
  <c r="K24" i="36" s="1"/>
  <c r="H31" i="36"/>
  <c r="L31" i="36" s="1"/>
  <c r="G26" i="36"/>
  <c r="K26" i="36" s="1"/>
  <c r="F26" i="36"/>
  <c r="J26" i="36" s="1"/>
  <c r="H35" i="36"/>
  <c r="L35" i="36" s="1"/>
  <c r="E44" i="36"/>
  <c r="I44" i="36" s="1"/>
  <c r="F14" i="36"/>
  <c r="J14" i="36" s="1"/>
  <c r="H14" i="36"/>
  <c r="L14" i="36" s="1"/>
  <c r="E43" i="36"/>
  <c r="I43" i="36" s="1"/>
  <c r="H19" i="36"/>
  <c r="L19" i="36" s="1"/>
  <c r="H15" i="36"/>
  <c r="L15" i="36" s="1"/>
  <c r="F15" i="36"/>
  <c r="J15" i="36" s="1"/>
  <c r="F39" i="36"/>
  <c r="J39" i="36" s="1"/>
  <c r="F20" i="36"/>
  <c r="J20" i="36" s="1"/>
  <c r="H33" i="36"/>
  <c r="L33" i="36" s="1"/>
  <c r="F33" i="36"/>
  <c r="J33" i="36" s="1"/>
  <c r="G40" i="36"/>
  <c r="K40" i="36" s="1"/>
  <c r="F23" i="36"/>
  <c r="J23" i="36" s="1"/>
  <c r="G32" i="36"/>
  <c r="K32" i="36" s="1"/>
  <c r="H32" i="36"/>
  <c r="L32" i="36" s="1"/>
  <c r="E41" i="36"/>
  <c r="I41" i="36" s="1"/>
  <c r="H22" i="36"/>
  <c r="L22" i="36" s="1"/>
  <c r="G12" i="36"/>
  <c r="K12" i="36" s="1"/>
  <c r="F12" i="36"/>
  <c r="J12" i="36" s="1"/>
  <c r="G21" i="36"/>
  <c r="K21" i="36" s="1"/>
  <c r="E28" i="36"/>
  <c r="I28" i="36" s="1"/>
  <c r="G17" i="36"/>
  <c r="K17" i="36" s="1"/>
  <c r="E17" i="36"/>
  <c r="I17" i="36" s="1"/>
  <c r="G42" i="36"/>
  <c r="K42" i="36" s="1"/>
  <c r="H29" i="36"/>
  <c r="L29" i="36" s="1"/>
  <c r="G38" i="36"/>
  <c r="K38" i="36" s="1"/>
  <c r="E38" i="36"/>
  <c r="I38" i="36" s="1"/>
  <c r="E34" i="36"/>
  <c r="I34" i="36" s="1"/>
  <c r="G12" i="35"/>
  <c r="K12" i="35" s="1"/>
  <c r="H26" i="35"/>
  <c r="L26" i="35" s="1"/>
  <c r="G26" i="35"/>
  <c r="K26" i="35" s="1"/>
  <c r="H15" i="35"/>
  <c r="L15" i="35" s="1"/>
  <c r="H13" i="35"/>
  <c r="L13" i="35" s="1"/>
  <c r="G22" i="35"/>
  <c r="K22" i="35" s="1"/>
  <c r="F22" i="35"/>
  <c r="J22" i="35" s="1"/>
  <c r="F44" i="35"/>
  <c r="J44" i="35" s="1"/>
  <c r="G30" i="35"/>
  <c r="K30" i="35" s="1"/>
  <c r="F39" i="35"/>
  <c r="J39" i="35" s="1"/>
  <c r="H39" i="35"/>
  <c r="L39" i="35" s="1"/>
  <c r="E25" i="35"/>
  <c r="I25" i="35" s="1"/>
  <c r="H34" i="35"/>
  <c r="L34" i="35" s="1"/>
  <c r="G43" i="35"/>
  <c r="K43" i="35" s="1"/>
  <c r="F43" i="35"/>
  <c r="J43" i="35" s="1"/>
  <c r="F29" i="35"/>
  <c r="J29" i="35" s="1"/>
  <c r="G21" i="35"/>
  <c r="K21" i="35" s="1"/>
  <c r="H41" i="35"/>
  <c r="L41" i="35" s="1"/>
  <c r="G41" i="35"/>
  <c r="K41" i="35" s="1"/>
  <c r="E19" i="35"/>
  <c r="I19" i="35" s="1"/>
  <c r="E35" i="35"/>
  <c r="I35" i="35" s="1"/>
  <c r="F27" i="35"/>
  <c r="J27" i="35" s="1"/>
  <c r="H27" i="35"/>
  <c r="L27" i="35" s="1"/>
  <c r="H36" i="35"/>
  <c r="L36" i="35" s="1"/>
  <c r="G45" i="35"/>
  <c r="K45" i="35" s="1"/>
  <c r="G31" i="35"/>
  <c r="K31" i="35" s="1"/>
  <c r="F31" i="35"/>
  <c r="J31" i="35" s="1"/>
  <c r="E40" i="35"/>
  <c r="I40" i="35" s="1"/>
  <c r="E24" i="35"/>
  <c r="I24" i="35" s="1"/>
  <c r="H17" i="35"/>
  <c r="L17" i="35" s="1"/>
  <c r="G17" i="35"/>
  <c r="K17" i="35" s="1"/>
  <c r="E18" i="35"/>
  <c r="I18" i="35" s="1"/>
  <c r="E23" i="35"/>
  <c r="I23" i="35" s="1"/>
  <c r="H32" i="35"/>
  <c r="L32" i="35" s="1"/>
  <c r="G32" i="35"/>
  <c r="K32" i="35" s="1"/>
  <c r="F38" i="35"/>
  <c r="J38" i="35" s="1"/>
  <c r="H16" i="35"/>
  <c r="L16" i="35" s="1"/>
  <c r="F33" i="35"/>
  <c r="J33" i="35" s="1"/>
  <c r="E33" i="35"/>
  <c r="I33" i="35" s="1"/>
  <c r="H42" i="35"/>
  <c r="L42" i="35" s="1"/>
  <c r="H28" i="35"/>
  <c r="L28" i="35" s="1"/>
  <c r="G37" i="35"/>
  <c r="K37" i="35" s="1"/>
  <c r="F37" i="35"/>
  <c r="J37" i="35" s="1"/>
  <c r="F14" i="35"/>
  <c r="J14" i="35" s="1"/>
  <c r="E32" i="34"/>
  <c r="I32" i="34" s="1"/>
  <c r="H17" i="34"/>
  <c r="L17" i="34" s="1"/>
  <c r="F17" i="34"/>
  <c r="J17" i="34" s="1"/>
  <c r="E16" i="34"/>
  <c r="I16" i="34" s="1"/>
  <c r="E38" i="34"/>
  <c r="I38" i="34" s="1"/>
  <c r="H23" i="34"/>
  <c r="L23" i="34" s="1"/>
  <c r="F23" i="34"/>
  <c r="J23" i="34" s="1"/>
  <c r="F35" i="34"/>
  <c r="J35" i="34" s="1"/>
  <c r="G24" i="34"/>
  <c r="K24" i="34" s="1"/>
  <c r="F33" i="34"/>
  <c r="J33" i="34" s="1"/>
  <c r="E33" i="34"/>
  <c r="I33" i="34" s="1"/>
  <c r="H42" i="34"/>
  <c r="L42" i="34" s="1"/>
  <c r="H28" i="34"/>
  <c r="L28" i="34" s="1"/>
  <c r="G37" i="34"/>
  <c r="K37" i="34" s="1"/>
  <c r="F37" i="34"/>
  <c r="J37" i="34" s="1"/>
  <c r="E15" i="34"/>
  <c r="I15" i="34" s="1"/>
  <c r="E14" i="34"/>
  <c r="I14" i="34" s="1"/>
  <c r="H41" i="34"/>
  <c r="L41" i="34" s="1"/>
  <c r="G41" i="34"/>
  <c r="K41" i="34" s="1"/>
  <c r="F13" i="34"/>
  <c r="J13" i="34" s="1"/>
  <c r="E22" i="34"/>
  <c r="I22" i="34" s="1"/>
  <c r="F19" i="38"/>
  <c r="J19" i="38" s="1"/>
  <c r="G17" i="38"/>
  <c r="K17" i="38" s="1"/>
  <c r="E14" i="38"/>
  <c r="I14" i="38" s="1"/>
  <c r="G29" i="38"/>
  <c r="K29" i="38" s="1"/>
  <c r="H29" i="38"/>
  <c r="L29" i="38" s="1"/>
  <c r="G38" i="38"/>
  <c r="K38" i="38" s="1"/>
  <c r="F31" i="38"/>
  <c r="J31" i="38" s="1"/>
  <c r="G40" i="38"/>
  <c r="K40" i="38" s="1"/>
  <c r="E40" i="38"/>
  <c r="I40" i="38" s="1"/>
  <c r="F27" i="38"/>
  <c r="J27" i="38" s="1"/>
  <c r="E35" i="38"/>
  <c r="I35" i="38" s="1"/>
  <c r="H44" i="38"/>
  <c r="L44" i="38" s="1"/>
  <c r="F44" i="38"/>
  <c r="J44" i="38" s="1"/>
  <c r="H37" i="38"/>
  <c r="L37" i="38" s="1"/>
  <c r="H30" i="38"/>
  <c r="L30" i="38" s="1"/>
  <c r="F25" i="38"/>
  <c r="J25" i="38" s="1"/>
  <c r="E25" i="38"/>
  <c r="I25" i="38" s="1"/>
  <c r="F24" i="38"/>
  <c r="J24" i="38" s="1"/>
  <c r="H23" i="38"/>
  <c r="L23" i="38" s="1"/>
  <c r="H32" i="38"/>
  <c r="L32" i="38" s="1"/>
  <c r="F32" i="38"/>
  <c r="J32" i="38" s="1"/>
  <c r="G41" i="38"/>
  <c r="K41" i="38" s="1"/>
  <c r="F34" i="38"/>
  <c r="J34" i="38" s="1"/>
  <c r="G43" i="38"/>
  <c r="K43" i="38" s="1"/>
  <c r="H43" i="38"/>
  <c r="L43" i="38" s="1"/>
  <c r="E45" i="37"/>
  <c r="I45" i="37" s="1"/>
  <c r="E19" i="37"/>
  <c r="I19" i="37" s="1"/>
  <c r="H29" i="37"/>
  <c r="L29" i="37" s="1"/>
  <c r="G29" i="37"/>
  <c r="K29" i="37" s="1"/>
  <c r="F12" i="37"/>
  <c r="J12" i="37" s="1"/>
  <c r="F21" i="37"/>
  <c r="J21" i="37" s="1"/>
  <c r="G43" i="37"/>
  <c r="K43" i="37" s="1"/>
  <c r="H43" i="37"/>
  <c r="L43" i="37" s="1"/>
  <c r="E14" i="37"/>
  <c r="I14" i="37" s="1"/>
  <c r="E16" i="37"/>
  <c r="I16" i="37" s="1"/>
  <c r="H38" i="37"/>
  <c r="L38" i="37" s="1"/>
  <c r="F38" i="37"/>
  <c r="J38" i="37" s="1"/>
  <c r="E18" i="37"/>
  <c r="I18" i="37" s="1"/>
  <c r="E23" i="37"/>
  <c r="I23" i="37" s="1"/>
  <c r="F30" i="37"/>
  <c r="J30" i="37" s="1"/>
  <c r="E30" i="37"/>
  <c r="I30" i="37" s="1"/>
  <c r="G44" i="37"/>
  <c r="K44" i="37" s="1"/>
  <c r="F31" i="37"/>
  <c r="J31" i="37" s="1"/>
  <c r="G40" i="37"/>
  <c r="K40" i="37" s="1"/>
  <c r="E40" i="37"/>
  <c r="I40" i="37" s="1"/>
  <c r="E24" i="37"/>
  <c r="I24" i="37" s="1"/>
  <c r="H17" i="37"/>
  <c r="L17" i="37" s="1"/>
  <c r="F36" i="37"/>
  <c r="J36" i="37" s="1"/>
  <c r="G36" i="37"/>
  <c r="K36" i="37" s="1"/>
  <c r="H25" i="37"/>
  <c r="L25" i="37" s="1"/>
  <c r="E34" i="37"/>
  <c r="I34" i="37" s="1"/>
  <c r="F33" i="37"/>
  <c r="J33" i="37" s="1"/>
  <c r="H33" i="37"/>
  <c r="L33" i="37" s="1"/>
  <c r="G13" i="37"/>
  <c r="K13" i="37" s="1"/>
  <c r="E22" i="37"/>
  <c r="I22" i="37" s="1"/>
  <c r="F27" i="37"/>
  <c r="J27" i="37" s="1"/>
  <c r="G27" i="37"/>
  <c r="K27" i="37" s="1"/>
  <c r="E42" i="37"/>
  <c r="I42" i="37" s="1"/>
  <c r="F15" i="37"/>
  <c r="J15" i="37" s="1"/>
  <c r="H32" i="37"/>
  <c r="L32" i="37" s="1"/>
  <c r="F32" i="37"/>
  <c r="J32" i="37" s="1"/>
  <c r="E39" i="37"/>
  <c r="I39" i="37" s="1"/>
  <c r="E41" i="37"/>
  <c r="I41" i="37" s="1"/>
  <c r="G28" i="37"/>
  <c r="K28" i="37" s="1"/>
  <c r="E28" i="37"/>
  <c r="I28" i="37" s="1"/>
  <c r="F37" i="37"/>
  <c r="J37" i="37" s="1"/>
  <c r="E27" i="36"/>
  <c r="I27" i="36" s="1"/>
  <c r="H18" i="36"/>
  <c r="L18" i="36" s="1"/>
  <c r="F18" i="36"/>
  <c r="J18" i="36" s="1"/>
  <c r="F30" i="36"/>
  <c r="J30" i="36" s="1"/>
  <c r="E37" i="36"/>
  <c r="I37" i="36" s="1"/>
  <c r="H24" i="36"/>
  <c r="L24" i="36" s="1"/>
  <c r="F24" i="36"/>
  <c r="J24" i="36" s="1"/>
  <c r="G31" i="36"/>
  <c r="K31" i="36" s="1"/>
  <c r="E26" i="36"/>
  <c r="I26" i="36" s="1"/>
  <c r="G35" i="36"/>
  <c r="K35" i="36" s="1"/>
  <c r="F35" i="36"/>
  <c r="J35" i="36" s="1"/>
  <c r="H44" i="36"/>
  <c r="L44" i="36" s="1"/>
  <c r="E14" i="36"/>
  <c r="I14" i="36" s="1"/>
  <c r="F43" i="36"/>
  <c r="J43" i="36" s="1"/>
  <c r="H43" i="36"/>
  <c r="L43" i="36" s="1"/>
  <c r="E19" i="36"/>
  <c r="I19" i="36" s="1"/>
  <c r="E15" i="36"/>
  <c r="I15" i="36" s="1"/>
  <c r="H39" i="36"/>
  <c r="L39" i="36" s="1"/>
  <c r="G39" i="36"/>
  <c r="K39" i="36" s="1"/>
  <c r="H20" i="36"/>
  <c r="L20" i="36" s="1"/>
  <c r="E33" i="36"/>
  <c r="I33" i="36" s="1"/>
  <c r="F40" i="36"/>
  <c r="J40" i="36" s="1"/>
  <c r="E40" i="36"/>
  <c r="I40" i="36" s="1"/>
  <c r="E23" i="36"/>
  <c r="I23" i="36" s="1"/>
  <c r="F32" i="36"/>
  <c r="J32" i="36" s="1"/>
  <c r="G41" i="36"/>
  <c r="K41" i="36" s="1"/>
  <c r="H41" i="36"/>
  <c r="L41" i="36" s="1"/>
  <c r="E22" i="36"/>
  <c r="I22" i="36" s="1"/>
  <c r="E12" i="36"/>
  <c r="I12" i="36" s="1"/>
  <c r="H21" i="36"/>
  <c r="L21" i="36" s="1"/>
  <c r="F21" i="36"/>
  <c r="J21" i="36" s="1"/>
  <c r="H28" i="36"/>
  <c r="L28" i="36" s="1"/>
  <c r="F17" i="36"/>
  <c r="J17" i="36" s="1"/>
  <c r="H42" i="36"/>
  <c r="L42" i="36" s="1"/>
  <c r="F42" i="36"/>
  <c r="J42" i="36" s="1"/>
  <c r="F29" i="36"/>
  <c r="J29" i="36" s="1"/>
  <c r="H38" i="36"/>
  <c r="L38" i="36" s="1"/>
  <c r="F34" i="36"/>
  <c r="J34" i="36" s="1"/>
  <c r="H34" i="36"/>
  <c r="L34" i="36" s="1"/>
  <c r="E12" i="35"/>
  <c r="I12" i="35" s="1"/>
  <c r="E26" i="35"/>
  <c r="I26" i="35" s="1"/>
  <c r="F15" i="35"/>
  <c r="J15" i="35" s="1"/>
  <c r="E15" i="35"/>
  <c r="I15" i="35" s="1"/>
  <c r="E13" i="35"/>
  <c r="I13" i="35" s="1"/>
  <c r="H22" i="35"/>
  <c r="L22" i="35" s="1"/>
  <c r="H44" i="35"/>
  <c r="L44" i="35" s="1"/>
  <c r="G44" i="35"/>
  <c r="K44" i="35" s="1"/>
  <c r="E30" i="35"/>
  <c r="I30" i="35" s="1"/>
  <c r="G39" i="35"/>
  <c r="K39" i="35" s="1"/>
  <c r="G25" i="35"/>
  <c r="K25" i="35" s="1"/>
  <c r="F25" i="35"/>
  <c r="J25" i="35" s="1"/>
  <c r="E34" i="35"/>
  <c r="I34" i="35" s="1"/>
  <c r="H43" i="35"/>
  <c r="L43" i="35" s="1"/>
  <c r="H29" i="35"/>
  <c r="L29" i="35" s="1"/>
  <c r="G29" i="35"/>
  <c r="K29" i="35" s="1"/>
  <c r="E21" i="35"/>
  <c r="I21" i="35" s="1"/>
  <c r="E41" i="35"/>
  <c r="I41" i="35" s="1"/>
  <c r="G19" i="35"/>
  <c r="K19" i="35" s="1"/>
  <c r="F19" i="35"/>
  <c r="J19" i="35" s="1"/>
  <c r="F35" i="35"/>
  <c r="J35" i="35" s="1"/>
  <c r="G27" i="35"/>
  <c r="K27" i="35" s="1"/>
  <c r="F36" i="35"/>
  <c r="J36" i="35" s="1"/>
  <c r="E36" i="35"/>
  <c r="I36" i="35" s="1"/>
  <c r="H45" i="35"/>
  <c r="L45" i="35" s="1"/>
  <c r="H31" i="35"/>
  <c r="L31" i="35" s="1"/>
  <c r="G40" i="35"/>
  <c r="K40" i="35" s="1"/>
  <c r="F40" i="35"/>
  <c r="J40" i="35" s="1"/>
  <c r="H24" i="35"/>
  <c r="L24" i="35" s="1"/>
  <c r="E17" i="35"/>
  <c r="I17" i="35" s="1"/>
  <c r="F18" i="35"/>
  <c r="J18" i="35" s="1"/>
  <c r="H18" i="35"/>
  <c r="L18" i="35" s="1"/>
  <c r="G23" i="35"/>
  <c r="K23" i="35" s="1"/>
  <c r="E32" i="35"/>
  <c r="I32" i="35" s="1"/>
  <c r="H38" i="35"/>
  <c r="L38" i="35" s="1"/>
  <c r="G38" i="35"/>
  <c r="K38" i="35" s="1"/>
  <c r="E16" i="35"/>
  <c r="I16" i="35" s="1"/>
  <c r="G33" i="35"/>
  <c r="K33" i="35" s="1"/>
  <c r="F42" i="35"/>
  <c r="J42" i="35" s="1"/>
  <c r="E42" i="35"/>
  <c r="I42" i="35" s="1"/>
  <c r="E28" i="35"/>
  <c r="I28" i="35" s="1"/>
  <c r="H37" i="35"/>
  <c r="L37" i="35" s="1"/>
  <c r="H14" i="35"/>
  <c r="L14" i="35" s="1"/>
  <c r="G14" i="35"/>
  <c r="K14" i="35" s="1"/>
  <c r="F32" i="34"/>
  <c r="J32" i="34" s="1"/>
  <c r="E17" i="34"/>
  <c r="I17" i="34" s="1"/>
  <c r="G16" i="34"/>
  <c r="K16" i="34" s="1"/>
  <c r="H16" i="34"/>
  <c r="L16" i="34" s="1"/>
  <c r="F38" i="34"/>
  <c r="J38" i="34" s="1"/>
  <c r="E23" i="34"/>
  <c r="I23" i="34" s="1"/>
  <c r="H35" i="34"/>
  <c r="L35" i="34" s="1"/>
  <c r="G35" i="34"/>
  <c r="K35" i="34" s="1"/>
  <c r="H24" i="34"/>
  <c r="L24" i="34" s="1"/>
  <c r="G33" i="34"/>
  <c r="K33" i="34" s="1"/>
  <c r="F42" i="34"/>
  <c r="J42" i="34" s="1"/>
  <c r="E42" i="34"/>
  <c r="I42" i="34" s="1"/>
  <c r="E28" i="34"/>
  <c r="I28" i="34" s="1"/>
  <c r="H37" i="34"/>
  <c r="L37" i="34" s="1"/>
  <c r="F15" i="34"/>
  <c r="J15" i="34" s="1"/>
  <c r="G15" i="34"/>
  <c r="K15" i="34" s="1"/>
  <c r="F14" i="34"/>
  <c r="J14" i="34" s="1"/>
  <c r="E41" i="34"/>
  <c r="I41" i="34" s="1"/>
  <c r="G13" i="34"/>
  <c r="K13" i="34" s="1"/>
  <c r="E19" i="38"/>
  <c r="I19" i="38" s="1"/>
  <c r="F17" i="38"/>
  <c r="J17" i="38" s="1"/>
  <c r="G14" i="38"/>
  <c r="K14" i="38" s="1"/>
  <c r="E29" i="38"/>
  <c r="I29" i="38" s="1"/>
  <c r="H38" i="38"/>
  <c r="L38" i="38" s="1"/>
  <c r="F38" i="38"/>
  <c r="J38" i="38" s="1"/>
  <c r="E31" i="38"/>
  <c r="I31" i="38" s="1"/>
  <c r="F40" i="38"/>
  <c r="J40" i="38" s="1"/>
  <c r="H27" i="38"/>
  <c r="L27" i="38" s="1"/>
  <c r="G27" i="38"/>
  <c r="K27" i="38" s="1"/>
  <c r="G35" i="38"/>
  <c r="K35" i="38" s="1"/>
  <c r="E44" i="38"/>
  <c r="I44" i="38" s="1"/>
  <c r="G37" i="38"/>
  <c r="K37" i="38" s="1"/>
  <c r="E37" i="38"/>
  <c r="I37" i="38" s="1"/>
  <c r="E30" i="38"/>
  <c r="I30" i="38" s="1"/>
  <c r="H25" i="38"/>
  <c r="L25" i="38" s="1"/>
  <c r="H24" i="38"/>
  <c r="L24" i="38" s="1"/>
  <c r="G24" i="38"/>
  <c r="K24" i="38" s="1"/>
  <c r="F23" i="38"/>
  <c r="J23" i="38" s="1"/>
  <c r="E32" i="38"/>
  <c r="I32" i="38" s="1"/>
  <c r="H41" i="38"/>
  <c r="L41" i="38" s="1"/>
  <c r="F41" i="38"/>
  <c r="J41" i="38" s="1"/>
  <c r="E34" i="38"/>
  <c r="I34" i="38" s="1"/>
  <c r="F43" i="38"/>
  <c r="J43" i="38" s="1"/>
  <c r="F45" i="37"/>
  <c r="J45" i="37" s="1"/>
  <c r="G45" i="37"/>
  <c r="K45" i="37" s="1"/>
  <c r="G19" i="37"/>
  <c r="K19" i="37" s="1"/>
  <c r="E29" i="37"/>
  <c r="I29" i="37" s="1"/>
  <c r="G12" i="37"/>
  <c r="K12" i="37" s="1"/>
  <c r="E12" i="37"/>
  <c r="I12" i="37" s="1"/>
  <c r="H21" i="37"/>
  <c r="L21" i="37" s="1"/>
  <c r="F43" i="37"/>
  <c r="J43" i="37" s="1"/>
  <c r="F14" i="37"/>
  <c r="J14" i="37" s="1"/>
  <c r="G14" i="37"/>
  <c r="K14" i="37" s="1"/>
  <c r="G16" i="37"/>
  <c r="K16" i="37" s="1"/>
  <c r="E38" i="37"/>
  <c r="I38" i="37" s="1"/>
  <c r="G18" i="37"/>
  <c r="K18" i="37" s="1"/>
  <c r="H18" i="37"/>
  <c r="L18" i="37" s="1"/>
  <c r="G23" i="37"/>
  <c r="K23" i="37" s="1"/>
  <c r="H30" i="37"/>
  <c r="L30" i="37" s="1"/>
  <c r="H44" i="37"/>
  <c r="L44" i="37" s="1"/>
  <c r="F44" i="37"/>
  <c r="J44" i="37" s="1"/>
  <c r="E31" i="37"/>
  <c r="I31" i="37" s="1"/>
  <c r="F40" i="37"/>
  <c r="J40" i="37" s="1"/>
  <c r="F24" i="37"/>
  <c r="J24" i="37" s="1"/>
  <c r="H24" i="37"/>
  <c r="L24" i="37" s="1"/>
  <c r="E17" i="37"/>
  <c r="I17" i="37" s="1"/>
  <c r="E36" i="37"/>
  <c r="I36" i="37" s="1"/>
  <c r="G25" i="37"/>
  <c r="K25" i="37" s="1"/>
  <c r="F25" i="37"/>
  <c r="J25" i="37" s="1"/>
  <c r="H34" i="37"/>
  <c r="L34" i="37" s="1"/>
  <c r="G33" i="37"/>
  <c r="K33" i="37" s="1"/>
  <c r="H13" i="37"/>
  <c r="L13" i="37" s="1"/>
  <c r="F13" i="37"/>
  <c r="J13" i="37" s="1"/>
  <c r="G22" i="37"/>
  <c r="K22" i="37" s="1"/>
  <c r="E27" i="37"/>
  <c r="I27" i="37" s="1"/>
  <c r="F42" i="37"/>
  <c r="J42" i="37" s="1"/>
  <c r="G42" i="37"/>
  <c r="K42" i="37" s="1"/>
  <c r="H15" i="37"/>
  <c r="L15" i="37" s="1"/>
  <c r="E32" i="37"/>
  <c r="I32" i="37" s="1"/>
  <c r="F39" i="37"/>
  <c r="J39" i="37" s="1"/>
  <c r="G39" i="37"/>
  <c r="K39" i="37" s="1"/>
  <c r="G41" i="37"/>
  <c r="K41" i="37" s="1"/>
  <c r="H28" i="37"/>
  <c r="L28" i="37" s="1"/>
  <c r="G37" i="37"/>
  <c r="K37" i="37" s="1"/>
  <c r="E37" i="37"/>
  <c r="I37" i="37" s="1"/>
  <c r="G27" i="36"/>
  <c r="K27" i="36" s="1"/>
  <c r="E18" i="36"/>
  <c r="I18" i="36" s="1"/>
  <c r="H30" i="36"/>
  <c r="L30" i="36" s="1"/>
  <c r="G30" i="36"/>
  <c r="K30" i="36" s="1"/>
  <c r="H37" i="36"/>
  <c r="L37" i="36" s="1"/>
  <c r="E24" i="36"/>
  <c r="I24" i="36" s="1"/>
  <c r="F31" i="36"/>
  <c r="J31" i="36" s="1"/>
  <c r="E31" i="36"/>
  <c r="I31" i="36" s="1"/>
  <c r="H26" i="36"/>
  <c r="L26" i="36" s="1"/>
  <c r="E35" i="36"/>
  <c r="I35" i="36" s="1"/>
  <c r="G44" i="36"/>
  <c r="K44" i="36" s="1"/>
  <c r="F44" i="36"/>
  <c r="J44" i="36" s="1"/>
  <c r="G14" i="36"/>
  <c r="K14" i="36" s="1"/>
  <c r="G43" i="36"/>
  <c r="K43" i="36" s="1"/>
  <c r="F19" i="36"/>
  <c r="J19" i="36" s="1"/>
  <c r="G19" i="36"/>
  <c r="K19" i="36" s="1"/>
  <c r="G15" i="36"/>
  <c r="K15" i="36" s="1"/>
  <c r="E39" i="36"/>
  <c r="I39" i="36" s="1"/>
  <c r="G20" i="36"/>
  <c r="K20" i="36" s="1"/>
  <c r="E20" i="36"/>
  <c r="I20" i="36" s="1"/>
  <c r="G33" i="36"/>
  <c r="K33" i="36" s="1"/>
  <c r="H40" i="36"/>
  <c r="L40" i="36" s="1"/>
  <c r="G23" i="36"/>
  <c r="K23" i="36" s="1"/>
  <c r="H23" i="36"/>
  <c r="L23" i="36" s="1"/>
  <c r="E32" i="36"/>
  <c r="I32" i="36" s="1"/>
  <c r="F41" i="36"/>
  <c r="J41" i="36" s="1"/>
  <c r="F22" i="36"/>
  <c r="J22" i="36" s="1"/>
  <c r="G22" i="36"/>
  <c r="K22" i="36" s="1"/>
  <c r="H12" i="36"/>
  <c r="L12" i="36" s="1"/>
  <c r="E21" i="36"/>
  <c r="I21" i="36" s="1"/>
  <c r="F28" i="36"/>
  <c r="J28" i="36" s="1"/>
  <c r="G28" i="36"/>
  <c r="K28" i="36" s="1"/>
  <c r="H17" i="36"/>
  <c r="L17" i="36" s="1"/>
  <c r="E42" i="36"/>
  <c r="I42" i="36" s="1"/>
  <c r="G29" i="36"/>
  <c r="K29" i="36" s="1"/>
  <c r="E29" i="36"/>
  <c r="I29" i="36" s="1"/>
  <c r="F38" i="36"/>
  <c r="J38" i="36" s="1"/>
  <c r="G34" i="36"/>
  <c r="K34" i="36" s="1"/>
  <c r="F12" i="35"/>
  <c r="J12" i="35" s="1"/>
  <c r="H12" i="35"/>
  <c r="L12" i="35" s="1"/>
  <c r="F26" i="35"/>
  <c r="J26" i="35" s="1"/>
  <c r="G15" i="35"/>
  <c r="K15" i="35" s="1"/>
  <c r="G13" i="35"/>
  <c r="K13" i="35" s="1"/>
  <c r="F13" i="35"/>
  <c r="J13" i="35" s="1"/>
  <c r="E22" i="35"/>
  <c r="I22" i="35" s="1"/>
  <c r="E44" i="35"/>
  <c r="I44" i="35" s="1"/>
  <c r="F30" i="35"/>
  <c r="J30" i="35" s="1"/>
  <c r="H30" i="35"/>
  <c r="L30" i="35" s="1"/>
  <c r="E39" i="35"/>
  <c r="I39" i="35" s="1"/>
  <c r="H25" i="35"/>
  <c r="L25" i="35" s="1"/>
  <c r="G34" i="35"/>
  <c r="K34" i="35" s="1"/>
  <c r="F34" i="35"/>
  <c r="J34" i="35" s="1"/>
  <c r="E43" i="35"/>
  <c r="I43" i="35" s="1"/>
  <c r="E29" i="35"/>
  <c r="I29" i="35" s="1"/>
  <c r="F21" i="35"/>
  <c r="J21" i="35" s="1"/>
  <c r="H21" i="35"/>
  <c r="L21" i="35" s="1"/>
  <c r="F41" i="35"/>
  <c r="J41" i="35" s="1"/>
  <c r="H19" i="35"/>
  <c r="L19" i="35" s="1"/>
  <c r="H35" i="35"/>
  <c r="L35" i="35" s="1"/>
  <c r="G35" i="35"/>
  <c r="K35" i="35" s="1"/>
  <c r="E27" i="35"/>
  <c r="I27" i="35" s="1"/>
  <c r="G36" i="35"/>
  <c r="K36" i="35" s="1"/>
  <c r="F45" i="35"/>
  <c r="J45" i="35" s="1"/>
  <c r="E45" i="35"/>
  <c r="I45" i="35" s="1"/>
  <c r="E31" i="35"/>
  <c r="I31" i="35" s="1"/>
  <c r="H40" i="35"/>
  <c r="L40" i="35" s="1"/>
  <c r="F24" i="35"/>
  <c r="J24" i="35" s="1"/>
  <c r="G24" i="35"/>
  <c r="K24" i="35" s="1"/>
  <c r="F17" i="35"/>
  <c r="J17" i="35" s="1"/>
  <c r="G18" i="35"/>
  <c r="K18" i="35" s="1"/>
  <c r="H23" i="35"/>
  <c r="L23" i="35" s="1"/>
  <c r="F23" i="35"/>
  <c r="J23" i="35" s="1"/>
  <c r="F32" i="35"/>
  <c r="J32" i="35" s="1"/>
  <c r="E38" i="35"/>
  <c r="I38" i="35" s="1"/>
  <c r="G16" i="35"/>
  <c r="K16" i="35" s="1"/>
  <c r="F16" i="35"/>
  <c r="J16" i="35" s="1"/>
  <c r="H33" i="35"/>
  <c r="L33" i="35" s="1"/>
  <c r="G42" i="35"/>
  <c r="K42" i="35" s="1"/>
  <c r="G28" i="35"/>
  <c r="K28" i="35" s="1"/>
  <c r="F28" i="35"/>
  <c r="J28" i="35" s="1"/>
  <c r="E37" i="35"/>
  <c r="I37" i="35" s="1"/>
  <c r="E14" i="35"/>
  <c r="I14" i="35" s="1"/>
  <c r="H32" i="34"/>
  <c r="L32" i="34" s="1"/>
  <c r="G32" i="34"/>
  <c r="K32" i="34" s="1"/>
  <c r="G17" i="34"/>
  <c r="K17" i="34" s="1"/>
  <c r="F16" i="34"/>
  <c r="J16" i="34" s="1"/>
  <c r="H38" i="34"/>
  <c r="L38" i="34" s="1"/>
  <c r="G38" i="34"/>
  <c r="K38" i="34" s="1"/>
  <c r="G23" i="34"/>
  <c r="K23" i="34" s="1"/>
  <c r="E35" i="34"/>
  <c r="I35" i="34" s="1"/>
  <c r="F24" i="34"/>
  <c r="J24" i="34" s="1"/>
  <c r="E24" i="34"/>
  <c r="I24" i="34" s="1"/>
  <c r="H33" i="34"/>
  <c r="L33" i="34" s="1"/>
  <c r="G42" i="34"/>
  <c r="K42" i="34" s="1"/>
  <c r="G28" i="34"/>
  <c r="K28" i="34" s="1"/>
  <c r="F28" i="34"/>
  <c r="J28" i="34" s="1"/>
  <c r="E37" i="34"/>
  <c r="I37" i="34" s="1"/>
  <c r="H15" i="34"/>
  <c r="L15" i="34" s="1"/>
  <c r="H14" i="34"/>
  <c r="L14" i="34" s="1"/>
  <c r="G14" i="34"/>
  <c r="K14" i="34" s="1"/>
  <c r="F41" i="34"/>
  <c r="J41" i="34" s="1"/>
  <c r="H13" i="34"/>
  <c r="L13" i="34" s="1"/>
  <c r="H22" i="34"/>
  <c r="L22" i="34" s="1"/>
  <c r="F22" i="34"/>
  <c r="J22" i="34" s="1"/>
  <c r="E13" i="34"/>
  <c r="I13" i="34" s="1"/>
  <c r="E29" i="34"/>
  <c r="I29" i="34" s="1"/>
  <c r="H26" i="34"/>
  <c r="L26" i="34" s="1"/>
  <c r="G26" i="34"/>
  <c r="K26" i="34" s="1"/>
  <c r="E30" i="34"/>
  <c r="I30" i="34" s="1"/>
  <c r="G39" i="34"/>
  <c r="K39" i="34" s="1"/>
  <c r="G25" i="34"/>
  <c r="K25" i="34" s="1"/>
  <c r="F25" i="34"/>
  <c r="J25" i="34" s="1"/>
  <c r="E34" i="34"/>
  <c r="I34" i="34" s="1"/>
  <c r="H43" i="34"/>
  <c r="L43" i="34" s="1"/>
  <c r="H20" i="34"/>
  <c r="L20" i="34" s="1"/>
  <c r="F20" i="34"/>
  <c r="J20" i="34" s="1"/>
  <c r="H12" i="34"/>
  <c r="L12" i="34" s="1"/>
  <c r="G18" i="34"/>
  <c r="K18" i="34" s="1"/>
  <c r="G19" i="34"/>
  <c r="K19" i="34" s="1"/>
  <c r="F19" i="34"/>
  <c r="J19" i="34" s="1"/>
  <c r="E21" i="34"/>
  <c r="I21" i="34" s="1"/>
  <c r="E44" i="34"/>
  <c r="I44" i="34" s="1"/>
  <c r="F27" i="34"/>
  <c r="J27" i="34" s="1"/>
  <c r="E27" i="34"/>
  <c r="I27" i="34" s="1"/>
  <c r="H36" i="34"/>
  <c r="L36" i="34" s="1"/>
  <c r="G45" i="34"/>
  <c r="K45" i="34" s="1"/>
  <c r="G31" i="34"/>
  <c r="K31" i="34" s="1"/>
  <c r="F31" i="34"/>
  <c r="J31" i="34" s="1"/>
  <c r="E40" i="34"/>
  <c r="I40" i="34" s="1"/>
  <c r="E33" i="33"/>
  <c r="I33" i="33" s="1"/>
  <c r="H27" i="33"/>
  <c r="L27" i="33" s="1"/>
  <c r="G27" i="33"/>
  <c r="K27" i="33" s="1"/>
  <c r="G39" i="33"/>
  <c r="K39" i="33" s="1"/>
  <c r="G40" i="33"/>
  <c r="K40" i="33" s="1"/>
  <c r="H24" i="33"/>
  <c r="L24" i="33" s="1"/>
  <c r="F24" i="33"/>
  <c r="J24" i="33" s="1"/>
  <c r="G14" i="33"/>
  <c r="K14" i="33" s="1"/>
  <c r="E19" i="33"/>
  <c r="I19" i="33" s="1"/>
  <c r="H36" i="33"/>
  <c r="L36" i="33" s="1"/>
  <c r="G36" i="33"/>
  <c r="K36" i="33" s="1"/>
  <c r="H43" i="33"/>
  <c r="L43" i="33" s="1"/>
  <c r="F21" i="33"/>
  <c r="J21" i="33" s="1"/>
  <c r="F28" i="33"/>
  <c r="J28" i="33" s="1"/>
  <c r="E28" i="33"/>
  <c r="I28" i="33" s="1"/>
  <c r="E29" i="33"/>
  <c r="I29" i="33" s="1"/>
  <c r="F38" i="33"/>
  <c r="J38" i="33" s="1"/>
  <c r="G13" i="33"/>
  <c r="K13" i="33" s="1"/>
  <c r="F13" i="33"/>
  <c r="J13" i="33" s="1"/>
  <c r="E17" i="33"/>
  <c r="I17" i="33" s="1"/>
  <c r="E22" i="33"/>
  <c r="I22" i="33" s="1"/>
  <c r="F34" i="33"/>
  <c r="J34" i="33" s="1"/>
  <c r="G34" i="33"/>
  <c r="K34" i="33" s="1"/>
  <c r="E15" i="33"/>
  <c r="I15" i="33" s="1"/>
  <c r="E23" i="33"/>
  <c r="I23" i="33" s="1"/>
  <c r="G32" i="33"/>
  <c r="K32" i="33" s="1"/>
  <c r="F32" i="33"/>
  <c r="J32" i="33" s="1"/>
  <c r="H41" i="33"/>
  <c r="L41" i="33" s="1"/>
  <c r="E16" i="33"/>
  <c r="I16" i="33" s="1"/>
  <c r="F25" i="33"/>
  <c r="J25" i="33" s="1"/>
  <c r="G25" i="33"/>
  <c r="K25" i="33" s="1"/>
  <c r="F45" i="33"/>
  <c r="J45" i="33" s="1"/>
  <c r="F18" i="33"/>
  <c r="J18" i="33" s="1"/>
  <c r="H30" i="33"/>
  <c r="L30" i="33" s="1"/>
  <c r="F30" i="33"/>
  <c r="J30" i="33" s="1"/>
  <c r="G37" i="33"/>
  <c r="K37" i="33" s="1"/>
  <c r="H26" i="33"/>
  <c r="L26" i="33" s="1"/>
  <c r="G35" i="33"/>
  <c r="K35" i="33" s="1"/>
  <c r="E35" i="33"/>
  <c r="I35" i="33" s="1"/>
  <c r="F44" i="33"/>
  <c r="J44" i="33" s="1"/>
  <c r="H25" i="32"/>
  <c r="L25" i="32" s="1"/>
  <c r="H44" i="32"/>
  <c r="L44" i="32" s="1"/>
  <c r="G44" i="32"/>
  <c r="K44" i="32" s="1"/>
  <c r="F35" i="32"/>
  <c r="J35" i="32" s="1"/>
  <c r="E26" i="32"/>
  <c r="I26" i="32" s="1"/>
  <c r="G18" i="32"/>
  <c r="K18" i="32" s="1"/>
  <c r="F18" i="32"/>
  <c r="J18" i="32" s="1"/>
  <c r="F23" i="32"/>
  <c r="J23" i="32" s="1"/>
  <c r="G24" i="32"/>
  <c r="K24" i="32" s="1"/>
  <c r="F33" i="32"/>
  <c r="J33" i="32" s="1"/>
  <c r="E33" i="32"/>
  <c r="I33" i="32" s="1"/>
  <c r="H42" i="32"/>
  <c r="L42" i="32" s="1"/>
  <c r="H28" i="32"/>
  <c r="L28" i="32" s="1"/>
  <c r="G37" i="32"/>
  <c r="K37" i="32" s="1"/>
  <c r="F37" i="32"/>
  <c r="J37" i="32" s="1"/>
  <c r="E21" i="32"/>
  <c r="I21" i="32" s="1"/>
  <c r="E32" i="32"/>
  <c r="I32" i="32" s="1"/>
  <c r="F17" i="32"/>
  <c r="J17" i="32" s="1"/>
  <c r="H17" i="32"/>
  <c r="L17" i="32" s="1"/>
  <c r="E30" i="32"/>
  <c r="I30" i="32" s="1"/>
  <c r="G39" i="32"/>
  <c r="K39" i="32" s="1"/>
  <c r="G34" i="32"/>
  <c r="K34" i="32" s="1"/>
  <c r="F34" i="32"/>
  <c r="J34" i="32" s="1"/>
  <c r="E43" i="32"/>
  <c r="I43" i="32" s="1"/>
  <c r="E41" i="32"/>
  <c r="I41" i="32" s="1"/>
  <c r="F20" i="32"/>
  <c r="J20" i="32" s="1"/>
  <c r="E20" i="32"/>
  <c r="I20" i="32" s="1"/>
  <c r="E14" i="32"/>
  <c r="I14" i="32" s="1"/>
  <c r="G27" i="32"/>
  <c r="K27" i="32" s="1"/>
  <c r="F36" i="32"/>
  <c r="J36" i="32" s="1"/>
  <c r="H36" i="32"/>
  <c r="L36" i="32" s="1"/>
  <c r="E45" i="32"/>
  <c r="I45" i="32" s="1"/>
  <c r="H31" i="32"/>
  <c r="L31" i="32" s="1"/>
  <c r="G40" i="32"/>
  <c r="K40" i="32" s="1"/>
  <c r="F40" i="32"/>
  <c r="J40" i="32" s="1"/>
  <c r="E40" i="31"/>
  <c r="I40" i="31" s="1"/>
  <c r="E24" i="31"/>
  <c r="I24" i="31" s="1"/>
  <c r="H19" i="31"/>
  <c r="L19" i="31" s="1"/>
  <c r="G19" i="31"/>
  <c r="K19" i="31" s="1"/>
  <c r="G22" i="31"/>
  <c r="K22" i="31" s="1"/>
  <c r="E27" i="31"/>
  <c r="I27" i="31" s="1"/>
  <c r="F34" i="31"/>
  <c r="J34" i="31" s="1"/>
  <c r="G34" i="31"/>
  <c r="K34" i="31" s="1"/>
  <c r="H15" i="31"/>
  <c r="L15" i="31" s="1"/>
  <c r="E39" i="31"/>
  <c r="I39" i="31" s="1"/>
  <c r="G23" i="31"/>
  <c r="K23" i="31" s="1"/>
  <c r="F23" i="31"/>
  <c r="J23" i="31" s="1"/>
  <c r="H32" i="31"/>
  <c r="L32" i="31" s="1"/>
  <c r="E41" i="31"/>
  <c r="I41" i="31" s="1"/>
  <c r="F17" i="31"/>
  <c r="J17" i="31" s="1"/>
  <c r="G17" i="31"/>
  <c r="K17" i="31" s="1"/>
  <c r="F36" i="31"/>
  <c r="J36" i="31" s="1"/>
  <c r="E43" i="31"/>
  <c r="I43" i="31" s="1"/>
  <c r="G12" i="31"/>
  <c r="K12" i="31" s="1"/>
  <c r="H12" i="31"/>
  <c r="L12" i="31" s="1"/>
  <c r="H21" i="31"/>
  <c r="L21" i="31" s="1"/>
  <c r="H28" i="31"/>
  <c r="L28" i="31" s="1"/>
  <c r="G29" i="31"/>
  <c r="K29" i="31" s="1"/>
  <c r="H29" i="31"/>
  <c r="L29" i="31" s="1"/>
  <c r="E38" i="31"/>
  <c r="I38" i="31" s="1"/>
  <c r="E33" i="31"/>
  <c r="I33" i="31" s="1"/>
  <c r="H13" i="31"/>
  <c r="L13" i="31" s="1"/>
  <c r="F13" i="31"/>
  <c r="J13" i="31" s="1"/>
  <c r="H25" i="31"/>
  <c r="L25" i="31" s="1"/>
  <c r="E45" i="31"/>
  <c r="I45" i="31" s="1"/>
  <c r="G18" i="31"/>
  <c r="K18" i="31" s="1"/>
  <c r="E18" i="31"/>
  <c r="I18" i="31" s="1"/>
  <c r="G30" i="31"/>
  <c r="K30" i="31" s="1"/>
  <c r="H37" i="31"/>
  <c r="L37" i="31" s="1"/>
  <c r="G26" i="31"/>
  <c r="K26" i="31" s="1"/>
  <c r="E26" i="31"/>
  <c r="I26" i="31" s="1"/>
  <c r="F35" i="31"/>
  <c r="J35" i="31" s="1"/>
  <c r="H44" i="31"/>
  <c r="L44" i="31" s="1"/>
  <c r="H30" i="30"/>
  <c r="L30" i="30" s="1"/>
  <c r="F30" i="30"/>
  <c r="J30" i="30" s="1"/>
  <c r="G39" i="30"/>
  <c r="K39" i="30" s="1"/>
  <c r="F29" i="30"/>
  <c r="J29" i="30" s="1"/>
  <c r="G38" i="30"/>
  <c r="K38" i="30" s="1"/>
  <c r="E38" i="30"/>
  <c r="I38" i="30" s="1"/>
  <c r="E22" i="30"/>
  <c r="I22" i="30" s="1"/>
  <c r="G13" i="30"/>
  <c r="K13" i="30" s="1"/>
  <c r="G20" i="30"/>
  <c r="K20" i="30" s="1"/>
  <c r="F20" i="30"/>
  <c r="J20" i="30" s="1"/>
  <c r="G24" i="30"/>
  <c r="K24" i="30" s="1"/>
  <c r="E33" i="30"/>
  <c r="I33" i="30" s="1"/>
  <c r="H42" i="30"/>
  <c r="L42" i="30" s="1"/>
  <c r="F42" i="30"/>
  <c r="J42" i="30" s="1"/>
  <c r="E23" i="30"/>
  <c r="I23" i="30" s="1"/>
  <c r="F32" i="30"/>
  <c r="J32" i="30" s="1"/>
  <c r="G41" i="30"/>
  <c r="K41" i="30" s="1"/>
  <c r="E41" i="30"/>
  <c r="I41" i="30" s="1"/>
  <c r="E37" i="30"/>
  <c r="I37" i="30" s="1"/>
  <c r="G19" i="30"/>
  <c r="K19" i="30" s="1"/>
  <c r="G14" i="30"/>
  <c r="K14" i="30" s="1"/>
  <c r="F14" i="30"/>
  <c r="J14" i="30" s="1"/>
  <c r="E40" i="30"/>
  <c r="I40" i="30" s="1"/>
  <c r="H31" i="30"/>
  <c r="L31" i="30" s="1"/>
  <c r="G17" i="30"/>
  <c r="K17" i="30" s="1"/>
  <c r="F17" i="30"/>
  <c r="J17" i="30" s="1"/>
  <c r="G27" i="30"/>
  <c r="K27" i="30" s="1"/>
  <c r="E36" i="30"/>
  <c r="I36" i="30" s="1"/>
  <c r="F45" i="30"/>
  <c r="J45" i="30" s="1"/>
  <c r="G45" i="30"/>
  <c r="K45" i="30" s="1"/>
  <c r="E26" i="30"/>
  <c r="I26" i="30" s="1"/>
  <c r="F35" i="30"/>
  <c r="J35" i="30" s="1"/>
  <c r="G22" i="34"/>
  <c r="K22" i="34" s="1"/>
  <c r="F29" i="34"/>
  <c r="J29" i="34" s="1"/>
  <c r="E26" i="34"/>
  <c r="I26" i="34" s="1"/>
  <c r="F30" i="34"/>
  <c r="J30" i="34" s="1"/>
  <c r="H30" i="34"/>
  <c r="L30" i="34" s="1"/>
  <c r="E39" i="34"/>
  <c r="I39" i="34" s="1"/>
  <c r="H25" i="34"/>
  <c r="L25" i="34" s="1"/>
  <c r="G34" i="34"/>
  <c r="K34" i="34" s="1"/>
  <c r="F34" i="34"/>
  <c r="J34" i="34" s="1"/>
  <c r="E43" i="34"/>
  <c r="I43" i="34" s="1"/>
  <c r="E20" i="34"/>
  <c r="I20" i="34" s="1"/>
  <c r="F12" i="34"/>
  <c r="J12" i="34" s="1"/>
  <c r="G12" i="34"/>
  <c r="K12" i="34" s="1"/>
  <c r="E18" i="34"/>
  <c r="I18" i="34" s="1"/>
  <c r="E19" i="34"/>
  <c r="I19" i="34" s="1"/>
  <c r="G21" i="34"/>
  <c r="K21" i="34" s="1"/>
  <c r="H21" i="34"/>
  <c r="L21" i="34" s="1"/>
  <c r="F44" i="34"/>
  <c r="J44" i="34" s="1"/>
  <c r="G27" i="34"/>
  <c r="K27" i="34" s="1"/>
  <c r="F36" i="34"/>
  <c r="J36" i="34" s="1"/>
  <c r="E36" i="34"/>
  <c r="I36" i="34" s="1"/>
  <c r="H45" i="34"/>
  <c r="L45" i="34" s="1"/>
  <c r="H31" i="34"/>
  <c r="L31" i="34" s="1"/>
  <c r="G40" i="34"/>
  <c r="K40" i="34" s="1"/>
  <c r="F40" i="34"/>
  <c r="J40" i="34" s="1"/>
  <c r="G33" i="33"/>
  <c r="K33" i="33" s="1"/>
  <c r="E27" i="33"/>
  <c r="I27" i="33" s="1"/>
  <c r="H39" i="33"/>
  <c r="L39" i="33" s="1"/>
  <c r="F39" i="33"/>
  <c r="J39" i="33" s="1"/>
  <c r="E40" i="33"/>
  <c r="I40" i="33" s="1"/>
  <c r="E24" i="33"/>
  <c r="I24" i="33" s="1"/>
  <c r="H14" i="33"/>
  <c r="L14" i="33" s="1"/>
  <c r="F14" i="33"/>
  <c r="J14" i="33" s="1"/>
  <c r="G19" i="33"/>
  <c r="K19" i="33" s="1"/>
  <c r="E36" i="33"/>
  <c r="I36" i="33" s="1"/>
  <c r="F43" i="33"/>
  <c r="J43" i="33" s="1"/>
  <c r="G43" i="33"/>
  <c r="K43" i="33" s="1"/>
  <c r="H21" i="33"/>
  <c r="L21" i="33" s="1"/>
  <c r="H28" i="33"/>
  <c r="L28" i="33" s="1"/>
  <c r="G29" i="33"/>
  <c r="K29" i="33" s="1"/>
  <c r="H29" i="33"/>
  <c r="L29" i="33" s="1"/>
  <c r="E38" i="33"/>
  <c r="I38" i="33" s="1"/>
  <c r="H13" i="33"/>
  <c r="L13" i="33" s="1"/>
  <c r="F17" i="33"/>
  <c r="J17" i="33" s="1"/>
  <c r="G17" i="33"/>
  <c r="K17" i="33" s="1"/>
  <c r="G22" i="33"/>
  <c r="K22" i="33" s="1"/>
  <c r="E34" i="33"/>
  <c r="I34" i="33" s="1"/>
  <c r="G15" i="33"/>
  <c r="K15" i="33" s="1"/>
  <c r="H15" i="33"/>
  <c r="L15" i="33" s="1"/>
  <c r="H23" i="33"/>
  <c r="L23" i="33" s="1"/>
  <c r="E32" i="33"/>
  <c r="I32" i="33" s="1"/>
  <c r="G41" i="33"/>
  <c r="K41" i="33" s="1"/>
  <c r="F41" i="33"/>
  <c r="J41" i="33" s="1"/>
  <c r="G16" i="33"/>
  <c r="K16" i="33" s="1"/>
  <c r="E25" i="33"/>
  <c r="I25" i="33" s="1"/>
  <c r="H45" i="33"/>
  <c r="L45" i="33" s="1"/>
  <c r="G45" i="33"/>
  <c r="K45" i="33" s="1"/>
  <c r="E18" i="33"/>
  <c r="I18" i="33" s="1"/>
  <c r="E30" i="33"/>
  <c r="I30" i="33" s="1"/>
  <c r="F37" i="33"/>
  <c r="J37" i="33" s="1"/>
  <c r="E37" i="33"/>
  <c r="I37" i="33" s="1"/>
  <c r="F26" i="33"/>
  <c r="J26" i="33" s="1"/>
  <c r="H35" i="33"/>
  <c r="L35" i="33" s="1"/>
  <c r="G44" i="33"/>
  <c r="K44" i="33" s="1"/>
  <c r="E44" i="33"/>
  <c r="I44" i="33" s="1"/>
  <c r="E25" i="32"/>
  <c r="I25" i="32" s="1"/>
  <c r="E44" i="32"/>
  <c r="I44" i="32" s="1"/>
  <c r="H35" i="32"/>
  <c r="L35" i="32" s="1"/>
  <c r="G35" i="32"/>
  <c r="K35" i="32" s="1"/>
  <c r="F26" i="32"/>
  <c r="J26" i="32" s="1"/>
  <c r="H18" i="32"/>
  <c r="L18" i="32" s="1"/>
  <c r="H23" i="32"/>
  <c r="L23" i="32" s="1"/>
  <c r="G23" i="32"/>
  <c r="K23" i="32" s="1"/>
  <c r="H24" i="32"/>
  <c r="L24" i="32" s="1"/>
  <c r="G33" i="32"/>
  <c r="K33" i="32" s="1"/>
  <c r="F42" i="32"/>
  <c r="J42" i="32" s="1"/>
  <c r="E42" i="32"/>
  <c r="I42" i="32" s="1"/>
  <c r="E28" i="32"/>
  <c r="I28" i="32" s="1"/>
  <c r="H37" i="32"/>
  <c r="L37" i="32" s="1"/>
  <c r="G21" i="32"/>
  <c r="K21" i="32" s="1"/>
  <c r="F21" i="32"/>
  <c r="J21" i="32" s="1"/>
  <c r="F32" i="32"/>
  <c r="J32" i="32" s="1"/>
  <c r="G17" i="32"/>
  <c r="K17" i="32" s="1"/>
  <c r="F30" i="32"/>
  <c r="J30" i="32" s="1"/>
  <c r="H30" i="32"/>
  <c r="L30" i="32" s="1"/>
  <c r="E39" i="32"/>
  <c r="I39" i="32" s="1"/>
  <c r="H34" i="32"/>
  <c r="L34" i="32" s="1"/>
  <c r="G43" i="32"/>
  <c r="K43" i="32" s="1"/>
  <c r="F43" i="32"/>
  <c r="J43" i="32" s="1"/>
  <c r="F41" i="32"/>
  <c r="J41" i="32" s="1"/>
  <c r="G20" i="32"/>
  <c r="K20" i="32" s="1"/>
  <c r="F14" i="32"/>
  <c r="J14" i="32" s="1"/>
  <c r="H14" i="32"/>
  <c r="L14" i="32" s="1"/>
  <c r="H27" i="32"/>
  <c r="L27" i="32" s="1"/>
  <c r="G36" i="32"/>
  <c r="K36" i="32" s="1"/>
  <c r="F45" i="32"/>
  <c r="J45" i="32" s="1"/>
  <c r="H45" i="32"/>
  <c r="L45" i="32" s="1"/>
  <c r="E31" i="32"/>
  <c r="I31" i="32" s="1"/>
  <c r="H40" i="32"/>
  <c r="L40" i="32" s="1"/>
  <c r="F40" i="31"/>
  <c r="J40" i="31" s="1"/>
  <c r="H40" i="31"/>
  <c r="L40" i="31" s="1"/>
  <c r="G24" i="31"/>
  <c r="K24" i="31" s="1"/>
  <c r="E19" i="31"/>
  <c r="I19" i="31" s="1"/>
  <c r="H22" i="31"/>
  <c r="L22" i="31" s="1"/>
  <c r="F22" i="31"/>
  <c r="J22" i="31" s="1"/>
  <c r="F27" i="31"/>
  <c r="J27" i="31" s="1"/>
  <c r="E34" i="31"/>
  <c r="I34" i="31" s="1"/>
  <c r="G15" i="31"/>
  <c r="K15" i="31" s="1"/>
  <c r="F15" i="31"/>
  <c r="J15" i="31" s="1"/>
  <c r="G39" i="31"/>
  <c r="K39" i="31" s="1"/>
  <c r="E23" i="31"/>
  <c r="I23" i="31" s="1"/>
  <c r="G32" i="31"/>
  <c r="K32" i="31" s="1"/>
  <c r="F32" i="31"/>
  <c r="J32" i="31" s="1"/>
  <c r="H41" i="31"/>
  <c r="L41" i="31" s="1"/>
  <c r="E17" i="31"/>
  <c r="I17" i="31" s="1"/>
  <c r="H36" i="31"/>
  <c r="L36" i="31" s="1"/>
  <c r="G36" i="31"/>
  <c r="K36" i="31" s="1"/>
  <c r="H43" i="31"/>
  <c r="L43" i="31" s="1"/>
  <c r="F12" i="31"/>
  <c r="J12" i="31" s="1"/>
  <c r="G21" i="31"/>
  <c r="K21" i="31" s="1"/>
  <c r="E21" i="31"/>
  <c r="I21" i="31" s="1"/>
  <c r="G28" i="31"/>
  <c r="K28" i="31" s="1"/>
  <c r="F29" i="31"/>
  <c r="J29" i="31" s="1"/>
  <c r="G38" i="31"/>
  <c r="K38" i="31" s="1"/>
  <c r="H38" i="31"/>
  <c r="L38" i="31" s="1"/>
  <c r="G33" i="31"/>
  <c r="K33" i="31" s="1"/>
  <c r="E13" i="31"/>
  <c r="I13" i="31" s="1"/>
  <c r="F25" i="31"/>
  <c r="J25" i="31" s="1"/>
  <c r="G25" i="31"/>
  <c r="K25" i="31" s="1"/>
  <c r="F45" i="31"/>
  <c r="J45" i="31" s="1"/>
  <c r="H18" i="31"/>
  <c r="L18" i="31" s="1"/>
  <c r="H30" i="31"/>
  <c r="L30" i="31" s="1"/>
  <c r="F30" i="31"/>
  <c r="J30" i="31" s="1"/>
  <c r="G37" i="31"/>
  <c r="K37" i="31" s="1"/>
  <c r="H26" i="31"/>
  <c r="L26" i="31" s="1"/>
  <c r="G35" i="31"/>
  <c r="K35" i="31" s="1"/>
  <c r="E35" i="31"/>
  <c r="I35" i="31" s="1"/>
  <c r="F44" i="31"/>
  <c r="J44" i="31" s="1"/>
  <c r="E30" i="30"/>
  <c r="I30" i="30" s="1"/>
  <c r="H39" i="30"/>
  <c r="L39" i="30" s="1"/>
  <c r="F39" i="30"/>
  <c r="J39" i="30" s="1"/>
  <c r="H29" i="30"/>
  <c r="L29" i="30" s="1"/>
  <c r="F38" i="30"/>
  <c r="J38" i="30" s="1"/>
  <c r="F22" i="30"/>
  <c r="J22" i="30" s="1"/>
  <c r="H22" i="30"/>
  <c r="L22" i="30" s="1"/>
  <c r="E13" i="30"/>
  <c r="I13" i="30" s="1"/>
  <c r="H20" i="30"/>
  <c r="L20" i="30" s="1"/>
  <c r="H24" i="30"/>
  <c r="L24" i="30" s="1"/>
  <c r="F24" i="30"/>
  <c r="J24" i="30" s="1"/>
  <c r="G33" i="30"/>
  <c r="K33" i="30" s="1"/>
  <c r="E42" i="30"/>
  <c r="I42" i="30" s="1"/>
  <c r="G23" i="30"/>
  <c r="K23" i="30" s="1"/>
  <c r="H23" i="30"/>
  <c r="L23" i="30" s="1"/>
  <c r="H32" i="30"/>
  <c r="L32" i="30" s="1"/>
  <c r="F41" i="30"/>
  <c r="J41" i="30" s="1"/>
  <c r="F37" i="30"/>
  <c r="J37" i="30" s="1"/>
  <c r="G37" i="30"/>
  <c r="K37" i="30" s="1"/>
  <c r="E19" i="30"/>
  <c r="I19" i="30" s="1"/>
  <c r="H14" i="30"/>
  <c r="L14" i="30" s="1"/>
  <c r="F40" i="30"/>
  <c r="J40" i="30" s="1"/>
  <c r="G40" i="30"/>
  <c r="K40" i="30" s="1"/>
  <c r="E31" i="30"/>
  <c r="I31" i="30" s="1"/>
  <c r="H17" i="30"/>
  <c r="L17" i="30" s="1"/>
  <c r="H27" i="30"/>
  <c r="L27" i="30" s="1"/>
  <c r="F27" i="30"/>
  <c r="J27" i="30" s="1"/>
  <c r="G36" i="30"/>
  <c r="K36" i="30" s="1"/>
  <c r="H45" i="30"/>
  <c r="L45" i="30" s="1"/>
  <c r="G26" i="30"/>
  <c r="K26" i="30" s="1"/>
  <c r="H26" i="30"/>
  <c r="L26" i="30" s="1"/>
  <c r="E35" i="30"/>
  <c r="I35" i="30" s="1"/>
  <c r="H29" i="34"/>
  <c r="L29" i="34" s="1"/>
  <c r="G29" i="34"/>
  <c r="K29" i="34" s="1"/>
  <c r="F26" i="34"/>
  <c r="J26" i="34" s="1"/>
  <c r="G30" i="34"/>
  <c r="K30" i="34" s="1"/>
  <c r="F39" i="34"/>
  <c r="J39" i="34" s="1"/>
  <c r="H39" i="34"/>
  <c r="L39" i="34" s="1"/>
  <c r="E25" i="34"/>
  <c r="I25" i="34" s="1"/>
  <c r="H34" i="34"/>
  <c r="L34" i="34" s="1"/>
  <c r="G43" i="34"/>
  <c r="K43" i="34" s="1"/>
  <c r="F43" i="34"/>
  <c r="J43" i="34" s="1"/>
  <c r="G20" i="34"/>
  <c r="K20" i="34" s="1"/>
  <c r="E12" i="34"/>
  <c r="I12" i="34" s="1"/>
  <c r="F18" i="34"/>
  <c r="J18" i="34" s="1"/>
  <c r="H18" i="34"/>
  <c r="L18" i="34" s="1"/>
  <c r="H19" i="34"/>
  <c r="L19" i="34" s="1"/>
  <c r="F21" i="34"/>
  <c r="J21" i="34" s="1"/>
  <c r="H44" i="34"/>
  <c r="L44" i="34" s="1"/>
  <c r="G44" i="34"/>
  <c r="K44" i="34" s="1"/>
  <c r="H27" i="34"/>
  <c r="L27" i="34" s="1"/>
  <c r="G36" i="34"/>
  <c r="K36" i="34" s="1"/>
  <c r="F45" i="34"/>
  <c r="J45" i="34" s="1"/>
  <c r="E45" i="34"/>
  <c r="I45" i="34" s="1"/>
  <c r="E31" i="34"/>
  <c r="I31" i="34" s="1"/>
  <c r="H40" i="34"/>
  <c r="L40" i="34" s="1"/>
  <c r="H33" i="33"/>
  <c r="L33" i="33" s="1"/>
  <c r="F33" i="33"/>
  <c r="J33" i="33" s="1"/>
  <c r="F27" i="33"/>
  <c r="J27" i="33" s="1"/>
  <c r="E39" i="33"/>
  <c r="I39" i="33" s="1"/>
  <c r="F40" i="33"/>
  <c r="J40" i="33" s="1"/>
  <c r="H40" i="33"/>
  <c r="L40" i="33" s="1"/>
  <c r="G24" i="33"/>
  <c r="K24" i="33" s="1"/>
  <c r="E14" i="33"/>
  <c r="I14" i="33" s="1"/>
  <c r="H19" i="33"/>
  <c r="L19" i="33" s="1"/>
  <c r="F19" i="33"/>
  <c r="J19" i="33" s="1"/>
  <c r="F36" i="33"/>
  <c r="J36" i="33" s="1"/>
  <c r="E43" i="33"/>
  <c r="I43" i="33" s="1"/>
  <c r="G21" i="33"/>
  <c r="K21" i="33" s="1"/>
  <c r="E21" i="33"/>
  <c r="I21" i="33" s="1"/>
  <c r="G28" i="33"/>
  <c r="K28" i="33" s="1"/>
  <c r="F29" i="33"/>
  <c r="J29" i="33" s="1"/>
  <c r="G38" i="33"/>
  <c r="K38" i="33" s="1"/>
  <c r="H38" i="33"/>
  <c r="L38" i="33" s="1"/>
  <c r="E13" i="33"/>
  <c r="I13" i="33" s="1"/>
  <c r="H17" i="33"/>
  <c r="L17" i="33" s="1"/>
  <c r="H22" i="33"/>
  <c r="L22" i="33" s="1"/>
  <c r="F22" i="33"/>
  <c r="J22" i="33" s="1"/>
  <c r="H34" i="33"/>
  <c r="L34" i="33" s="1"/>
  <c r="F15" i="33"/>
  <c r="J15" i="33" s="1"/>
  <c r="G23" i="33"/>
  <c r="K23" i="33" s="1"/>
  <c r="F23" i="33"/>
  <c r="J23" i="33" s="1"/>
  <c r="H32" i="33"/>
  <c r="L32" i="33" s="1"/>
  <c r="E41" i="33"/>
  <c r="I41" i="33" s="1"/>
  <c r="H16" i="33"/>
  <c r="L16" i="33" s="1"/>
  <c r="F16" i="33"/>
  <c r="J16" i="33" s="1"/>
  <c r="H25" i="33"/>
  <c r="L25" i="33" s="1"/>
  <c r="E45" i="33"/>
  <c r="I45" i="33" s="1"/>
  <c r="G18" i="33"/>
  <c r="K18" i="33" s="1"/>
  <c r="H18" i="33"/>
  <c r="L18" i="33" s="1"/>
  <c r="G30" i="33"/>
  <c r="K30" i="33" s="1"/>
  <c r="H37" i="33"/>
  <c r="L37" i="33" s="1"/>
  <c r="G26" i="33"/>
  <c r="K26" i="33" s="1"/>
  <c r="E26" i="33"/>
  <c r="I26" i="33" s="1"/>
  <c r="F35" i="33"/>
  <c r="J35" i="33" s="1"/>
  <c r="H44" i="33"/>
  <c r="L44" i="33" s="1"/>
  <c r="G25" i="32"/>
  <c r="K25" i="32" s="1"/>
  <c r="F25" i="32"/>
  <c r="J25" i="32" s="1"/>
  <c r="F44" i="32"/>
  <c r="J44" i="32" s="1"/>
  <c r="E35" i="32"/>
  <c r="I35" i="32" s="1"/>
  <c r="H26" i="32"/>
  <c r="L26" i="32" s="1"/>
  <c r="G26" i="32"/>
  <c r="K26" i="32" s="1"/>
  <c r="E18" i="32"/>
  <c r="I18" i="32" s="1"/>
  <c r="E23" i="32"/>
  <c r="I23" i="32" s="1"/>
  <c r="F24" i="32"/>
  <c r="J24" i="32" s="1"/>
  <c r="E24" i="32"/>
  <c r="I24" i="32" s="1"/>
  <c r="H33" i="32"/>
  <c r="L33" i="32" s="1"/>
  <c r="G42" i="32"/>
  <c r="K42" i="32" s="1"/>
  <c r="G28" i="32"/>
  <c r="K28" i="32" s="1"/>
  <c r="F28" i="32"/>
  <c r="J28" i="32" s="1"/>
  <c r="E37" i="32"/>
  <c r="I37" i="32" s="1"/>
  <c r="H21" i="32"/>
  <c r="L21" i="32" s="1"/>
  <c r="H32" i="32"/>
  <c r="L32" i="32" s="1"/>
  <c r="G32" i="32"/>
  <c r="K32" i="32" s="1"/>
  <c r="E17" i="32"/>
  <c r="I17" i="32" s="1"/>
  <c r="G30" i="32"/>
  <c r="K30" i="32" s="1"/>
  <c r="F39" i="32"/>
  <c r="J39" i="32" s="1"/>
  <c r="H39" i="32"/>
  <c r="L39" i="32" s="1"/>
  <c r="E34" i="32"/>
  <c r="I34" i="32" s="1"/>
  <c r="H43" i="32"/>
  <c r="L43" i="32" s="1"/>
  <c r="H41" i="32"/>
  <c r="L41" i="32" s="1"/>
  <c r="G41" i="32"/>
  <c r="K41" i="32" s="1"/>
  <c r="H20" i="32"/>
  <c r="L20" i="32" s="1"/>
  <c r="G14" i="32"/>
  <c r="K14" i="32" s="1"/>
  <c r="F27" i="32"/>
  <c r="J27" i="32" s="1"/>
  <c r="E27" i="32"/>
  <c r="I27" i="32" s="1"/>
  <c r="E36" i="32"/>
  <c r="I36" i="32" s="1"/>
  <c r="G45" i="32"/>
  <c r="K45" i="32" s="1"/>
  <c r="G31" i="32"/>
  <c r="K31" i="32" s="1"/>
  <c r="F31" i="32"/>
  <c r="J31" i="32" s="1"/>
  <c r="E40" i="32"/>
  <c r="I40" i="32" s="1"/>
  <c r="G40" i="31"/>
  <c r="K40" i="31" s="1"/>
  <c r="H24" i="31"/>
  <c r="L24" i="31" s="1"/>
  <c r="F24" i="31"/>
  <c r="J24" i="31" s="1"/>
  <c r="F19" i="31"/>
  <c r="J19" i="31" s="1"/>
  <c r="E22" i="31"/>
  <c r="I22" i="31" s="1"/>
  <c r="H27" i="31"/>
  <c r="L27" i="31" s="1"/>
  <c r="G27" i="31"/>
  <c r="K27" i="31" s="1"/>
  <c r="H34" i="31"/>
  <c r="L34" i="31" s="1"/>
  <c r="E15" i="31"/>
  <c r="I15" i="31" s="1"/>
  <c r="H39" i="31"/>
  <c r="L39" i="31" s="1"/>
  <c r="F39" i="31"/>
  <c r="J39" i="31" s="1"/>
  <c r="H23" i="31"/>
  <c r="L23" i="31" s="1"/>
  <c r="E32" i="31"/>
  <c r="I32" i="31" s="1"/>
  <c r="G41" i="31"/>
  <c r="K41" i="31" s="1"/>
  <c r="F41" i="31"/>
  <c r="J41" i="31" s="1"/>
  <c r="H17" i="31"/>
  <c r="L17" i="31" s="1"/>
  <c r="E36" i="31"/>
  <c r="I36" i="31" s="1"/>
  <c r="F43" i="31"/>
  <c r="J43" i="31" s="1"/>
  <c r="G43" i="31"/>
  <c r="K43" i="31" s="1"/>
  <c r="E12" i="31"/>
  <c r="I12" i="31" s="1"/>
  <c r="F21" i="31"/>
  <c r="J21" i="31" s="1"/>
  <c r="F28" i="31"/>
  <c r="J28" i="31" s="1"/>
  <c r="E28" i="31"/>
  <c r="I28" i="31" s="1"/>
  <c r="E29" i="31"/>
  <c r="I29" i="31" s="1"/>
  <c r="F38" i="31"/>
  <c r="J38" i="31" s="1"/>
  <c r="H33" i="31"/>
  <c r="L33" i="31" s="1"/>
  <c r="F33" i="31"/>
  <c r="J33" i="31" s="1"/>
  <c r="G13" i="31"/>
  <c r="K13" i="31" s="1"/>
  <c r="E25" i="31"/>
  <c r="I25" i="31" s="1"/>
  <c r="H45" i="31"/>
  <c r="L45" i="31" s="1"/>
  <c r="G45" i="31"/>
  <c r="K45" i="31" s="1"/>
  <c r="F18" i="31"/>
  <c r="J18" i="31" s="1"/>
  <c r="E30" i="31"/>
  <c r="I30" i="31" s="1"/>
  <c r="F37" i="31"/>
  <c r="J37" i="31" s="1"/>
  <c r="E37" i="31"/>
  <c r="I37" i="31" s="1"/>
  <c r="F26" i="31"/>
  <c r="J26" i="31" s="1"/>
  <c r="H35" i="31"/>
  <c r="L35" i="31" s="1"/>
  <c r="G44" i="31"/>
  <c r="K44" i="31" s="1"/>
  <c r="E44" i="31"/>
  <c r="I44" i="31" s="1"/>
  <c r="G30" i="30"/>
  <c r="K30" i="30" s="1"/>
  <c r="E39" i="30"/>
  <c r="I39" i="30" s="1"/>
  <c r="G29" i="30"/>
  <c r="K29" i="30" s="1"/>
  <c r="E29" i="30"/>
  <c r="I29" i="30" s="1"/>
  <c r="H38" i="30"/>
  <c r="L38" i="30" s="1"/>
  <c r="G22" i="30"/>
  <c r="K22" i="30" s="1"/>
  <c r="F13" i="30"/>
  <c r="J13" i="30" s="1"/>
  <c r="H13" i="30"/>
  <c r="L13" i="30" s="1"/>
  <c r="E20" i="30"/>
  <c r="I20" i="30" s="1"/>
  <c r="E24" i="30"/>
  <c r="I24" i="30" s="1"/>
  <c r="H33" i="30"/>
  <c r="L33" i="30" s="1"/>
  <c r="F33" i="30"/>
  <c r="J33" i="30" s="1"/>
  <c r="G42" i="30"/>
  <c r="K42" i="30" s="1"/>
  <c r="F23" i="30"/>
  <c r="J23" i="30" s="1"/>
  <c r="G32" i="30"/>
  <c r="K32" i="30" s="1"/>
  <c r="E32" i="30"/>
  <c r="I32" i="30" s="1"/>
  <c r="H41" i="30"/>
  <c r="L41" i="30" s="1"/>
  <c r="H37" i="30"/>
  <c r="L37" i="30" s="1"/>
  <c r="F19" i="30"/>
  <c r="J19" i="30" s="1"/>
  <c r="H19" i="30"/>
  <c r="L19" i="30" s="1"/>
  <c r="E14" i="30"/>
  <c r="I14" i="30" s="1"/>
  <c r="H40" i="30"/>
  <c r="L40" i="30" s="1"/>
  <c r="F31" i="30"/>
  <c r="J31" i="30" s="1"/>
  <c r="G31" i="30"/>
  <c r="K31" i="30" s="1"/>
  <c r="E17" i="30"/>
  <c r="I17" i="30" s="1"/>
  <c r="E27" i="30"/>
  <c r="I27" i="30" s="1"/>
  <c r="H36" i="30"/>
  <c r="L36" i="30" s="1"/>
  <c r="F36" i="30"/>
  <c r="J36" i="30" s="1"/>
  <c r="E45" i="30"/>
  <c r="I45" i="30" s="1"/>
  <c r="F26" i="30"/>
  <c r="J26" i="30" s="1"/>
  <c r="G35" i="30"/>
  <c r="K35" i="30" s="1"/>
  <c r="H35" i="30"/>
  <c r="L35" i="30" s="1"/>
  <c r="G44" i="30"/>
  <c r="K44" i="30" s="1"/>
  <c r="H44" i="30"/>
  <c r="L44" i="30" s="1"/>
  <c r="E28" i="30"/>
  <c r="I28" i="30" s="1"/>
  <c r="G16" i="30"/>
  <c r="K16" i="30" s="1"/>
  <c r="H33" i="29"/>
  <c r="L33" i="29" s="1"/>
  <c r="F33" i="29"/>
  <c r="J33" i="29" s="1"/>
  <c r="G13" i="29"/>
  <c r="K13" i="29" s="1"/>
  <c r="E25" i="29"/>
  <c r="I25" i="29" s="1"/>
  <c r="H45" i="29"/>
  <c r="L45" i="29" s="1"/>
  <c r="G45" i="29"/>
  <c r="K45" i="29" s="1"/>
  <c r="F18" i="29"/>
  <c r="J18" i="29" s="1"/>
  <c r="E30" i="29"/>
  <c r="I30" i="29" s="1"/>
  <c r="F37" i="29"/>
  <c r="J37" i="29" s="1"/>
  <c r="E37" i="29"/>
  <c r="I37" i="29" s="1"/>
  <c r="F26" i="29"/>
  <c r="J26" i="29" s="1"/>
  <c r="H35" i="29"/>
  <c r="L35" i="29" s="1"/>
  <c r="G44" i="29"/>
  <c r="K44" i="29" s="1"/>
  <c r="E44" i="29"/>
  <c r="I44" i="29" s="1"/>
  <c r="H17" i="29"/>
  <c r="L17" i="29" s="1"/>
  <c r="E36" i="29"/>
  <c r="I36" i="29" s="1"/>
  <c r="F43" i="29"/>
  <c r="J43" i="29" s="1"/>
  <c r="G43" i="29"/>
  <c r="K43" i="29" s="1"/>
  <c r="E12" i="29"/>
  <c r="I12" i="29" s="1"/>
  <c r="F21" i="29"/>
  <c r="J21" i="29" s="1"/>
  <c r="F28" i="29"/>
  <c r="J28" i="29" s="1"/>
  <c r="E28" i="29"/>
  <c r="I28" i="29" s="1"/>
  <c r="E29" i="29"/>
  <c r="I29" i="29" s="1"/>
  <c r="F38" i="29"/>
  <c r="J38" i="29" s="1"/>
  <c r="F40" i="29"/>
  <c r="J40" i="29" s="1"/>
  <c r="H40" i="29"/>
  <c r="L40" i="29" s="1"/>
  <c r="G24" i="29"/>
  <c r="K24" i="29" s="1"/>
  <c r="E19" i="29"/>
  <c r="I19" i="29" s="1"/>
  <c r="H22" i="29"/>
  <c r="L22" i="29" s="1"/>
  <c r="F22" i="29"/>
  <c r="J22" i="29" s="1"/>
  <c r="F27" i="29"/>
  <c r="J27" i="29" s="1"/>
  <c r="E34" i="29"/>
  <c r="I34" i="29" s="1"/>
  <c r="G15" i="29"/>
  <c r="K15" i="29" s="1"/>
  <c r="F15" i="29"/>
  <c r="J15" i="29" s="1"/>
  <c r="G39" i="29"/>
  <c r="K39" i="29" s="1"/>
  <c r="E23" i="29"/>
  <c r="I23" i="29" s="1"/>
  <c r="G32" i="29"/>
  <c r="K32" i="29" s="1"/>
  <c r="F32" i="29"/>
  <c r="J32" i="29" s="1"/>
  <c r="H41" i="29"/>
  <c r="L41" i="29" s="1"/>
  <c r="F13" i="28"/>
  <c r="J13" i="28" s="1"/>
  <c r="F18" i="28"/>
  <c r="J18" i="28" s="1"/>
  <c r="E18" i="28"/>
  <c r="I18" i="28" s="1"/>
  <c r="G27" i="28"/>
  <c r="K27" i="28" s="1"/>
  <c r="F37" i="28"/>
  <c r="J37" i="28" s="1"/>
  <c r="G16" i="28"/>
  <c r="K16" i="28" s="1"/>
  <c r="F16" i="28"/>
  <c r="J16" i="28" s="1"/>
  <c r="G21" i="28"/>
  <c r="K21" i="28" s="1"/>
  <c r="H12" i="28"/>
  <c r="L12" i="28" s="1"/>
  <c r="H14" i="28"/>
  <c r="L14" i="28" s="1"/>
  <c r="G14" i="28"/>
  <c r="K14" i="28" s="1"/>
  <c r="G24" i="28"/>
  <c r="K24" i="28" s="1"/>
  <c r="H33" i="28"/>
  <c r="L33" i="28" s="1"/>
  <c r="F42" i="28"/>
  <c r="J42" i="28" s="1"/>
  <c r="G42" i="28"/>
  <c r="K42" i="28" s="1"/>
  <c r="H23" i="28"/>
  <c r="L23" i="28" s="1"/>
  <c r="E32" i="28"/>
  <c r="I32" i="28" s="1"/>
  <c r="H41" i="28"/>
  <c r="L41" i="28" s="1"/>
  <c r="F41" i="28"/>
  <c r="J41" i="28" s="1"/>
  <c r="H34" i="28"/>
  <c r="L34" i="28" s="1"/>
  <c r="F43" i="28"/>
  <c r="J43" i="28" s="1"/>
  <c r="G22" i="28"/>
  <c r="K22" i="28" s="1"/>
  <c r="F22" i="28"/>
  <c r="J22" i="28" s="1"/>
  <c r="E28" i="28"/>
  <c r="I28" i="28" s="1"/>
  <c r="E17" i="28"/>
  <c r="I17" i="28" s="1"/>
  <c r="F36" i="28"/>
  <c r="J36" i="28" s="1"/>
  <c r="G36" i="28"/>
  <c r="K36" i="28" s="1"/>
  <c r="E45" i="28"/>
  <c r="I45" i="28" s="1"/>
  <c r="F26" i="28"/>
  <c r="J26" i="28" s="1"/>
  <c r="H35" i="28"/>
  <c r="L35" i="28" s="1"/>
  <c r="F35" i="28"/>
  <c r="J35" i="28" s="1"/>
  <c r="G44" i="28"/>
  <c r="K44" i="28" s="1"/>
  <c r="H25" i="28"/>
  <c r="L25" i="28" s="1"/>
  <c r="G19" i="28"/>
  <c r="K19" i="28" s="1"/>
  <c r="E19" i="28"/>
  <c r="I19" i="28" s="1"/>
  <c r="F20" i="28"/>
  <c r="J20" i="28" s="1"/>
  <c r="E15" i="28"/>
  <c r="I15" i="28" s="1"/>
  <c r="F30" i="28"/>
  <c r="J30" i="28" s="1"/>
  <c r="G30" i="28"/>
  <c r="K30" i="28" s="1"/>
  <c r="E39" i="28"/>
  <c r="I39" i="28" s="1"/>
  <c r="E29" i="28"/>
  <c r="I29" i="28" s="1"/>
  <c r="H38" i="28"/>
  <c r="L38" i="28" s="1"/>
  <c r="F38" i="28"/>
  <c r="J38" i="28" s="1"/>
  <c r="H31" i="28"/>
  <c r="L31" i="28" s="1"/>
  <c r="F40" i="28"/>
  <c r="J40" i="28" s="1"/>
  <c r="F30" i="26"/>
  <c r="J30" i="26" s="1"/>
  <c r="G30" i="26"/>
  <c r="K30" i="26" s="1"/>
  <c r="H17" i="26"/>
  <c r="L17" i="26" s="1"/>
  <c r="F23" i="26"/>
  <c r="J23" i="26" s="1"/>
  <c r="H32" i="26"/>
  <c r="L32" i="26" s="1"/>
  <c r="F32" i="26"/>
  <c r="J32" i="26" s="1"/>
  <c r="G41" i="26"/>
  <c r="K41" i="26" s="1"/>
  <c r="F28" i="26"/>
  <c r="J28" i="26" s="1"/>
  <c r="G37" i="26"/>
  <c r="K37" i="26" s="1"/>
  <c r="E37" i="26"/>
  <c r="I37" i="26" s="1"/>
  <c r="G15" i="26"/>
  <c r="K15" i="26" s="1"/>
  <c r="H36" i="26"/>
  <c r="L36" i="26" s="1"/>
  <c r="F25" i="26"/>
  <c r="J25" i="26" s="1"/>
  <c r="H25" i="26"/>
  <c r="L25" i="26" s="1"/>
  <c r="E39" i="26"/>
  <c r="I39" i="26" s="1"/>
  <c r="F20" i="26"/>
  <c r="J20" i="26" s="1"/>
  <c r="H29" i="26"/>
  <c r="L29" i="26" s="1"/>
  <c r="F29" i="26"/>
  <c r="J29" i="26" s="1"/>
  <c r="G38" i="26"/>
  <c r="K38" i="26" s="1"/>
  <c r="F34" i="26"/>
  <c r="J34" i="26" s="1"/>
  <c r="G43" i="26"/>
  <c r="K43" i="26" s="1"/>
  <c r="H43" i="26"/>
  <c r="L43" i="26" s="1"/>
  <c r="E33" i="26"/>
  <c r="I33" i="26" s="1"/>
  <c r="E21" i="26"/>
  <c r="I21" i="26" s="1"/>
  <c r="H12" i="26"/>
  <c r="L12" i="26" s="1"/>
  <c r="F12" i="26"/>
  <c r="J12" i="26" s="1"/>
  <c r="E45" i="26"/>
  <c r="I45" i="26" s="1"/>
  <c r="E24" i="26"/>
  <c r="I24" i="26" s="1"/>
  <c r="G14" i="26"/>
  <c r="K14" i="26" s="1"/>
  <c r="E14" i="26"/>
  <c r="I14" i="26" s="1"/>
  <c r="H26" i="26"/>
  <c r="L26" i="26" s="1"/>
  <c r="E35" i="26"/>
  <c r="I35" i="26" s="1"/>
  <c r="H44" i="26"/>
  <c r="L44" i="26" s="1"/>
  <c r="F44" i="26"/>
  <c r="J44" i="26" s="1"/>
  <c r="H31" i="26"/>
  <c r="L31" i="26" s="1"/>
  <c r="F40" i="26"/>
  <c r="J40" i="26" s="1"/>
  <c r="H18" i="26"/>
  <c r="L18" i="26" s="1"/>
  <c r="F18" i="26"/>
  <c r="J18" i="26" s="1"/>
  <c r="E27" i="26"/>
  <c r="I27" i="26" s="1"/>
  <c r="H18" i="25"/>
  <c r="L18" i="25" s="1"/>
  <c r="F45" i="25"/>
  <c r="J45" i="25" s="1"/>
  <c r="G45" i="25"/>
  <c r="K45" i="25" s="1"/>
  <c r="G26" i="25"/>
  <c r="K26" i="25" s="1"/>
  <c r="E35" i="25"/>
  <c r="I35" i="25" s="1"/>
  <c r="H44" i="25"/>
  <c r="L44" i="25" s="1"/>
  <c r="F44" i="25"/>
  <c r="J44" i="25" s="1"/>
  <c r="E31" i="25"/>
  <c r="I31" i="25" s="1"/>
  <c r="F40" i="25"/>
  <c r="J40" i="25" s="1"/>
  <c r="G15" i="25"/>
  <c r="K15" i="25" s="1"/>
  <c r="F15" i="25"/>
  <c r="J15" i="25" s="1"/>
  <c r="E36" i="25"/>
  <c r="I36" i="25" s="1"/>
  <c r="G20" i="25"/>
  <c r="K20" i="25" s="1"/>
  <c r="H29" i="25"/>
  <c r="L29" i="25" s="1"/>
  <c r="F29" i="25"/>
  <c r="J29" i="25" s="1"/>
  <c r="G38" i="25"/>
  <c r="K38" i="25" s="1"/>
  <c r="F25" i="25"/>
  <c r="J25" i="25" s="1"/>
  <c r="G34" i="25"/>
  <c r="K34" i="25" s="1"/>
  <c r="H34" i="25"/>
  <c r="L34" i="25" s="1"/>
  <c r="E43" i="25"/>
  <c r="I43" i="25" s="1"/>
  <c r="H39" i="25"/>
  <c r="L39" i="25" s="1"/>
  <c r="F30" i="25"/>
  <c r="J30" i="25" s="1"/>
  <c r="G30" i="25"/>
  <c r="K30" i="25" s="1"/>
  <c r="H14" i="25"/>
  <c r="L14" i="25" s="1"/>
  <c r="H21" i="25"/>
  <c r="L21" i="25" s="1"/>
  <c r="G12" i="25"/>
  <c r="K12" i="25" s="1"/>
  <c r="F12" i="25"/>
  <c r="J12" i="25" s="1"/>
  <c r="E27" i="25"/>
  <c r="I27" i="25" s="1"/>
  <c r="G17" i="25"/>
  <c r="K17" i="25" s="1"/>
  <c r="H23" i="25"/>
  <c r="L23" i="25" s="1"/>
  <c r="F23" i="25"/>
  <c r="J23" i="25" s="1"/>
  <c r="G32" i="25"/>
  <c r="K32" i="25" s="1"/>
  <c r="E41" i="25"/>
  <c r="I41" i="25" s="1"/>
  <c r="G28" i="25"/>
  <c r="K28" i="25" s="1"/>
  <c r="E28" i="25"/>
  <c r="I28" i="25" s="1"/>
  <c r="H37" i="25"/>
  <c r="L37" i="25" s="1"/>
  <c r="H14" i="24"/>
  <c r="L14" i="24" s="1"/>
  <c r="H21" i="24"/>
  <c r="L21" i="24" s="1"/>
  <c r="G21" i="24"/>
  <c r="K21" i="24" s="1"/>
  <c r="E43" i="24"/>
  <c r="I43" i="24" s="1"/>
  <c r="H17" i="24"/>
  <c r="L17" i="24" s="1"/>
  <c r="H33" i="24"/>
  <c r="L33" i="24" s="1"/>
  <c r="F33" i="24"/>
  <c r="J33" i="24" s="1"/>
  <c r="G42" i="24"/>
  <c r="K42" i="24" s="1"/>
  <c r="F23" i="24"/>
  <c r="J23" i="24" s="1"/>
  <c r="F44" i="30"/>
  <c r="J44" i="30" s="1"/>
  <c r="F28" i="30"/>
  <c r="J28" i="30" s="1"/>
  <c r="G28" i="30"/>
  <c r="K28" i="30" s="1"/>
  <c r="H16" i="30"/>
  <c r="L16" i="30" s="1"/>
  <c r="E33" i="29"/>
  <c r="I33" i="29" s="1"/>
  <c r="H13" i="29"/>
  <c r="L13" i="29" s="1"/>
  <c r="F13" i="29"/>
  <c r="J13" i="29" s="1"/>
  <c r="H25" i="29"/>
  <c r="L25" i="29" s="1"/>
  <c r="E45" i="29"/>
  <c r="I45" i="29" s="1"/>
  <c r="G18" i="29"/>
  <c r="K18" i="29" s="1"/>
  <c r="E18" i="29"/>
  <c r="I18" i="29" s="1"/>
  <c r="G30" i="29"/>
  <c r="K30" i="29" s="1"/>
  <c r="H37" i="29"/>
  <c r="L37" i="29" s="1"/>
  <c r="G26" i="29"/>
  <c r="K26" i="29" s="1"/>
  <c r="E26" i="29"/>
  <c r="I26" i="29" s="1"/>
  <c r="F35" i="29"/>
  <c r="J35" i="29" s="1"/>
  <c r="H44" i="29"/>
  <c r="L44" i="29" s="1"/>
  <c r="F17" i="29"/>
  <c r="J17" i="29" s="1"/>
  <c r="G17" i="29"/>
  <c r="K17" i="29" s="1"/>
  <c r="F36" i="29"/>
  <c r="J36" i="29" s="1"/>
  <c r="E43" i="29"/>
  <c r="I43" i="29" s="1"/>
  <c r="G12" i="29"/>
  <c r="K12" i="29" s="1"/>
  <c r="H12" i="29"/>
  <c r="L12" i="29" s="1"/>
  <c r="H21" i="29"/>
  <c r="L21" i="29" s="1"/>
  <c r="H28" i="29"/>
  <c r="L28" i="29" s="1"/>
  <c r="G29" i="29"/>
  <c r="K29" i="29" s="1"/>
  <c r="H29" i="29"/>
  <c r="L29" i="29" s="1"/>
  <c r="E38" i="29"/>
  <c r="I38" i="29" s="1"/>
  <c r="G40" i="29"/>
  <c r="K40" i="29" s="1"/>
  <c r="H24" i="29"/>
  <c r="L24" i="29" s="1"/>
  <c r="F24" i="29"/>
  <c r="J24" i="29" s="1"/>
  <c r="F19" i="29"/>
  <c r="J19" i="29" s="1"/>
  <c r="E22" i="29"/>
  <c r="I22" i="29" s="1"/>
  <c r="H27" i="29"/>
  <c r="L27" i="29" s="1"/>
  <c r="G27" i="29"/>
  <c r="K27" i="29" s="1"/>
  <c r="H34" i="29"/>
  <c r="L34" i="29" s="1"/>
  <c r="E15" i="29"/>
  <c r="I15" i="29" s="1"/>
  <c r="H39" i="29"/>
  <c r="L39" i="29" s="1"/>
  <c r="F39" i="29"/>
  <c r="J39" i="29" s="1"/>
  <c r="H23" i="29"/>
  <c r="L23" i="29" s="1"/>
  <c r="E32" i="29"/>
  <c r="I32" i="29" s="1"/>
  <c r="G41" i="29"/>
  <c r="K41" i="29" s="1"/>
  <c r="F41" i="29"/>
  <c r="J41" i="29" s="1"/>
  <c r="H13" i="28"/>
  <c r="L13" i="28" s="1"/>
  <c r="H18" i="28"/>
  <c r="L18" i="28" s="1"/>
  <c r="H27" i="28"/>
  <c r="L27" i="28" s="1"/>
  <c r="F27" i="28"/>
  <c r="J27" i="28" s="1"/>
  <c r="H37" i="28"/>
  <c r="L37" i="28" s="1"/>
  <c r="H16" i="28"/>
  <c r="L16" i="28" s="1"/>
  <c r="F21" i="28"/>
  <c r="J21" i="28" s="1"/>
  <c r="E21" i="28"/>
  <c r="I21" i="28" s="1"/>
  <c r="G12" i="28"/>
  <c r="K12" i="28" s="1"/>
  <c r="E14" i="28"/>
  <c r="I14" i="28" s="1"/>
  <c r="H24" i="28"/>
  <c r="L24" i="28" s="1"/>
  <c r="F24" i="28"/>
  <c r="J24" i="28" s="1"/>
  <c r="E33" i="28"/>
  <c r="I33" i="28" s="1"/>
  <c r="H42" i="28"/>
  <c r="L42" i="28" s="1"/>
  <c r="G23" i="28"/>
  <c r="K23" i="28" s="1"/>
  <c r="E23" i="28"/>
  <c r="I23" i="28" s="1"/>
  <c r="G32" i="28"/>
  <c r="K32" i="28" s="1"/>
  <c r="E41" i="28"/>
  <c r="I41" i="28" s="1"/>
  <c r="G34" i="28"/>
  <c r="K34" i="28" s="1"/>
  <c r="E34" i="28"/>
  <c r="I34" i="28" s="1"/>
  <c r="H43" i="28"/>
  <c r="L43" i="28" s="1"/>
  <c r="H22" i="28"/>
  <c r="L22" i="28" s="1"/>
  <c r="F28" i="28"/>
  <c r="J28" i="28" s="1"/>
  <c r="G28" i="28"/>
  <c r="K28" i="28" s="1"/>
  <c r="G17" i="28"/>
  <c r="K17" i="28" s="1"/>
  <c r="H36" i="28"/>
  <c r="L36" i="28" s="1"/>
  <c r="F45" i="28"/>
  <c r="J45" i="28" s="1"/>
  <c r="G45" i="28"/>
  <c r="K45" i="28" s="1"/>
  <c r="E26" i="28"/>
  <c r="I26" i="28" s="1"/>
  <c r="E35" i="28"/>
  <c r="I35" i="28" s="1"/>
  <c r="H44" i="28"/>
  <c r="L44" i="28" s="1"/>
  <c r="F44" i="28"/>
  <c r="J44" i="28" s="1"/>
  <c r="E25" i="28"/>
  <c r="I25" i="28" s="1"/>
  <c r="F19" i="28"/>
  <c r="J19" i="28" s="1"/>
  <c r="H20" i="28"/>
  <c r="L20" i="28" s="1"/>
  <c r="G20" i="28"/>
  <c r="K20" i="28" s="1"/>
  <c r="G15" i="28"/>
  <c r="K15" i="28" s="1"/>
  <c r="H30" i="28"/>
  <c r="L30" i="28" s="1"/>
  <c r="F39" i="28"/>
  <c r="J39" i="28" s="1"/>
  <c r="G39" i="28"/>
  <c r="K39" i="28" s="1"/>
  <c r="G29" i="28"/>
  <c r="K29" i="28" s="1"/>
  <c r="E38" i="28"/>
  <c r="I38" i="28" s="1"/>
  <c r="G31" i="28"/>
  <c r="K31" i="28" s="1"/>
  <c r="E31" i="28"/>
  <c r="I31" i="28" s="1"/>
  <c r="H40" i="28"/>
  <c r="L40" i="28" s="1"/>
  <c r="H30" i="26"/>
  <c r="L30" i="26" s="1"/>
  <c r="G17" i="26"/>
  <c r="K17" i="26" s="1"/>
  <c r="E17" i="26"/>
  <c r="I17" i="26" s="1"/>
  <c r="E23" i="26"/>
  <c r="I23" i="26" s="1"/>
  <c r="E32" i="26"/>
  <c r="I32" i="26" s="1"/>
  <c r="H41" i="26"/>
  <c r="L41" i="26" s="1"/>
  <c r="F41" i="26"/>
  <c r="J41" i="26" s="1"/>
  <c r="H28" i="26"/>
  <c r="L28" i="26" s="1"/>
  <c r="F37" i="26"/>
  <c r="J37" i="26" s="1"/>
  <c r="H15" i="26"/>
  <c r="L15" i="26" s="1"/>
  <c r="F15" i="26"/>
  <c r="J15" i="26" s="1"/>
  <c r="E36" i="26"/>
  <c r="I36" i="26" s="1"/>
  <c r="G25" i="26"/>
  <c r="K25" i="26" s="1"/>
  <c r="F39" i="26"/>
  <c r="J39" i="26" s="1"/>
  <c r="G39" i="26"/>
  <c r="K39" i="26" s="1"/>
  <c r="H20" i="26"/>
  <c r="L20" i="26" s="1"/>
  <c r="E29" i="26"/>
  <c r="I29" i="26" s="1"/>
  <c r="H38" i="26"/>
  <c r="L38" i="26" s="1"/>
  <c r="F38" i="26"/>
  <c r="J38" i="26" s="1"/>
  <c r="E34" i="26"/>
  <c r="I34" i="26" s="1"/>
  <c r="F43" i="26"/>
  <c r="J43" i="26" s="1"/>
  <c r="F33" i="26"/>
  <c r="J33" i="26" s="1"/>
  <c r="G33" i="26"/>
  <c r="K33" i="26" s="1"/>
  <c r="G21" i="26"/>
  <c r="K21" i="26" s="1"/>
  <c r="E12" i="26"/>
  <c r="I12" i="26" s="1"/>
  <c r="F45" i="26"/>
  <c r="J45" i="26" s="1"/>
  <c r="G45" i="26"/>
  <c r="K45" i="26" s="1"/>
  <c r="G24" i="26"/>
  <c r="K24" i="26" s="1"/>
  <c r="F14" i="26"/>
  <c r="J14" i="26" s="1"/>
  <c r="G26" i="26"/>
  <c r="K26" i="26" s="1"/>
  <c r="F26" i="26"/>
  <c r="J26" i="26" s="1"/>
  <c r="G35" i="26"/>
  <c r="K35" i="26" s="1"/>
  <c r="E44" i="26"/>
  <c r="I44" i="26" s="1"/>
  <c r="G31" i="26"/>
  <c r="K31" i="26" s="1"/>
  <c r="E31" i="26"/>
  <c r="I31" i="26" s="1"/>
  <c r="H40" i="26"/>
  <c r="L40" i="26" s="1"/>
  <c r="E18" i="26"/>
  <c r="I18" i="26" s="1"/>
  <c r="F27" i="26"/>
  <c r="J27" i="26" s="1"/>
  <c r="G27" i="26"/>
  <c r="K27" i="26" s="1"/>
  <c r="E18" i="25"/>
  <c r="I18" i="25" s="1"/>
  <c r="H45" i="25"/>
  <c r="L45" i="25" s="1"/>
  <c r="H26" i="25"/>
  <c r="L26" i="25" s="1"/>
  <c r="F26" i="25"/>
  <c r="J26" i="25" s="1"/>
  <c r="G35" i="25"/>
  <c r="K35" i="25" s="1"/>
  <c r="E44" i="25"/>
  <c r="I44" i="25" s="1"/>
  <c r="G31" i="25"/>
  <c r="K31" i="25" s="1"/>
  <c r="H31" i="25"/>
  <c r="L31" i="25" s="1"/>
  <c r="H40" i="25"/>
  <c r="L40" i="25" s="1"/>
  <c r="H15" i="25"/>
  <c r="L15" i="25" s="1"/>
  <c r="F36" i="25"/>
  <c r="J36" i="25" s="1"/>
  <c r="G36" i="25"/>
  <c r="K36" i="25" s="1"/>
  <c r="E20" i="25"/>
  <c r="I20" i="25" s="1"/>
  <c r="E29" i="25"/>
  <c r="I29" i="25" s="1"/>
  <c r="H38" i="25"/>
  <c r="L38" i="25" s="1"/>
  <c r="F38" i="25"/>
  <c r="J38" i="25" s="1"/>
  <c r="E25" i="25"/>
  <c r="I25" i="25" s="1"/>
  <c r="F34" i="25"/>
  <c r="J34" i="25" s="1"/>
  <c r="G43" i="25"/>
  <c r="K43" i="25" s="1"/>
  <c r="H43" i="25"/>
  <c r="L43" i="25" s="1"/>
  <c r="E39" i="25"/>
  <c r="I39" i="25" s="1"/>
  <c r="H30" i="25"/>
  <c r="L30" i="25" s="1"/>
  <c r="F14" i="25"/>
  <c r="J14" i="25" s="1"/>
  <c r="E14" i="25"/>
  <c r="I14" i="25" s="1"/>
  <c r="E21" i="25"/>
  <c r="I21" i="25" s="1"/>
  <c r="H12" i="25"/>
  <c r="L12" i="25" s="1"/>
  <c r="F27" i="25"/>
  <c r="J27" i="25" s="1"/>
  <c r="G27" i="25"/>
  <c r="K27" i="25" s="1"/>
  <c r="H17" i="25"/>
  <c r="L17" i="25" s="1"/>
  <c r="E23" i="25"/>
  <c r="I23" i="25" s="1"/>
  <c r="H32" i="25"/>
  <c r="L32" i="25" s="1"/>
  <c r="F32" i="25"/>
  <c r="J32" i="25" s="1"/>
  <c r="G41" i="25"/>
  <c r="K41" i="25" s="1"/>
  <c r="F28" i="25"/>
  <c r="J28" i="25" s="1"/>
  <c r="G37" i="25"/>
  <c r="K37" i="25" s="1"/>
  <c r="E37" i="25"/>
  <c r="I37" i="25" s="1"/>
  <c r="E14" i="24"/>
  <c r="I14" i="24" s="1"/>
  <c r="E21" i="24"/>
  <c r="I21" i="24" s="1"/>
  <c r="F43" i="24"/>
  <c r="J43" i="24" s="1"/>
  <c r="G43" i="24"/>
  <c r="K43" i="24" s="1"/>
  <c r="E17" i="24"/>
  <c r="I17" i="24" s="1"/>
  <c r="E33" i="24"/>
  <c r="I33" i="24" s="1"/>
  <c r="H42" i="24"/>
  <c r="L42" i="24" s="1"/>
  <c r="E44" i="30"/>
  <c r="I44" i="30" s="1"/>
  <c r="H28" i="30"/>
  <c r="L28" i="30" s="1"/>
  <c r="F16" i="30"/>
  <c r="J16" i="30" s="1"/>
  <c r="E16" i="30"/>
  <c r="I16" i="30" s="1"/>
  <c r="G33" i="29"/>
  <c r="K33" i="29" s="1"/>
  <c r="E13" i="29"/>
  <c r="I13" i="29" s="1"/>
  <c r="F25" i="29"/>
  <c r="J25" i="29" s="1"/>
  <c r="G25" i="29"/>
  <c r="K25" i="29" s="1"/>
  <c r="F45" i="29"/>
  <c r="J45" i="29" s="1"/>
  <c r="H18" i="29"/>
  <c r="L18" i="29" s="1"/>
  <c r="H30" i="29"/>
  <c r="L30" i="29" s="1"/>
  <c r="F30" i="29"/>
  <c r="J30" i="29" s="1"/>
  <c r="G37" i="29"/>
  <c r="K37" i="29" s="1"/>
  <c r="H26" i="29"/>
  <c r="L26" i="29" s="1"/>
  <c r="G35" i="29"/>
  <c r="K35" i="29" s="1"/>
  <c r="E35" i="29"/>
  <c r="I35" i="29" s="1"/>
  <c r="F44" i="29"/>
  <c r="J44" i="29" s="1"/>
  <c r="E17" i="29"/>
  <c r="I17" i="29" s="1"/>
  <c r="H36" i="29"/>
  <c r="L36" i="29" s="1"/>
  <c r="G36" i="29"/>
  <c r="K36" i="29" s="1"/>
  <c r="H43" i="29"/>
  <c r="L43" i="29" s="1"/>
  <c r="F12" i="29"/>
  <c r="J12" i="29" s="1"/>
  <c r="G21" i="29"/>
  <c r="K21" i="29" s="1"/>
  <c r="E21" i="29"/>
  <c r="I21" i="29" s="1"/>
  <c r="G28" i="29"/>
  <c r="K28" i="29" s="1"/>
  <c r="F29" i="29"/>
  <c r="J29" i="29" s="1"/>
  <c r="G38" i="29"/>
  <c r="K38" i="29" s="1"/>
  <c r="H38" i="29"/>
  <c r="L38" i="29" s="1"/>
  <c r="E40" i="29"/>
  <c r="I40" i="29" s="1"/>
  <c r="E24" i="29"/>
  <c r="I24" i="29" s="1"/>
  <c r="H19" i="29"/>
  <c r="L19" i="29" s="1"/>
  <c r="G19" i="29"/>
  <c r="K19" i="29" s="1"/>
  <c r="G22" i="29"/>
  <c r="K22" i="29" s="1"/>
  <c r="E27" i="29"/>
  <c r="I27" i="29" s="1"/>
  <c r="F34" i="29"/>
  <c r="J34" i="29" s="1"/>
  <c r="G34" i="29"/>
  <c r="K34" i="29" s="1"/>
  <c r="H15" i="29"/>
  <c r="L15" i="29" s="1"/>
  <c r="E39" i="29"/>
  <c r="I39" i="29" s="1"/>
  <c r="G23" i="29"/>
  <c r="K23" i="29" s="1"/>
  <c r="F23" i="29"/>
  <c r="J23" i="29" s="1"/>
  <c r="H32" i="29"/>
  <c r="L32" i="29" s="1"/>
  <c r="E41" i="29"/>
  <c r="I41" i="29" s="1"/>
  <c r="G13" i="28"/>
  <c r="K13" i="28" s="1"/>
  <c r="E13" i="28"/>
  <c r="I13" i="28" s="1"/>
  <c r="G18" i="28"/>
  <c r="K18" i="28" s="1"/>
  <c r="E27" i="28"/>
  <c r="I27" i="28" s="1"/>
  <c r="G37" i="28"/>
  <c r="K37" i="28" s="1"/>
  <c r="E37" i="28"/>
  <c r="I37" i="28" s="1"/>
  <c r="E16" i="28"/>
  <c r="I16" i="28" s="1"/>
  <c r="H21" i="28"/>
  <c r="L21" i="28" s="1"/>
  <c r="F12" i="28"/>
  <c r="J12" i="28" s="1"/>
  <c r="E12" i="28"/>
  <c r="I12" i="28" s="1"/>
  <c r="F14" i="28"/>
  <c r="J14" i="28" s="1"/>
  <c r="E24" i="28"/>
  <c r="I24" i="28" s="1"/>
  <c r="F33" i="28"/>
  <c r="J33" i="28" s="1"/>
  <c r="G33" i="28"/>
  <c r="K33" i="28" s="1"/>
  <c r="E42" i="28"/>
  <c r="I42" i="28" s="1"/>
  <c r="F23" i="28"/>
  <c r="J23" i="28" s="1"/>
  <c r="H32" i="28"/>
  <c r="L32" i="28" s="1"/>
  <c r="F32" i="28"/>
  <c r="J32" i="28" s="1"/>
  <c r="G41" i="28"/>
  <c r="K41" i="28" s="1"/>
  <c r="F34" i="28"/>
  <c r="J34" i="28" s="1"/>
  <c r="G43" i="28"/>
  <c r="K43" i="28" s="1"/>
  <c r="E43" i="28"/>
  <c r="I43" i="28" s="1"/>
  <c r="E22" i="28"/>
  <c r="I22" i="28" s="1"/>
  <c r="H28" i="28"/>
  <c r="L28" i="28" s="1"/>
  <c r="H17" i="28"/>
  <c r="L17" i="28" s="1"/>
  <c r="F17" i="28"/>
  <c r="J17" i="28" s="1"/>
  <c r="E36" i="28"/>
  <c r="I36" i="28" s="1"/>
  <c r="H45" i="28"/>
  <c r="L45" i="28" s="1"/>
  <c r="G26" i="28"/>
  <c r="K26" i="28" s="1"/>
  <c r="H26" i="28"/>
  <c r="L26" i="28" s="1"/>
  <c r="G35" i="28"/>
  <c r="K35" i="28" s="1"/>
  <c r="E44" i="28"/>
  <c r="I44" i="28" s="1"/>
  <c r="F25" i="28"/>
  <c r="J25" i="28" s="1"/>
  <c r="G25" i="28"/>
  <c r="K25" i="28" s="1"/>
  <c r="H19" i="28"/>
  <c r="L19" i="28" s="1"/>
  <c r="E20" i="28"/>
  <c r="I20" i="28" s="1"/>
  <c r="F15" i="28"/>
  <c r="J15" i="28" s="1"/>
  <c r="H15" i="28"/>
  <c r="L15" i="28" s="1"/>
  <c r="E30" i="28"/>
  <c r="I30" i="28" s="1"/>
  <c r="H39" i="28"/>
  <c r="L39" i="28" s="1"/>
  <c r="H29" i="28"/>
  <c r="L29" i="28" s="1"/>
  <c r="F29" i="28"/>
  <c r="J29" i="28" s="1"/>
  <c r="G38" i="28"/>
  <c r="K38" i="28" s="1"/>
  <c r="F31" i="28"/>
  <c r="J31" i="28" s="1"/>
  <c r="G40" i="28"/>
  <c r="K40" i="28" s="1"/>
  <c r="E40" i="28"/>
  <c r="I40" i="28" s="1"/>
  <c r="E30" i="26"/>
  <c r="I30" i="26" s="1"/>
  <c r="F17" i="26"/>
  <c r="J17" i="26" s="1"/>
  <c r="G23" i="26"/>
  <c r="K23" i="26" s="1"/>
  <c r="H23" i="26"/>
  <c r="L23" i="26" s="1"/>
  <c r="G32" i="26"/>
  <c r="K32" i="26" s="1"/>
  <c r="E41" i="26"/>
  <c r="I41" i="26" s="1"/>
  <c r="G28" i="26"/>
  <c r="K28" i="26" s="1"/>
  <c r="E28" i="26"/>
  <c r="I28" i="26" s="1"/>
  <c r="H37" i="26"/>
  <c r="L37" i="26" s="1"/>
  <c r="E15" i="26"/>
  <c r="I15" i="26" s="1"/>
  <c r="F36" i="26"/>
  <c r="J36" i="26" s="1"/>
  <c r="G36" i="26"/>
  <c r="K36" i="26" s="1"/>
  <c r="E25" i="26"/>
  <c r="I25" i="26" s="1"/>
  <c r="H39" i="26"/>
  <c r="L39" i="26" s="1"/>
  <c r="G20" i="26"/>
  <c r="K20" i="26" s="1"/>
  <c r="E20" i="26"/>
  <c r="I20" i="26" s="1"/>
  <c r="G29" i="26"/>
  <c r="K29" i="26" s="1"/>
  <c r="E38" i="26"/>
  <c r="I38" i="26" s="1"/>
  <c r="G34" i="26"/>
  <c r="K34" i="26" s="1"/>
  <c r="H34" i="26"/>
  <c r="L34" i="26" s="1"/>
  <c r="E43" i="26"/>
  <c r="I43" i="26" s="1"/>
  <c r="H33" i="26"/>
  <c r="L33" i="26" s="1"/>
  <c r="H21" i="26"/>
  <c r="L21" i="26" s="1"/>
  <c r="F21" i="26"/>
  <c r="J21" i="26" s="1"/>
  <c r="G12" i="26"/>
  <c r="K12" i="26" s="1"/>
  <c r="H45" i="26"/>
  <c r="L45" i="26" s="1"/>
  <c r="H24" i="26"/>
  <c r="L24" i="26" s="1"/>
  <c r="F24" i="26"/>
  <c r="J24" i="26" s="1"/>
  <c r="H14" i="26"/>
  <c r="L14" i="26" s="1"/>
  <c r="E26" i="26"/>
  <c r="I26" i="26" s="1"/>
  <c r="H35" i="26"/>
  <c r="L35" i="26" s="1"/>
  <c r="F35" i="26"/>
  <c r="J35" i="26" s="1"/>
  <c r="G44" i="26"/>
  <c r="K44" i="26" s="1"/>
  <c r="F31" i="26"/>
  <c r="J31" i="26" s="1"/>
  <c r="G40" i="26"/>
  <c r="K40" i="26" s="1"/>
  <c r="E40" i="26"/>
  <c r="I40" i="26" s="1"/>
  <c r="G18" i="26"/>
  <c r="K18" i="26" s="1"/>
  <c r="H27" i="26"/>
  <c r="L27" i="26" s="1"/>
  <c r="G18" i="25"/>
  <c r="K18" i="25" s="1"/>
  <c r="F18" i="25"/>
  <c r="J18" i="25" s="1"/>
  <c r="E45" i="25"/>
  <c r="I45" i="25" s="1"/>
  <c r="E26" i="25"/>
  <c r="I26" i="25" s="1"/>
  <c r="H35" i="25"/>
  <c r="L35" i="25" s="1"/>
  <c r="F35" i="25"/>
  <c r="J35" i="25" s="1"/>
  <c r="G44" i="25"/>
  <c r="K44" i="25" s="1"/>
  <c r="F31" i="25"/>
  <c r="J31" i="25" s="1"/>
  <c r="G40" i="25"/>
  <c r="K40" i="25" s="1"/>
  <c r="E40" i="25"/>
  <c r="I40" i="25" s="1"/>
  <c r="E15" i="25"/>
  <c r="I15" i="25" s="1"/>
  <c r="H36" i="25"/>
  <c r="L36" i="25" s="1"/>
  <c r="F20" i="25"/>
  <c r="J20" i="25" s="1"/>
  <c r="H20" i="25"/>
  <c r="L20" i="25" s="1"/>
  <c r="G29" i="25"/>
  <c r="K29" i="25" s="1"/>
  <c r="E38" i="25"/>
  <c r="I38" i="25" s="1"/>
  <c r="G25" i="25"/>
  <c r="K25" i="25" s="1"/>
  <c r="H25" i="25"/>
  <c r="L25" i="25" s="1"/>
  <c r="E34" i="25"/>
  <c r="I34" i="25" s="1"/>
  <c r="F43" i="25"/>
  <c r="J43" i="25" s="1"/>
  <c r="F39" i="25"/>
  <c r="J39" i="25" s="1"/>
  <c r="G39" i="25"/>
  <c r="K39" i="25" s="1"/>
  <c r="E30" i="25"/>
  <c r="I30" i="25" s="1"/>
  <c r="G14" i="25"/>
  <c r="K14" i="25" s="1"/>
  <c r="G21" i="25"/>
  <c r="K21" i="25" s="1"/>
  <c r="F21" i="25"/>
  <c r="J21" i="25" s="1"/>
  <c r="E12" i="25"/>
  <c r="I12" i="25" s="1"/>
  <c r="H27" i="25"/>
  <c r="L27" i="25" s="1"/>
  <c r="F17" i="25"/>
  <c r="J17" i="25" s="1"/>
  <c r="E17" i="25"/>
  <c r="I17" i="25" s="1"/>
  <c r="G23" i="25"/>
  <c r="K23" i="25" s="1"/>
  <c r="E32" i="25"/>
  <c r="I32" i="25" s="1"/>
  <c r="H41" i="25"/>
  <c r="L41" i="25" s="1"/>
  <c r="F41" i="25"/>
  <c r="J41" i="25" s="1"/>
  <c r="H28" i="25"/>
  <c r="L28" i="25" s="1"/>
  <c r="F37" i="25"/>
  <c r="J37" i="25" s="1"/>
  <c r="G14" i="24"/>
  <c r="K14" i="24" s="1"/>
  <c r="F14" i="24"/>
  <c r="J14" i="24" s="1"/>
  <c r="F21" i="24"/>
  <c r="J21" i="24" s="1"/>
  <c r="H43" i="24"/>
  <c r="L43" i="24" s="1"/>
  <c r="G17" i="24"/>
  <c r="K17" i="24" s="1"/>
  <c r="F17" i="24"/>
  <c r="J17" i="24" s="1"/>
  <c r="G33" i="24"/>
  <c r="K33" i="24" s="1"/>
  <c r="E42" i="24"/>
  <c r="I42" i="24" s="1"/>
  <c r="F42" i="24"/>
  <c r="J42" i="24" s="1"/>
  <c r="E23" i="24"/>
  <c r="I23" i="24" s="1"/>
  <c r="H32" i="24"/>
  <c r="L32" i="24" s="1"/>
  <c r="F41" i="24"/>
  <c r="J41" i="24" s="1"/>
  <c r="F37" i="24"/>
  <c r="J37" i="24" s="1"/>
  <c r="G37" i="24"/>
  <c r="K37" i="24" s="1"/>
  <c r="E28" i="24"/>
  <c r="I28" i="24" s="1"/>
  <c r="E18" i="24"/>
  <c r="I18" i="24" s="1"/>
  <c r="F34" i="24"/>
  <c r="J34" i="24" s="1"/>
  <c r="G34" i="24"/>
  <c r="K34" i="24" s="1"/>
  <c r="F24" i="24"/>
  <c r="J24" i="24" s="1"/>
  <c r="E27" i="24"/>
  <c r="I27" i="24" s="1"/>
  <c r="H36" i="24"/>
  <c r="L36" i="24" s="1"/>
  <c r="F36" i="24"/>
  <c r="J36" i="24" s="1"/>
  <c r="G45" i="24"/>
  <c r="K45" i="24" s="1"/>
  <c r="F26" i="24"/>
  <c r="J26" i="24" s="1"/>
  <c r="G35" i="24"/>
  <c r="K35" i="24" s="1"/>
  <c r="E35" i="24"/>
  <c r="I35" i="24" s="1"/>
  <c r="H44" i="24"/>
  <c r="L44" i="24" s="1"/>
  <c r="H20" i="24"/>
  <c r="L20" i="24" s="1"/>
  <c r="H30" i="24"/>
  <c r="L30" i="24" s="1"/>
  <c r="F30" i="24"/>
  <c r="J30" i="24" s="1"/>
  <c r="G39" i="24"/>
  <c r="K39" i="24" s="1"/>
  <c r="F29" i="24"/>
  <c r="J29" i="24" s="1"/>
  <c r="G38" i="24"/>
  <c r="K38" i="24" s="1"/>
  <c r="H38" i="24"/>
  <c r="L38" i="24" s="1"/>
  <c r="F15" i="24"/>
  <c r="J15" i="24" s="1"/>
  <c r="H42" i="23"/>
  <c r="L42" i="23" s="1"/>
  <c r="G17" i="23"/>
  <c r="K17" i="23" s="1"/>
  <c r="E17" i="23"/>
  <c r="I17" i="23" s="1"/>
  <c r="H37" i="23"/>
  <c r="L37" i="23" s="1"/>
  <c r="E41" i="23"/>
  <c r="I41" i="23" s="1"/>
  <c r="F33" i="23"/>
  <c r="J33" i="23" s="1"/>
  <c r="E33" i="23"/>
  <c r="I33" i="23" s="1"/>
  <c r="G26" i="23"/>
  <c r="K26" i="23" s="1"/>
  <c r="F20" i="23"/>
  <c r="J20" i="23" s="1"/>
  <c r="G25" i="23"/>
  <c r="K25" i="23" s="1"/>
  <c r="H25" i="23"/>
  <c r="L25" i="23" s="1"/>
  <c r="E34" i="23"/>
  <c r="I34" i="23" s="1"/>
  <c r="F43" i="23"/>
  <c r="J43" i="23" s="1"/>
  <c r="F39" i="23"/>
  <c r="J39" i="23" s="1"/>
  <c r="G39" i="23"/>
  <c r="K39" i="23" s="1"/>
  <c r="F32" i="23"/>
  <c r="J32" i="23" s="1"/>
  <c r="E15" i="23"/>
  <c r="I15" i="23" s="1"/>
  <c r="H35" i="23"/>
  <c r="L35" i="23" s="1"/>
  <c r="F35" i="23"/>
  <c r="J35" i="23" s="1"/>
  <c r="H28" i="23"/>
  <c r="L28" i="23" s="1"/>
  <c r="E21" i="23"/>
  <c r="I21" i="23" s="1"/>
  <c r="H44" i="23"/>
  <c r="L44" i="23" s="1"/>
  <c r="F44" i="23"/>
  <c r="J44" i="23" s="1"/>
  <c r="G24" i="23"/>
  <c r="K24" i="23" s="1"/>
  <c r="E14" i="23"/>
  <c r="I14" i="23" s="1"/>
  <c r="G31" i="23"/>
  <c r="K31" i="23" s="1"/>
  <c r="E31" i="23"/>
  <c r="I31" i="23" s="1"/>
  <c r="F40" i="23"/>
  <c r="J40" i="23" s="1"/>
  <c r="E30" i="23"/>
  <c r="I30" i="23" s="1"/>
  <c r="H23" i="23"/>
  <c r="L23" i="23" s="1"/>
  <c r="G23" i="23"/>
  <c r="K23" i="23" s="1"/>
  <c r="G18" i="23"/>
  <c r="K18" i="23" s="1"/>
  <c r="G23" i="24"/>
  <c r="K23" i="24" s="1"/>
  <c r="G32" i="24"/>
  <c r="K32" i="24" s="1"/>
  <c r="E32" i="24"/>
  <c r="I32" i="24" s="1"/>
  <c r="H41" i="24"/>
  <c r="L41" i="24" s="1"/>
  <c r="H37" i="24"/>
  <c r="L37" i="24" s="1"/>
  <c r="F28" i="24"/>
  <c r="J28" i="24" s="1"/>
  <c r="G28" i="24"/>
  <c r="K28" i="24" s="1"/>
  <c r="F18" i="24"/>
  <c r="J18" i="24" s="1"/>
  <c r="H34" i="24"/>
  <c r="L34" i="24" s="1"/>
  <c r="H24" i="24"/>
  <c r="L24" i="24" s="1"/>
  <c r="G24" i="24"/>
  <c r="K24" i="24" s="1"/>
  <c r="G27" i="24"/>
  <c r="K27" i="24" s="1"/>
  <c r="E36" i="24"/>
  <c r="I36" i="24" s="1"/>
  <c r="H45" i="24"/>
  <c r="L45" i="24" s="1"/>
  <c r="F45" i="24"/>
  <c r="J45" i="24" s="1"/>
  <c r="E26" i="24"/>
  <c r="I26" i="24" s="1"/>
  <c r="F35" i="24"/>
  <c r="J35" i="24" s="1"/>
  <c r="G44" i="24"/>
  <c r="K44" i="24" s="1"/>
  <c r="E44" i="24"/>
  <c r="I44" i="24" s="1"/>
  <c r="E20" i="24"/>
  <c r="I20" i="24" s="1"/>
  <c r="E30" i="24"/>
  <c r="I30" i="24" s="1"/>
  <c r="H39" i="24"/>
  <c r="L39" i="24" s="1"/>
  <c r="F39" i="24"/>
  <c r="J39" i="24" s="1"/>
  <c r="E29" i="24"/>
  <c r="I29" i="24" s="1"/>
  <c r="F38" i="24"/>
  <c r="J38" i="24" s="1"/>
  <c r="H15" i="24"/>
  <c r="L15" i="24" s="1"/>
  <c r="G15" i="24"/>
  <c r="K15" i="24" s="1"/>
  <c r="G42" i="23"/>
  <c r="K42" i="23" s="1"/>
  <c r="F17" i="23"/>
  <c r="J17" i="23" s="1"/>
  <c r="G37" i="23"/>
  <c r="K37" i="23" s="1"/>
  <c r="F37" i="23"/>
  <c r="J37" i="23" s="1"/>
  <c r="F41" i="23"/>
  <c r="J41" i="23" s="1"/>
  <c r="H33" i="23"/>
  <c r="L33" i="23" s="1"/>
  <c r="H26" i="23"/>
  <c r="L26" i="23" s="1"/>
  <c r="F26" i="23"/>
  <c r="J26" i="23" s="1"/>
  <c r="H20" i="23"/>
  <c r="L20" i="23" s="1"/>
  <c r="F25" i="23"/>
  <c r="J25" i="23" s="1"/>
  <c r="G34" i="23"/>
  <c r="K34" i="23" s="1"/>
  <c r="H34" i="23"/>
  <c r="L34" i="23" s="1"/>
  <c r="E43" i="23"/>
  <c r="I43" i="23" s="1"/>
  <c r="E39" i="23"/>
  <c r="I39" i="23" s="1"/>
  <c r="H32" i="23"/>
  <c r="L32" i="23" s="1"/>
  <c r="G32" i="23"/>
  <c r="K32" i="23" s="1"/>
  <c r="G15" i="23"/>
  <c r="K15" i="23" s="1"/>
  <c r="E35" i="23"/>
  <c r="I35" i="23" s="1"/>
  <c r="G28" i="23"/>
  <c r="K28" i="23" s="1"/>
  <c r="F28" i="23"/>
  <c r="J28" i="23" s="1"/>
  <c r="G21" i="23"/>
  <c r="K21" i="23" s="1"/>
  <c r="E44" i="23"/>
  <c r="I44" i="23" s="1"/>
  <c r="F24" i="23"/>
  <c r="J24" i="23" s="1"/>
  <c r="E24" i="23"/>
  <c r="I24" i="23" s="1"/>
  <c r="F14" i="23"/>
  <c r="J14" i="23" s="1"/>
  <c r="H31" i="23"/>
  <c r="L31" i="23" s="1"/>
  <c r="G40" i="23"/>
  <c r="K40" i="23" s="1"/>
  <c r="E40" i="23"/>
  <c r="I40" i="23" s="1"/>
  <c r="H30" i="23"/>
  <c r="L30" i="23" s="1"/>
  <c r="E23" i="23"/>
  <c r="I23" i="23" s="1"/>
  <c r="H18" i="23"/>
  <c r="L18" i="23" s="1"/>
  <c r="F18" i="23"/>
  <c r="J18" i="23" s="1"/>
  <c r="H23" i="24"/>
  <c r="L23" i="24" s="1"/>
  <c r="F32" i="24"/>
  <c r="J32" i="24" s="1"/>
  <c r="G41" i="24"/>
  <c r="K41" i="24" s="1"/>
  <c r="E41" i="24"/>
  <c r="I41" i="24" s="1"/>
  <c r="E37" i="24"/>
  <c r="I37" i="24" s="1"/>
  <c r="H28" i="24"/>
  <c r="L28" i="24" s="1"/>
  <c r="H18" i="24"/>
  <c r="L18" i="24" s="1"/>
  <c r="G18" i="24"/>
  <c r="K18" i="24" s="1"/>
  <c r="E34" i="24"/>
  <c r="I34" i="24" s="1"/>
  <c r="E24" i="24"/>
  <c r="I24" i="24" s="1"/>
  <c r="H27" i="24"/>
  <c r="L27" i="24" s="1"/>
  <c r="F27" i="24"/>
  <c r="J27" i="24" s="1"/>
  <c r="G36" i="24"/>
  <c r="K36" i="24" s="1"/>
  <c r="E45" i="24"/>
  <c r="I45" i="24" s="1"/>
  <c r="G26" i="24"/>
  <c r="K26" i="24" s="1"/>
  <c r="H26" i="24"/>
  <c r="L26" i="24" s="1"/>
  <c r="H35" i="24"/>
  <c r="L35" i="24" s="1"/>
  <c r="F44" i="24"/>
  <c r="J44" i="24" s="1"/>
  <c r="G20" i="24"/>
  <c r="K20" i="24" s="1"/>
  <c r="F20" i="24"/>
  <c r="J20" i="24" s="1"/>
  <c r="G30" i="24"/>
  <c r="K30" i="24" s="1"/>
  <c r="E39" i="24"/>
  <c r="I39" i="24" s="1"/>
  <c r="G29" i="24"/>
  <c r="K29" i="24" s="1"/>
  <c r="H29" i="24"/>
  <c r="L29" i="24" s="1"/>
  <c r="E38" i="24"/>
  <c r="I38" i="24" s="1"/>
  <c r="E15" i="24"/>
  <c r="I15" i="24" s="1"/>
  <c r="F42" i="23"/>
  <c r="J42" i="23" s="1"/>
  <c r="E42" i="23"/>
  <c r="I42" i="23" s="1"/>
  <c r="H17" i="23"/>
  <c r="L17" i="23" s="1"/>
  <c r="E37" i="23"/>
  <c r="I37" i="23" s="1"/>
  <c r="H41" i="23"/>
  <c r="L41" i="23" s="1"/>
  <c r="G41" i="23"/>
  <c r="K41" i="23" s="1"/>
  <c r="G33" i="23"/>
  <c r="K33" i="23" s="1"/>
  <c r="E26" i="23"/>
  <c r="I26" i="23" s="1"/>
  <c r="G20" i="23"/>
  <c r="K20" i="23" s="1"/>
  <c r="E20" i="23"/>
  <c r="I20" i="23" s="1"/>
  <c r="E25" i="23"/>
  <c r="I25" i="23" s="1"/>
  <c r="F34" i="23"/>
  <c r="J34" i="23" s="1"/>
  <c r="G43" i="23"/>
  <c r="K43" i="23" s="1"/>
  <c r="H43" i="23"/>
  <c r="L43" i="23" s="1"/>
  <c r="H39" i="23"/>
  <c r="L39" i="23" s="1"/>
  <c r="E32" i="23"/>
  <c r="I32" i="23" s="1"/>
  <c r="H15" i="23"/>
  <c r="L15" i="23" s="1"/>
  <c r="F15" i="23"/>
  <c r="J15" i="23" s="1"/>
  <c r="G35" i="23"/>
  <c r="K35" i="23" s="1"/>
  <c r="E28" i="23"/>
  <c r="I28" i="23" s="1"/>
  <c r="H21" i="23"/>
  <c r="L21" i="23" s="1"/>
  <c r="F21" i="23"/>
  <c r="J21" i="23" s="1"/>
  <c r="G44" i="23"/>
  <c r="K44" i="23" s="1"/>
  <c r="H24" i="23"/>
  <c r="L24" i="23" s="1"/>
  <c r="G14" i="23"/>
  <c r="K14" i="23" s="1"/>
  <c r="H14" i="23"/>
  <c r="L14" i="23" s="1"/>
  <c r="F31" i="23"/>
  <c r="J31" i="23" s="1"/>
  <c r="H40" i="23"/>
  <c r="L40" i="23" s="1"/>
  <c r="F30" i="23"/>
  <c r="J30" i="23" s="1"/>
  <c r="G30" i="23"/>
  <c r="K30" i="23" s="1"/>
  <c r="F23" i="23"/>
  <c r="J23" i="23" s="1"/>
  <c r="E18" i="23"/>
  <c r="I18" i="23" s="1"/>
  <c r="D6" i="3"/>
  <c r="C8" i="3"/>
  <c r="H8" i="3" l="1"/>
  <c r="E8" i="3"/>
  <c r="G8" i="3" l="1"/>
  <c r="F8" i="3"/>
  <c r="G12" i="1" l="1"/>
  <c r="G11" i="1"/>
  <c r="G10" i="1"/>
  <c r="G9" i="1"/>
  <c r="G8" i="1"/>
  <c r="G7" i="1"/>
  <c r="G14" i="1" s="1"/>
  <c r="D12" i="1"/>
  <c r="D11" i="1"/>
  <c r="D10" i="1"/>
  <c r="D9" i="1"/>
  <c r="D8" i="1"/>
  <c r="D7" i="1"/>
  <c r="D14" i="1" s="1"/>
  <c r="F7" i="1"/>
  <c r="F8" i="1" s="1"/>
  <c r="F9" i="1" s="1"/>
  <c r="F10" i="1" s="1"/>
  <c r="F11" i="1" s="1"/>
  <c r="F12" i="1" s="1"/>
  <c r="F6" i="1"/>
  <c r="F5" i="1"/>
  <c r="C7" i="1"/>
  <c r="C8" i="1" s="1"/>
  <c r="C9" i="1" s="1"/>
  <c r="C10" i="1" s="1"/>
  <c r="C11" i="1" s="1"/>
  <c r="C12" i="1" s="1"/>
  <c r="C6" i="1" l="1"/>
  <c r="C5" i="1"/>
  <c r="C8" i="4" l="1"/>
  <c r="C10" i="4" l="1"/>
  <c r="D12" i="4"/>
  <c r="D16" i="4"/>
  <c r="D25" i="4"/>
  <c r="D37" i="4"/>
  <c r="D43" i="4"/>
  <c r="D11" i="4"/>
  <c r="D14" i="4"/>
  <c r="D17" i="4"/>
  <c r="D20" i="4"/>
  <c r="D23" i="4"/>
  <c r="D26" i="4"/>
  <c r="D29" i="4"/>
  <c r="D32" i="4"/>
  <c r="D35" i="4"/>
  <c r="D38" i="4"/>
  <c r="D41" i="4"/>
  <c r="D44" i="4"/>
  <c r="D15" i="4"/>
  <c r="D18" i="4"/>
  <c r="D21" i="4"/>
  <c r="D24" i="4"/>
  <c r="D27" i="4"/>
  <c r="D30" i="4"/>
  <c r="D33" i="4"/>
  <c r="D36" i="4"/>
  <c r="D39" i="4"/>
  <c r="D42" i="4"/>
  <c r="D45" i="4"/>
  <c r="D13" i="4"/>
  <c r="D19" i="4"/>
  <c r="D22" i="4"/>
  <c r="D28" i="4"/>
  <c r="D31" i="4"/>
  <c r="D34" i="4"/>
  <c r="D40" i="4"/>
  <c r="C11" i="4"/>
  <c r="C14" i="4"/>
  <c r="C17" i="4"/>
  <c r="C20" i="4"/>
  <c r="C23" i="4"/>
  <c r="C26" i="4"/>
  <c r="C29" i="4"/>
  <c r="C32" i="4"/>
  <c r="C35" i="4"/>
  <c r="C38" i="4"/>
  <c r="C41" i="4"/>
  <c r="C44" i="4"/>
  <c r="C31" i="4"/>
  <c r="C40" i="4"/>
  <c r="C12" i="4"/>
  <c r="C15" i="4"/>
  <c r="C18" i="4"/>
  <c r="C21" i="4"/>
  <c r="C24" i="4"/>
  <c r="C27" i="4"/>
  <c r="C30" i="4"/>
  <c r="C33" i="4"/>
  <c r="C36" i="4"/>
  <c r="C39" i="4"/>
  <c r="C42" i="4"/>
  <c r="C45" i="4"/>
  <c r="C22" i="4"/>
  <c r="C28" i="4"/>
  <c r="C37" i="4"/>
  <c r="C43" i="4"/>
  <c r="C13" i="4"/>
  <c r="C16" i="4"/>
  <c r="C19" i="4"/>
  <c r="C25" i="4"/>
  <c r="C34" i="4"/>
  <c r="E16" i="4" l="1"/>
  <c r="I16" i="4" s="1"/>
  <c r="F45" i="4"/>
  <c r="J45" i="4" s="1"/>
  <c r="E45" i="4"/>
  <c r="I45" i="4" s="1"/>
  <c r="G45" i="4"/>
  <c r="K45" i="4" s="1"/>
  <c r="H45" i="4"/>
  <c r="L45" i="4" s="1"/>
  <c r="G41" i="4"/>
  <c r="K41" i="4" s="1"/>
  <c r="E41" i="4"/>
  <c r="I41" i="4" s="1"/>
  <c r="H41" i="4"/>
  <c r="L41" i="4" s="1"/>
  <c r="F41" i="4"/>
  <c r="J41" i="4" s="1"/>
  <c r="F14" i="4"/>
  <c r="J14" i="4" s="1"/>
  <c r="E14" i="4"/>
  <c r="I14" i="4" s="1"/>
  <c r="G14" i="4"/>
  <c r="K14" i="4" s="1"/>
  <c r="H14" i="4"/>
  <c r="L14" i="4" s="1"/>
  <c r="E37" i="4"/>
  <c r="I37" i="4" s="1"/>
  <c r="H37" i="4"/>
  <c r="L37" i="4" s="1"/>
  <c r="G37" i="4"/>
  <c r="K37" i="4" s="1"/>
  <c r="F37" i="4"/>
  <c r="J37" i="4" s="1"/>
  <c r="E12" i="4"/>
  <c r="I12" i="4" s="1"/>
  <c r="H12" i="4"/>
  <c r="L12" i="4" s="1"/>
  <c r="G12" i="4"/>
  <c r="K12" i="4" s="1"/>
  <c r="F12" i="4"/>
  <c r="J12" i="4" s="1"/>
  <c r="E40" i="4"/>
  <c r="I40" i="4" s="1"/>
  <c r="H40" i="4"/>
  <c r="L40" i="4" s="1"/>
  <c r="G40" i="4"/>
  <c r="K40" i="4" s="1"/>
  <c r="F40" i="4"/>
  <c r="J40" i="4" s="1"/>
  <c r="G13" i="4"/>
  <c r="K13" i="4" s="1"/>
  <c r="E13" i="4"/>
  <c r="I13" i="4" s="1"/>
  <c r="H13" i="4"/>
  <c r="L13" i="4" s="1"/>
  <c r="F13" i="4"/>
  <c r="J13" i="4" s="1"/>
  <c r="F39" i="4"/>
  <c r="J39" i="4" s="1"/>
  <c r="E39" i="4"/>
  <c r="I39" i="4" s="1"/>
  <c r="G39" i="4"/>
  <c r="K39" i="4" s="1"/>
  <c r="H39" i="4"/>
  <c r="L39" i="4" s="1"/>
  <c r="G44" i="4"/>
  <c r="K44" i="4" s="1"/>
  <c r="E44" i="4"/>
  <c r="I44" i="4" s="1"/>
  <c r="H44" i="4"/>
  <c r="L44" i="4" s="1"/>
  <c r="F44" i="4"/>
  <c r="J44" i="4" s="1"/>
  <c r="E43" i="4"/>
  <c r="I43" i="4" s="1"/>
  <c r="H43" i="4"/>
  <c r="L43" i="4" s="1"/>
  <c r="G43" i="4"/>
  <c r="K43" i="4" s="1"/>
  <c r="F43" i="4"/>
  <c r="J43" i="4" s="1"/>
  <c r="F42" i="4"/>
  <c r="J42" i="4" s="1"/>
  <c r="G42" i="4"/>
  <c r="K42" i="4" s="1"/>
  <c r="E42" i="4"/>
  <c r="I42" i="4" s="1"/>
  <c r="H42" i="4"/>
  <c r="L42" i="4" s="1"/>
  <c r="E15" i="4"/>
  <c r="I15" i="4" s="1"/>
  <c r="H15" i="4"/>
  <c r="L15" i="4" s="1"/>
  <c r="G15" i="4"/>
  <c r="K15" i="4" s="1"/>
  <c r="F15" i="4"/>
  <c r="J15" i="4" s="1"/>
  <c r="G38" i="4"/>
  <c r="K38" i="4" s="1"/>
  <c r="E38" i="4"/>
  <c r="I38" i="4" s="1"/>
  <c r="H38" i="4"/>
  <c r="L38" i="4" s="1"/>
  <c r="F38" i="4"/>
  <c r="J38" i="4" s="1"/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D8" i="4"/>
  <c r="D2" i="4" l="1"/>
  <c r="D10" i="4"/>
  <c r="E10" i="4" l="1"/>
  <c r="I10" i="4" s="1"/>
  <c r="G11" i="4"/>
  <c r="K11" i="4" s="1"/>
  <c r="H11" i="4"/>
  <c r="L11" i="4" s="1"/>
  <c r="G10" i="4"/>
  <c r="K10" i="4" s="1"/>
  <c r="H10" i="4"/>
  <c r="L10" i="4" s="1"/>
  <c r="F11" i="4"/>
  <c r="J11" i="4" s="1"/>
  <c r="F10" i="4"/>
  <c r="J10" i="4" s="1"/>
  <c r="E26" i="4"/>
  <c r="I26" i="4" s="1"/>
  <c r="G26" i="4"/>
  <c r="K26" i="4" s="1"/>
  <c r="F26" i="4"/>
  <c r="J26" i="4" s="1"/>
  <c r="H26" i="4"/>
  <c r="L26" i="4" s="1"/>
  <c r="F21" i="4"/>
  <c r="J21" i="4" s="1"/>
  <c r="H21" i="4"/>
  <c r="L21" i="4" s="1"/>
  <c r="E21" i="4"/>
  <c r="I21" i="4" s="1"/>
  <c r="G21" i="4"/>
  <c r="K21" i="4" s="1"/>
  <c r="F17" i="4"/>
  <c r="J17" i="4" s="1"/>
  <c r="H17" i="4"/>
  <c r="L17" i="4" s="1"/>
  <c r="E17" i="4"/>
  <c r="I17" i="4" s="1"/>
  <c r="G17" i="4"/>
  <c r="K17" i="4" s="1"/>
  <c r="G16" i="4"/>
  <c r="K16" i="4" s="1"/>
  <c r="H16" i="4"/>
  <c r="L16" i="4" s="1"/>
  <c r="F16" i="4"/>
  <c r="J16" i="4" s="1"/>
  <c r="E18" i="4"/>
  <c r="I18" i="4" s="1"/>
  <c r="G18" i="4"/>
  <c r="K18" i="4" s="1"/>
  <c r="F18" i="4"/>
  <c r="J18" i="4" s="1"/>
  <c r="H18" i="4"/>
  <c r="L18" i="4" s="1"/>
  <c r="E20" i="4"/>
  <c r="I20" i="4" s="1"/>
  <c r="G20" i="4"/>
  <c r="K20" i="4" s="1"/>
  <c r="F20" i="4"/>
  <c r="J20" i="4" s="1"/>
  <c r="H20" i="4"/>
  <c r="L20" i="4" s="1"/>
  <c r="E22" i="4"/>
  <c r="I22" i="4" s="1"/>
  <c r="G22" i="4"/>
  <c r="K22" i="4" s="1"/>
  <c r="F22" i="4"/>
  <c r="J22" i="4" s="1"/>
  <c r="H22" i="4"/>
  <c r="L22" i="4" s="1"/>
  <c r="E24" i="4"/>
  <c r="I24" i="4" s="1"/>
  <c r="G24" i="4"/>
  <c r="K24" i="4" s="1"/>
  <c r="F24" i="4"/>
  <c r="J24" i="4" s="1"/>
  <c r="H24" i="4"/>
  <c r="L24" i="4" s="1"/>
  <c r="E36" i="4"/>
  <c r="I36" i="4" s="1"/>
  <c r="G36" i="4"/>
  <c r="K36" i="4" s="1"/>
  <c r="F36" i="4"/>
  <c r="J36" i="4" s="1"/>
  <c r="H36" i="4"/>
  <c r="L36" i="4" s="1"/>
  <c r="F25" i="4"/>
  <c r="J25" i="4" s="1"/>
  <c r="H25" i="4"/>
  <c r="L25" i="4" s="1"/>
  <c r="E25" i="4"/>
  <c r="I25" i="4" s="1"/>
  <c r="G25" i="4"/>
  <c r="K25" i="4" s="1"/>
  <c r="F27" i="4"/>
  <c r="J27" i="4" s="1"/>
  <c r="H27" i="4"/>
  <c r="L27" i="4" s="1"/>
  <c r="E27" i="4"/>
  <c r="I27" i="4" s="1"/>
  <c r="G27" i="4"/>
  <c r="K27" i="4" s="1"/>
  <c r="F29" i="4"/>
  <c r="J29" i="4" s="1"/>
  <c r="H29" i="4"/>
  <c r="L29" i="4" s="1"/>
  <c r="E29" i="4"/>
  <c r="I29" i="4" s="1"/>
  <c r="G29" i="4"/>
  <c r="K29" i="4" s="1"/>
  <c r="F31" i="4"/>
  <c r="J31" i="4" s="1"/>
  <c r="H31" i="4"/>
  <c r="L31" i="4" s="1"/>
  <c r="E31" i="4"/>
  <c r="I31" i="4" s="1"/>
  <c r="G31" i="4"/>
  <c r="K31" i="4" s="1"/>
  <c r="F33" i="4"/>
  <c r="J33" i="4" s="1"/>
  <c r="H33" i="4"/>
  <c r="L33" i="4" s="1"/>
  <c r="E33" i="4"/>
  <c r="I33" i="4" s="1"/>
  <c r="G33" i="4"/>
  <c r="K33" i="4" s="1"/>
  <c r="F35" i="4"/>
  <c r="J35" i="4" s="1"/>
  <c r="H35" i="4"/>
  <c r="L35" i="4" s="1"/>
  <c r="E35" i="4"/>
  <c r="I35" i="4" s="1"/>
  <c r="G35" i="4"/>
  <c r="K35" i="4" s="1"/>
  <c r="E32" i="4"/>
  <c r="I32" i="4" s="1"/>
  <c r="G32" i="4"/>
  <c r="K32" i="4" s="1"/>
  <c r="F32" i="4"/>
  <c r="J32" i="4" s="1"/>
  <c r="H32" i="4"/>
  <c r="L32" i="4" s="1"/>
  <c r="F23" i="4"/>
  <c r="J23" i="4" s="1"/>
  <c r="H23" i="4"/>
  <c r="L23" i="4" s="1"/>
  <c r="E23" i="4"/>
  <c r="I23" i="4" s="1"/>
  <c r="G23" i="4"/>
  <c r="K23" i="4" s="1"/>
  <c r="F19" i="4"/>
  <c r="J19" i="4" s="1"/>
  <c r="H19" i="4"/>
  <c r="L19" i="4" s="1"/>
  <c r="E19" i="4"/>
  <c r="I19" i="4" s="1"/>
  <c r="G19" i="4"/>
  <c r="K19" i="4" s="1"/>
  <c r="E28" i="4"/>
  <c r="I28" i="4" s="1"/>
  <c r="G28" i="4"/>
  <c r="K28" i="4" s="1"/>
  <c r="F28" i="4"/>
  <c r="J28" i="4" s="1"/>
  <c r="H28" i="4"/>
  <c r="L28" i="4" s="1"/>
  <c r="E30" i="4"/>
  <c r="I30" i="4" s="1"/>
  <c r="G30" i="4"/>
  <c r="K30" i="4" s="1"/>
  <c r="F30" i="4"/>
  <c r="J30" i="4" s="1"/>
  <c r="H30" i="4"/>
  <c r="L30" i="4" s="1"/>
  <c r="E34" i="4"/>
  <c r="I34" i="4" s="1"/>
  <c r="G34" i="4"/>
  <c r="K34" i="4" s="1"/>
  <c r="F34" i="4"/>
  <c r="J34" i="4" s="1"/>
  <c r="H34" i="4"/>
  <c r="L34" i="4" s="1"/>
</calcChain>
</file>

<file path=xl/sharedStrings.xml><?xml version="1.0" encoding="utf-8"?>
<sst xmlns="http://schemas.openxmlformats.org/spreadsheetml/2006/main" count="546" uniqueCount="105">
  <si>
    <t>FASE 1</t>
  </si>
  <si>
    <t>FASE 2</t>
  </si>
  <si>
    <t>FASE 3</t>
  </si>
  <si>
    <t>FASE 4</t>
  </si>
  <si>
    <t>FASE 5</t>
  </si>
  <si>
    <t>FASE 6</t>
  </si>
  <si>
    <t>VERHOGING</t>
  </si>
  <si>
    <t>EINDE OVERGANGSPERIODE</t>
  </si>
  <si>
    <t>%</t>
  </si>
  <si>
    <t>BEDRAG</t>
  </si>
  <si>
    <t>PERIODE</t>
  </si>
  <si>
    <t>SUBSIDIE</t>
  </si>
  <si>
    <t>SUBSIDIE LEEFTIJD &gt; 20</t>
  </si>
  <si>
    <t>BVR 22/11/2013</t>
  </si>
  <si>
    <t xml:space="preserve">art. 59, § 2, 1° lid </t>
  </si>
  <si>
    <t>art. 18 3° lid</t>
  </si>
  <si>
    <t xml:space="preserve">art. 59, § 2, 2° lid </t>
  </si>
  <si>
    <t>B2A</t>
  </si>
  <si>
    <t xml:space="preserve">coëfficiënt: </t>
  </si>
  <si>
    <t>JAARLOON</t>
  </si>
  <si>
    <t>MAANDLOON</t>
  </si>
  <si>
    <t>UURLOON</t>
  </si>
  <si>
    <t>38u</t>
  </si>
  <si>
    <t>40u</t>
  </si>
  <si>
    <t>GEWAARBORGD  INKOMEN</t>
  </si>
  <si>
    <t>fase 5</t>
  </si>
  <si>
    <t>fase 6</t>
  </si>
  <si>
    <t>FASERING MAANDLOON</t>
  </si>
  <si>
    <t>L4</t>
  </si>
  <si>
    <t>LOGISTIEK PERSONEEL KLASSE 4</t>
  </si>
  <si>
    <t>MV1</t>
  </si>
  <si>
    <t>K3</t>
  </si>
  <si>
    <t>- procentueel gedeelte: 7,57% op brutojaarloon</t>
  </si>
  <si>
    <t>L3</t>
  </si>
  <si>
    <t>L2</t>
  </si>
  <si>
    <t>LOGISTIEK PERSONEEL KLASSE 2</t>
  </si>
  <si>
    <t>A1</t>
  </si>
  <si>
    <t>ADMINISTRATIEF + LOGISTIEK PERSONEEL KLASSE 1</t>
  </si>
  <si>
    <t>A2</t>
  </si>
  <si>
    <t>A3</t>
  </si>
  <si>
    <t>ADMINISTRATIEF PERSONEEL KLASSE 3</t>
  </si>
  <si>
    <t>MV2</t>
  </si>
  <si>
    <t>B3</t>
  </si>
  <si>
    <t>B2B</t>
  </si>
  <si>
    <t>B1C</t>
  </si>
  <si>
    <t>B1B</t>
  </si>
  <si>
    <t>L1</t>
  </si>
  <si>
    <t>G1</t>
  </si>
  <si>
    <t>GENEESHEER OMNIPRACTICUS</t>
  </si>
  <si>
    <t>GS</t>
  </si>
  <si>
    <t>GENEESHEER SPECIALIST</t>
  </si>
  <si>
    <t>OVERZICHT</t>
  </si>
  <si>
    <t>Logistiek personeel klasse 4</t>
  </si>
  <si>
    <t>Logistiek personeel klasse 3</t>
  </si>
  <si>
    <t xml:space="preserve">L2    </t>
  </si>
  <si>
    <t>Logistiek personeel klasse 2</t>
  </si>
  <si>
    <t>Administratief personeel klasse 3</t>
  </si>
  <si>
    <t>B1c</t>
  </si>
  <si>
    <t>B1b</t>
  </si>
  <si>
    <t>Geneesheer omnipracticus</t>
  </si>
  <si>
    <t>Geneesheer specialist</t>
  </si>
  <si>
    <t>Gewaarborgd inkomen</t>
  </si>
  <si>
    <t>- vast geïndexeerd bedrag:</t>
  </si>
  <si>
    <t>MV1bis</t>
  </si>
  <si>
    <t>GEW</t>
  </si>
  <si>
    <t>+14,84%</t>
  </si>
  <si>
    <t>+14,80%</t>
  </si>
  <si>
    <t>Administratief + Logistiek personeel klasse 1</t>
  </si>
  <si>
    <t>Administratief personeel klasse 2</t>
  </si>
  <si>
    <t>Gebrevetteerde verpleegkundige</t>
  </si>
  <si>
    <t>Begeleidend personeel klasse 3</t>
  </si>
  <si>
    <t xml:space="preserve">Begeleidend personeel klasse 2B </t>
  </si>
  <si>
    <t>Begeleidend personeel klasse 2A</t>
  </si>
  <si>
    <t>Begeleidend personeel klasse 1</t>
  </si>
  <si>
    <t>Diensthoofd in de erkende kinderdagverblijven</t>
  </si>
  <si>
    <t>Sociaal, verpleegkundig, paramedisch en therapeutisch personeel</t>
  </si>
  <si>
    <t>Licentiaten / masters</t>
  </si>
  <si>
    <t>Directie in de erkende kinderdagverblijven</t>
  </si>
  <si>
    <t>GEBREVETTEERDE VERPLEEGKUNDIGE</t>
  </si>
  <si>
    <t>BEGELEIDEND PERSONEEL KLASSE 3</t>
  </si>
  <si>
    <t>BEGELEIDEND PERSONEEL KLASSE 2B</t>
  </si>
  <si>
    <t>BEGELEIDEND PERSONEEL KLASSE 2A</t>
  </si>
  <si>
    <t>BEGELEIDEND PERSONEEL KLASSE 1</t>
  </si>
  <si>
    <t>DIENSTHOOFD IN DE ERKENDE KINDERDAGVERBLIJVEN</t>
  </si>
  <si>
    <t>SOCIAAL, VERPLEEGKUNDIG, PARAMEDISCH &amp; THERAPEUTISCH PERSONEEL</t>
  </si>
  <si>
    <t>LICENTIATEN / MASTERS</t>
  </si>
  <si>
    <t>fase 7</t>
  </si>
  <si>
    <t>einde</t>
  </si>
  <si>
    <t>FASE 7</t>
  </si>
  <si>
    <t>Fase 2 en 3 hebben uitwerking vanaf 1 december 2018.</t>
  </si>
  <si>
    <t>Fase 1 heeft uitwerking vanaf 1 april 2015.</t>
  </si>
  <si>
    <t>Fase 4 heeft uitwerking vanaf 1 juli 2020.</t>
  </si>
  <si>
    <t>Fase 5 heeft uitwerking vanaf 1 april 2021.</t>
  </si>
  <si>
    <t>basis 01/05/2021</t>
  </si>
  <si>
    <t>FASERING EINDEJAARSPREMIE</t>
  </si>
  <si>
    <t>SUBSIDIE VOOR INKOMENSTARIEF VOOR GROEPSOPVANG
DEEL OP BASIS VAN DE LEEFTIJD VAN DE KINDERBEGELEIDERS</t>
  </si>
  <si>
    <t>DATUM</t>
  </si>
  <si>
    <t>INDEX</t>
  </si>
  <si>
    <t>De bedragen in deze bijlage zijn uitgedrukt tegen 100%. Zij worden gekoppeld aan de spilindex 109,34 (basis 2013) op 1 mei 2021.</t>
  </si>
  <si>
    <t>Dienstverantwoordelijken in de diensten voor opvanggezinnen</t>
  </si>
  <si>
    <t>LOGISTIEK PERSONEEL KLASSE 3</t>
  </si>
  <si>
    <t>ADMINISTRATIEF PERSONEEL KLASSE 2</t>
  </si>
  <si>
    <t>DIENSTVERANTWOORDELIJKEN IN DE DIENSTEN VOOR OPVANGGEZINNEN</t>
  </si>
  <si>
    <t>DIRECTIE IN DE ERKENDE KINDERDAGVERBLIJVEN</t>
  </si>
  <si>
    <t>Fase 5 met de nieuwe barema's VIA 6 heeft uitwerking vanaf 1 mei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</si>
</sst>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 mmmm\ yyyy"/>
    <numFmt numFmtId="165" formatCode="#,##0.0000"/>
    <numFmt numFmtId="166" formatCode="d\ mmm\ yyyy"/>
  </numFmts>
  <fonts count="10" x14ac:knownFonts="1">
    <font>
      <sz val="10"/>
      <name val="Verdana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right"/>
    </xf>
    <xf numFmtId="10" fontId="5" fillId="0" borderId="0" xfId="3" applyNumberFormat="1" applyFont="1"/>
    <xf numFmtId="0" fontId="5" fillId="0" borderId="15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9" fontId="5" fillId="0" borderId="2" xfId="0" applyNumberFormat="1" applyFont="1" applyBorder="1" applyAlignment="1"/>
    <xf numFmtId="0" fontId="5" fillId="0" borderId="18" xfId="0" applyFont="1" applyBorder="1" applyAlignment="1">
      <alignment horizontal="center"/>
    </xf>
    <xf numFmtId="9" fontId="5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9" fontId="5" fillId="0" borderId="13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9" fontId="5" fillId="0" borderId="20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" fontId="5" fillId="0" borderId="2" xfId="0" applyNumberFormat="1" applyFont="1" applyBorder="1" applyAlignment="1"/>
    <xf numFmtId="165" fontId="5" fillId="0" borderId="2" xfId="0" applyNumberFormat="1" applyFont="1" applyBorder="1" applyAlignment="1"/>
    <xf numFmtId="165" fontId="5" fillId="0" borderId="18" xfId="0" applyNumberFormat="1" applyFont="1" applyBorder="1" applyAlignment="1"/>
    <xf numFmtId="4" fontId="5" fillId="0" borderId="13" xfId="0" applyNumberFormat="1" applyFont="1" applyBorder="1" applyAlignment="1"/>
    <xf numFmtId="165" fontId="5" fillId="0" borderId="13" xfId="0" applyNumberFormat="1" applyFont="1" applyBorder="1" applyAlignment="1"/>
    <xf numFmtId="165" fontId="5" fillId="0" borderId="21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7" fillId="0" borderId="3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left"/>
    </xf>
    <xf numFmtId="14" fontId="5" fillId="0" borderId="5" xfId="0" applyNumberFormat="1" applyFont="1" applyBorder="1" applyAlignment="1">
      <alignment horizontal="left"/>
    </xf>
    <xf numFmtId="4" fontId="5" fillId="0" borderId="0" xfId="0" applyNumberFormat="1" applyFont="1" applyBorder="1"/>
    <xf numFmtId="10" fontId="5" fillId="0" borderId="6" xfId="0" applyNumberFormat="1" applyFont="1" applyBorder="1"/>
    <xf numFmtId="4" fontId="5" fillId="0" borderId="5" xfId="0" applyNumberFormat="1" applyFont="1" applyBorder="1"/>
    <xf numFmtId="4" fontId="7" fillId="0" borderId="0" xfId="0" applyNumberFormat="1" applyFont="1" applyAlignment="1">
      <alignment horizontal="center"/>
    </xf>
    <xf numFmtId="4" fontId="5" fillId="0" borderId="2" xfId="0" applyNumberFormat="1" applyFont="1" applyBorder="1"/>
    <xf numFmtId="10" fontId="5" fillId="0" borderId="6" xfId="0" applyNumberFormat="1" applyFont="1" applyFill="1" applyBorder="1"/>
    <xf numFmtId="10" fontId="5" fillId="2" borderId="6" xfId="0" applyNumberFormat="1" applyFont="1" applyFill="1" applyBorder="1"/>
    <xf numFmtId="4" fontId="5" fillId="0" borderId="7" xfId="0" applyNumberFormat="1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0" fontId="5" fillId="2" borderId="10" xfId="0" applyNumberFormat="1" applyFont="1" applyFill="1" applyBorder="1" applyAlignment="1">
      <alignment vertical="center"/>
    </xf>
    <xf numFmtId="10" fontId="5" fillId="0" borderId="10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5" fillId="2" borderId="0" xfId="0" applyNumberFormat="1" applyFont="1" applyFill="1"/>
    <xf numFmtId="4" fontId="6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0" fontId="5" fillId="0" borderId="0" xfId="3" applyNumberFormat="1" applyFont="1" applyFill="1"/>
    <xf numFmtId="0" fontId="5" fillId="2" borderId="0" xfId="0" applyFont="1" applyFill="1" applyAlignment="1">
      <alignment horizontal="left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8" xfId="0" applyFont="1" applyBorder="1"/>
    <xf numFmtId="9" fontId="5" fillId="0" borderId="18" xfId="0" applyNumberFormat="1" applyFont="1" applyBorder="1" applyAlignment="1"/>
    <xf numFmtId="0" fontId="6" fillId="0" borderId="0" xfId="0" applyFont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6" fillId="0" borderId="0" xfId="0" quotePrefix="1" applyNumberFormat="1" applyFont="1" applyBorder="1" applyAlignment="1">
      <alignment horizontal="center"/>
    </xf>
    <xf numFmtId="164" fontId="5" fillId="0" borderId="0" xfId="0" quotePrefix="1" applyNumberFormat="1" applyFont="1" applyBorder="1" applyAlignment="1">
      <alignment horizontal="center"/>
    </xf>
    <xf numFmtId="164" fontId="5" fillId="0" borderId="19" xfId="0" quotePrefix="1" applyNumberFormat="1" applyFont="1" applyBorder="1" applyAlignment="1">
      <alignment horizontal="center"/>
    </xf>
    <xf numFmtId="0" fontId="5" fillId="0" borderId="15" xfId="0" applyFont="1" applyBorder="1" applyAlignment="1"/>
    <xf numFmtId="0" fontId="6" fillId="0" borderId="14" xfId="0" applyFont="1" applyFill="1" applyBorder="1" applyAlignment="1"/>
    <xf numFmtId="0" fontId="6" fillId="0" borderId="16" xfId="0" applyFont="1" applyFill="1" applyBorder="1" applyAlignment="1"/>
    <xf numFmtId="0" fontId="5" fillId="0" borderId="16" xfId="0" applyFont="1" applyFill="1" applyBorder="1" applyAlignment="1"/>
    <xf numFmtId="0" fontId="5" fillId="0" borderId="17" xfId="0" applyFont="1" applyFill="1" applyBorder="1" applyAlignment="1"/>
    <xf numFmtId="0" fontId="6" fillId="0" borderId="16" xfId="0" applyFont="1" applyBorder="1"/>
    <xf numFmtId="0" fontId="5" fillId="0" borderId="16" xfId="0" applyFont="1" applyBorder="1"/>
    <xf numFmtId="0" fontId="5" fillId="0" borderId="17" xfId="0" applyFont="1" applyBorder="1"/>
    <xf numFmtId="4" fontId="5" fillId="0" borderId="18" xfId="0" applyNumberFormat="1" applyFont="1" applyFill="1" applyBorder="1" applyAlignment="1"/>
    <xf numFmtId="4" fontId="6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19" xfId="0" applyNumberFormat="1" applyFont="1" applyFill="1" applyBorder="1" applyAlignment="1">
      <alignment horizontal="center"/>
    </xf>
    <xf numFmtId="4" fontId="6" fillId="0" borderId="0" xfId="0" applyNumberFormat="1" applyFont="1" applyBorder="1"/>
    <xf numFmtId="4" fontId="5" fillId="0" borderId="19" xfId="0" applyNumberFormat="1" applyFont="1" applyBorder="1"/>
    <xf numFmtId="0" fontId="5" fillId="0" borderId="21" xfId="0" applyFont="1" applyBorder="1"/>
    <xf numFmtId="0" fontId="5" fillId="0" borderId="13" xfId="0" applyFont="1" applyBorder="1" applyAlignment="1"/>
    <xf numFmtId="0" fontId="5" fillId="0" borderId="2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/>
    <xf numFmtId="0" fontId="5" fillId="0" borderId="20" xfId="0" applyFont="1" applyBorder="1"/>
    <xf numFmtId="166" fontId="5" fillId="0" borderId="0" xfId="0" applyNumberFormat="1" applyFont="1"/>
    <xf numFmtId="0" fontId="5" fillId="0" borderId="0" xfId="0" quotePrefix="1" applyFont="1" applyAlignment="1">
      <alignment horizontal="left"/>
    </xf>
    <xf numFmtId="0" fontId="8" fillId="0" borderId="0" xfId="0" applyFont="1"/>
    <xf numFmtId="0" fontId="8" fillId="0" borderId="0" xfId="1" applyFont="1"/>
    <xf numFmtId="0" fontId="8" fillId="0" borderId="0" xfId="1" applyNumberFormat="1" applyFont="1"/>
    <xf numFmtId="0" fontId="8" fillId="0" borderId="0" xfId="1" applyFont="1" applyAlignment="1">
      <alignment wrapText="1"/>
    </xf>
    <xf numFmtId="0" fontId="9" fillId="0" borderId="0" xfId="0" applyFont="1"/>
    <xf numFmtId="0" fontId="2" fillId="0" borderId="0" xfId="2" applyFill="1" applyAlignment="1" applyProtection="1"/>
    <xf numFmtId="0" fontId="2" fillId="0" borderId="0" xfId="2" applyAlignment="1" applyProtection="1"/>
    <xf numFmtId="164" fontId="8" fillId="3" borderId="0" xfId="0" quotePrefix="1" applyNumberFormat="1" applyFont="1" applyFill="1" applyAlignment="1">
      <alignment horizontal="right"/>
    </xf>
    <xf numFmtId="10" fontId="8" fillId="3" borderId="0" xfId="3" applyNumberFormat="1" applyFont="1" applyFill="1"/>
    <xf numFmtId="0" fontId="0" fillId="2" borderId="0" xfId="0" applyFill="1"/>
    <xf numFmtId="0" fontId="8" fillId="0" borderId="0" xfId="1" applyFont="1" applyAlignment="1">
      <alignment horizontal="left" wrapText="1"/>
    </xf>
    <xf numFmtId="4" fontId="6" fillId="0" borderId="12" xfId="0" applyNumberFormat="1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</cellXfs>
  <cellStyles count="4">
    <cellStyle name="Hyperlink" xfId="2" builtinId="8"/>
    <cellStyle name="Procent" xfId="3" builtinId="5"/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8"/>
  <sheetViews>
    <sheetView tabSelected="1" workbookViewId="0"/>
  </sheetViews>
  <sheetFormatPr defaultColWidth="9" defaultRowHeight="15" x14ac:dyDescent="0.25"/>
  <cols>
    <col min="1" max="1" width="10.5" style="84" customWidth="1"/>
    <col min="2" max="2" width="53" style="84" bestFit="1" customWidth="1"/>
    <col min="3" max="3" width="10.375" style="84" bestFit="1" customWidth="1"/>
    <col min="4" max="16384" width="9" style="84"/>
  </cols>
  <sheetData>
    <row r="2" spans="1:2" s="83" customFormat="1" ht="18.75" x14ac:dyDescent="0.3">
      <c r="A2" s="87" t="s">
        <v>51</v>
      </c>
    </row>
    <row r="4" spans="1:2" x14ac:dyDescent="0.25">
      <c r="A4" s="83" t="s">
        <v>96</v>
      </c>
      <c r="B4" s="90">
        <v>44470</v>
      </c>
    </row>
    <row r="5" spans="1:2" x14ac:dyDescent="0.25">
      <c r="B5" s="83"/>
    </row>
    <row r="6" spans="1:2" x14ac:dyDescent="0.25">
      <c r="A6" s="83" t="s">
        <v>97</v>
      </c>
      <c r="B6" s="91">
        <f>ROUND(100%*1.02,4)</f>
        <v>1.02</v>
      </c>
    </row>
    <row r="8" spans="1:2" x14ac:dyDescent="0.25">
      <c r="A8" s="84" t="s">
        <v>28</v>
      </c>
      <c r="B8" s="88" t="s">
        <v>52</v>
      </c>
    </row>
    <row r="9" spans="1:2" x14ac:dyDescent="0.25">
      <c r="A9" s="84" t="s">
        <v>33</v>
      </c>
      <c r="B9" s="88" t="s">
        <v>53</v>
      </c>
    </row>
    <row r="10" spans="1:2" x14ac:dyDescent="0.25">
      <c r="A10" s="84" t="s">
        <v>54</v>
      </c>
      <c r="B10" s="88" t="s">
        <v>55</v>
      </c>
    </row>
    <row r="11" spans="1:2" x14ac:dyDescent="0.25">
      <c r="A11" s="84" t="s">
        <v>39</v>
      </c>
      <c r="B11" s="88" t="s">
        <v>56</v>
      </c>
    </row>
    <row r="12" spans="1:2" x14ac:dyDescent="0.25">
      <c r="A12" s="84" t="s">
        <v>38</v>
      </c>
      <c r="B12" s="88" t="s">
        <v>68</v>
      </c>
    </row>
    <row r="13" spans="1:2" x14ac:dyDescent="0.25">
      <c r="A13" s="84" t="s">
        <v>36</v>
      </c>
      <c r="B13" s="88" t="s">
        <v>67</v>
      </c>
    </row>
    <row r="14" spans="1:2" x14ac:dyDescent="0.25">
      <c r="A14" s="84" t="s">
        <v>42</v>
      </c>
      <c r="B14" s="88" t="s">
        <v>70</v>
      </c>
    </row>
    <row r="15" spans="1:2" x14ac:dyDescent="0.25">
      <c r="A15" s="84" t="s">
        <v>43</v>
      </c>
      <c r="B15" s="88" t="s">
        <v>71</v>
      </c>
    </row>
    <row r="16" spans="1:2" x14ac:dyDescent="0.25">
      <c r="A16" s="84" t="s">
        <v>17</v>
      </c>
      <c r="B16" s="88" t="s">
        <v>72</v>
      </c>
    </row>
    <row r="17" spans="1:3" x14ac:dyDescent="0.25">
      <c r="A17" s="84" t="s">
        <v>57</v>
      </c>
      <c r="B17" s="88" t="s">
        <v>73</v>
      </c>
    </row>
    <row r="18" spans="1:3" x14ac:dyDescent="0.25">
      <c r="A18" s="84" t="s">
        <v>58</v>
      </c>
      <c r="B18" s="88" t="s">
        <v>74</v>
      </c>
    </row>
    <row r="19" spans="1:3" x14ac:dyDescent="0.25">
      <c r="A19" s="85" t="s">
        <v>41</v>
      </c>
      <c r="B19" s="88" t="s">
        <v>69</v>
      </c>
    </row>
    <row r="20" spans="1:3" x14ac:dyDescent="0.25">
      <c r="A20" s="84" t="s">
        <v>30</v>
      </c>
      <c r="B20" s="88" t="s">
        <v>75</v>
      </c>
    </row>
    <row r="21" spans="1:3" x14ac:dyDescent="0.25">
      <c r="A21" s="84" t="s">
        <v>63</v>
      </c>
      <c r="B21" s="88" t="s">
        <v>99</v>
      </c>
    </row>
    <row r="22" spans="1:3" x14ac:dyDescent="0.25">
      <c r="A22" s="84" t="s">
        <v>46</v>
      </c>
      <c r="B22" s="88" t="s">
        <v>76</v>
      </c>
    </row>
    <row r="23" spans="1:3" x14ac:dyDescent="0.25">
      <c r="A23" s="84" t="s">
        <v>31</v>
      </c>
      <c r="B23" s="88" t="s">
        <v>77</v>
      </c>
    </row>
    <row r="24" spans="1:3" x14ac:dyDescent="0.25">
      <c r="A24" s="84" t="s">
        <v>47</v>
      </c>
      <c r="B24" s="88" t="s">
        <v>59</v>
      </c>
    </row>
    <row r="25" spans="1:3" x14ac:dyDescent="0.25">
      <c r="A25" s="84" t="s">
        <v>49</v>
      </c>
      <c r="B25" s="88" t="s">
        <v>60</v>
      </c>
    </row>
    <row r="26" spans="1:3" x14ac:dyDescent="0.25">
      <c r="A26" s="84" t="s">
        <v>64</v>
      </c>
      <c r="B26" s="89" t="s">
        <v>61</v>
      </c>
    </row>
    <row r="28" spans="1:3" ht="30" customHeight="1" x14ac:dyDescent="0.25">
      <c r="A28" s="93" t="s">
        <v>98</v>
      </c>
      <c r="B28" s="93"/>
      <c r="C28" s="86"/>
    </row>
  </sheetData>
  <mergeCells count="1">
    <mergeCell ref="A28:B28"/>
  </mergeCells>
  <hyperlinks>
    <hyperlink ref="B26" location="GEW!A1" display="Gewaarborgd inkomen"/>
    <hyperlink ref="B8" location="'L4'!A1" display="Logistiek personeel klasse 4"/>
    <hyperlink ref="B9" location="'L3'!A1" display="Logistiek personeel klasse 3"/>
    <hyperlink ref="B10" location="'L2'!A1" display="Logistiek personeel klasse 2"/>
    <hyperlink ref="B11" location="'A3'!A1" display="Administratief personeel klasse 3"/>
    <hyperlink ref="B12" location="'A2'!A1" display="Administratief personeel klasse 2"/>
    <hyperlink ref="B13" location="'A1'!A1" display="Administratief + Logistiek personeel klasse 1"/>
    <hyperlink ref="B14" location="'B3'!A1" display="Begeleidend personeel klasse 3"/>
    <hyperlink ref="B15" location="B2B!A1" display="Begeleidend personeel klasse 2B "/>
    <hyperlink ref="B16" location="B2A!A1" display="Begeleidend personeel klasse 2A"/>
    <hyperlink ref="B17" location="B1C!A1" display="Begeleidend personeel klasse 1"/>
    <hyperlink ref="B18" location="B1B!A1" display="Diensthoofd in de erkende kinderdagverblijven"/>
    <hyperlink ref="B19" location="'MV2'!A1" display="Gebrevetteerde verpleegkundige"/>
    <hyperlink ref="B20" location="'MV1'!A1" display="Sociaal, verpleegkundig, paramedisch en therapeutisch personeel"/>
    <hyperlink ref="B21" location="MV1bis!A1" display="Dienstverantwoordelijken in de diensten voor opvanggezinnen"/>
    <hyperlink ref="B22" location="'L1'!A1" display="Licentiaten / masters"/>
    <hyperlink ref="B23" location="'K3'!A1" display="Directie in de erkende kinderdagverblijven"/>
    <hyperlink ref="B24" location="'G1'!A1" display="Geneesheer omnipracticus"/>
    <hyperlink ref="B25" location="GS!A1" display="Geneesheer specialist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87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43</v>
      </c>
      <c r="B1" s="1" t="s">
        <v>80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26713.74</v>
      </c>
      <c r="C10" s="16">
        <f t="shared" ref="C10:C45" si="0">B10*$D$3</f>
        <v>27248.014800000001</v>
      </c>
      <c r="D10" s="68">
        <f t="shared" ref="D10:D45" si="1">B10/12*$D$3</f>
        <v>2270.6678999999999</v>
      </c>
      <c r="E10" s="69">
        <f>GEW!$D$8+($D10-GEW!$D$8)*SUM(Fasering!$D$5:$D$9)</f>
        <v>2118.1712042554791</v>
      </c>
      <c r="F10" s="70">
        <f>GEW!$D$8+($D10-GEW!$D$8)*SUM(Fasering!$D$5:$D$10)</f>
        <v>2169.0415552220079</v>
      </c>
      <c r="G10" s="70">
        <f>GEW!$D$8+($D10-GEW!$D$8)*SUM(Fasering!$D$5:$D$11)</f>
        <v>2219.7975490334711</v>
      </c>
      <c r="H10" s="71">
        <f>GEW!$D$8+($D10-GEW!$D$8)*SUM(Fasering!$D$5:$D$12)</f>
        <v>2270.6678999999999</v>
      </c>
      <c r="I10" s="72">
        <f>($K$3+E10*12*7.57%)*SUM(Fasering!$D$5:$D$9)</f>
        <v>1147.1449169361235</v>
      </c>
      <c r="J10" s="30">
        <f>($K$3+F10*12*7.57%)*SUM(Fasering!$D$5:$D$10)</f>
        <v>1486.1468263627767</v>
      </c>
      <c r="K10" s="30">
        <f>($K$3+G10*12*7.57%)*SUM(Fasering!$D$5:$D$11)</f>
        <v>1838.0515152968098</v>
      </c>
      <c r="L10" s="73">
        <f>($K$3+H10*12*7.57%)*SUM(Fasering!$D$5:$D$12)</f>
        <v>2204.4447203600002</v>
      </c>
    </row>
    <row r="11" spans="1:12" x14ac:dyDescent="0.2">
      <c r="A11" s="52">
        <f t="shared" ref="A11:A45" si="2">+A10+1</f>
        <v>1</v>
      </c>
      <c r="B11" s="16">
        <v>27240.69</v>
      </c>
      <c r="C11" s="16">
        <f t="shared" si="0"/>
        <v>27785.503799999999</v>
      </c>
      <c r="D11" s="68">
        <f t="shared" si="1"/>
        <v>2315.45865</v>
      </c>
      <c r="E11" s="69">
        <f>GEW!$D$8+($D11-GEW!$D$8)*SUM(Fasering!$D$5:$D$9)</f>
        <v>2143.0422363945991</v>
      </c>
      <c r="F11" s="70">
        <f>GEW!$D$8+($D11-GEW!$D$8)*SUM(Fasering!$D$5:$D$10)</f>
        <v>2200.5574725751317</v>
      </c>
      <c r="G11" s="70">
        <f>GEW!$D$8+($D11-GEW!$D$8)*SUM(Fasering!$D$5:$D$11)</f>
        <v>2257.9434138194674</v>
      </c>
      <c r="H11" s="71">
        <f>GEW!$D$8+($D11-GEW!$D$8)*SUM(Fasering!$D$5:$D$12)</f>
        <v>2315.45865</v>
      </c>
      <c r="I11" s="72">
        <f>($K$3+E11*12*7.57%)*SUM(Fasering!$D$5:$D$9)</f>
        <v>1159.6900828222008</v>
      </c>
      <c r="J11" s="30">
        <f>($K$3+F11*12*7.57%)*SUM(Fasering!$D$5:$D$10)</f>
        <v>1506.2909647739341</v>
      </c>
      <c r="K11" s="30">
        <f>($K$3+G11*12*7.57%)*SUM(Fasering!$D$5:$D$11)</f>
        <v>1867.5625013608219</v>
      </c>
      <c r="L11" s="73">
        <f>($K$3+H11*12*7.57%)*SUM(Fasering!$D$5:$D$12)</f>
        <v>2245.1326376600005</v>
      </c>
    </row>
    <row r="12" spans="1:12" x14ac:dyDescent="0.2">
      <c r="A12" s="52">
        <f t="shared" si="2"/>
        <v>2</v>
      </c>
      <c r="B12" s="16">
        <v>27762.01</v>
      </c>
      <c r="C12" s="16">
        <f t="shared" si="0"/>
        <v>28317.250199999999</v>
      </c>
      <c r="D12" s="68">
        <f t="shared" si="1"/>
        <v>2359.7708499999999</v>
      </c>
      <c r="E12" s="69">
        <f>GEW!$D$8+($D12-GEW!$D$8)*SUM(Fasering!$D$5:$D$9)</f>
        <v>2167.6475433018313</v>
      </c>
      <c r="F12" s="70">
        <f>GEW!$D$8+($D12-GEW!$D$8)*SUM(Fasering!$D$5:$D$10)</f>
        <v>2231.7366699079535</v>
      </c>
      <c r="G12" s="70">
        <f>GEW!$D$8+($D12-GEW!$D$8)*SUM(Fasering!$D$5:$D$11)</f>
        <v>2295.6817233938777</v>
      </c>
      <c r="H12" s="71">
        <f>GEW!$D$8+($D12-GEW!$D$8)*SUM(Fasering!$D$5:$D$12)</f>
        <v>2359.7708499999999</v>
      </c>
      <c r="I12" s="72">
        <f>($K$3+E12*12*7.57%)*SUM(Fasering!$D$5:$D$9)</f>
        <v>1172.1012145799195</v>
      </c>
      <c r="J12" s="30">
        <f>($K$3+F12*12*7.57%)*SUM(Fasering!$D$5:$D$10)</f>
        <v>1526.2198806796264</v>
      </c>
      <c r="K12" s="30">
        <f>($K$3+G12*12*7.57%)*SUM(Fasering!$D$5:$D$11)</f>
        <v>1896.7581883423011</v>
      </c>
      <c r="L12" s="73">
        <f>($K$3+H12*12*7.57%)*SUM(Fasering!$D$5:$D$12)</f>
        <v>2285.3858401400003</v>
      </c>
    </row>
    <row r="13" spans="1:12" x14ac:dyDescent="0.2">
      <c r="A13" s="52">
        <f t="shared" si="2"/>
        <v>3</v>
      </c>
      <c r="B13" s="16">
        <v>28373.79</v>
      </c>
      <c r="C13" s="16">
        <f t="shared" si="0"/>
        <v>28941.265800000001</v>
      </c>
      <c r="D13" s="68">
        <f t="shared" si="1"/>
        <v>2411.7721500000002</v>
      </c>
      <c r="E13" s="69">
        <f>GEW!$D$8+($D13-GEW!$D$8)*SUM(Fasering!$D$5:$D$9)</f>
        <v>2196.5223891924679</v>
      </c>
      <c r="F13" s="70">
        <f>GEW!$D$8+($D13-GEW!$D$8)*SUM(Fasering!$D$5:$D$10)</f>
        <v>2268.3261146717723</v>
      </c>
      <c r="G13" s="70">
        <f>GEW!$D$8+($D13-GEW!$D$8)*SUM(Fasering!$D$5:$D$11)</f>
        <v>2339.9684245206963</v>
      </c>
      <c r="H13" s="71">
        <f>GEW!$D$8+($D13-GEW!$D$8)*SUM(Fasering!$D$5:$D$12)</f>
        <v>2411.7721500000002</v>
      </c>
      <c r="I13" s="72">
        <f>($K$3+E13*12*7.57%)*SUM(Fasering!$D$5:$D$9)</f>
        <v>1186.6659390998634</v>
      </c>
      <c r="J13" s="30">
        <f>($K$3+F13*12*7.57%)*SUM(Fasering!$D$5:$D$10)</f>
        <v>1549.6068832361841</v>
      </c>
      <c r="K13" s="30">
        <f>($K$3+G13*12*7.57%)*SUM(Fasering!$D$5:$D$11)</f>
        <v>1931.0199419322839</v>
      </c>
      <c r="L13" s="73">
        <f>($K$3+H13*12*7.57%)*SUM(Fasering!$D$5:$D$12)</f>
        <v>2332.6238210600004</v>
      </c>
    </row>
    <row r="14" spans="1:12" x14ac:dyDescent="0.2">
      <c r="A14" s="52">
        <f t="shared" si="2"/>
        <v>4</v>
      </c>
      <c r="B14" s="16">
        <v>28963.119999999999</v>
      </c>
      <c r="C14" s="16">
        <f t="shared" si="0"/>
        <v>29542.382399999999</v>
      </c>
      <c r="D14" s="68">
        <f t="shared" si="1"/>
        <v>2461.8651999999997</v>
      </c>
      <c r="E14" s="69">
        <f>GEW!$D$8+($D14-GEW!$D$8)*SUM(Fasering!$D$5:$D$9)</f>
        <v>2224.3376380216691</v>
      </c>
      <c r="F14" s="70">
        <f>GEW!$D$8+($D14-GEW!$D$8)*SUM(Fasering!$D$5:$D$10)</f>
        <v>2303.5728659265715</v>
      </c>
      <c r="G14" s="70">
        <f>GEW!$D$8+($D14-GEW!$D$8)*SUM(Fasering!$D$5:$D$11)</f>
        <v>2382.6299720950979</v>
      </c>
      <c r="H14" s="71">
        <f>GEW!$D$8+($D14-GEW!$D$8)*SUM(Fasering!$D$5:$D$12)</f>
        <v>2461.8651999999997</v>
      </c>
      <c r="I14" s="72">
        <f>($K$3+E14*12*7.57%)*SUM(Fasering!$D$5:$D$9)</f>
        <v>1200.6961936053042</v>
      </c>
      <c r="J14" s="30">
        <f>($K$3+F14*12*7.57%)*SUM(Fasering!$D$5:$D$10)</f>
        <v>1572.1356717167751</v>
      </c>
      <c r="K14" s="30">
        <f>($K$3+G14*12*7.57%)*SUM(Fasering!$D$5:$D$11)</f>
        <v>1964.0244194293975</v>
      </c>
      <c r="L14" s="73">
        <f>($K$3+H14*12*7.57%)*SUM(Fasering!$D$5:$D$12)</f>
        <v>2378.1283476799999</v>
      </c>
    </row>
    <row r="15" spans="1:12" x14ac:dyDescent="0.2">
      <c r="A15" s="52">
        <f t="shared" si="2"/>
        <v>5</v>
      </c>
      <c r="B15" s="16">
        <v>29281.91</v>
      </c>
      <c r="C15" s="16">
        <f t="shared" si="0"/>
        <v>29867.548200000001</v>
      </c>
      <c r="D15" s="68">
        <f t="shared" si="1"/>
        <v>2488.9623500000002</v>
      </c>
      <c r="E15" s="69">
        <f>GEW!$D$8+($D15-GEW!$D$8)*SUM(Fasering!$D$5:$D$9)</f>
        <v>2239.3839162940485</v>
      </c>
      <c r="F15" s="70">
        <f>GEW!$D$8+($D15-GEW!$D$8)*SUM(Fasering!$D$5:$D$10)</f>
        <v>2322.6391137546434</v>
      </c>
      <c r="G15" s="70">
        <f>GEW!$D$8+($D15-GEW!$D$8)*SUM(Fasering!$D$5:$D$11)</f>
        <v>2405.7071525394058</v>
      </c>
      <c r="H15" s="71">
        <f>GEW!$D$8+($D15-GEW!$D$8)*SUM(Fasering!$D$5:$D$12)</f>
        <v>2488.9623500000002</v>
      </c>
      <c r="I15" s="72">
        <f>($K$3+E15*12*7.57%)*SUM(Fasering!$D$5:$D$9)</f>
        <v>1208.2856678112491</v>
      </c>
      <c r="J15" s="30">
        <f>($K$3+F15*12*7.57%)*SUM(Fasering!$D$5:$D$10)</f>
        <v>1584.3223115954981</v>
      </c>
      <c r="K15" s="30">
        <f>($K$3+G15*12*7.57%)*SUM(Fasering!$D$5:$D$11)</f>
        <v>1981.8777399481307</v>
      </c>
      <c r="L15" s="73">
        <f>($K$3+H15*12*7.57%)*SUM(Fasering!$D$5:$D$12)</f>
        <v>2402.7433987400009</v>
      </c>
    </row>
    <row r="16" spans="1:12" x14ac:dyDescent="0.2">
      <c r="A16" s="52">
        <f t="shared" si="2"/>
        <v>6</v>
      </c>
      <c r="B16" s="16">
        <v>29886.05</v>
      </c>
      <c r="C16" s="16">
        <f t="shared" si="0"/>
        <v>30483.771000000001</v>
      </c>
      <c r="D16" s="68">
        <f t="shared" si="1"/>
        <v>2540.3142499999999</v>
      </c>
      <c r="E16" s="69">
        <f>GEW!$D$8+($D16-GEW!$D$8)*SUM(Fasering!$D$5:$D$9)</f>
        <v>2267.8981687971855</v>
      </c>
      <c r="F16" s="70">
        <f>GEW!$D$8+($D16-GEW!$D$8)*SUM(Fasering!$D$5:$D$10)</f>
        <v>2358.7716240681762</v>
      </c>
      <c r="G16" s="70">
        <f>GEW!$D$8+($D16-GEW!$D$8)*SUM(Fasering!$D$5:$D$11)</f>
        <v>2449.4407947290092</v>
      </c>
      <c r="H16" s="71">
        <f>GEW!$D$8+($D16-GEW!$D$8)*SUM(Fasering!$D$5:$D$12)</f>
        <v>2540.3142499999999</v>
      </c>
      <c r="I16" s="72">
        <f>($K$3+E16*12*7.57%)*SUM(Fasering!$D$5:$D$9)</f>
        <v>1222.6685058763687</v>
      </c>
      <c r="J16" s="30">
        <f>($K$3+F16*12*7.57%)*SUM(Fasering!$D$5:$D$10)</f>
        <v>1607.4172537716372</v>
      </c>
      <c r="K16" s="30">
        <f>($K$3+G16*12*7.57%)*SUM(Fasering!$D$5:$D$11)</f>
        <v>2015.7116276428112</v>
      </c>
      <c r="L16" s="73">
        <f>($K$3+H16*12*7.57%)*SUM(Fasering!$D$5:$D$12)</f>
        <v>2449.3914647000006</v>
      </c>
    </row>
    <row r="17" spans="1:12" x14ac:dyDescent="0.2">
      <c r="A17" s="52">
        <f t="shared" si="2"/>
        <v>7</v>
      </c>
      <c r="B17" s="16">
        <v>30165.66</v>
      </c>
      <c r="C17" s="16">
        <f t="shared" si="0"/>
        <v>30768.9732</v>
      </c>
      <c r="D17" s="68">
        <f t="shared" si="1"/>
        <v>2564.0810999999999</v>
      </c>
      <c r="E17" s="69">
        <f>GEW!$D$8+($D17-GEW!$D$8)*SUM(Fasering!$D$5:$D$9)</f>
        <v>2281.095226006445</v>
      </c>
      <c r="F17" s="70">
        <f>GEW!$D$8+($D17-GEW!$D$8)*SUM(Fasering!$D$5:$D$10)</f>
        <v>2375.4945876341822</v>
      </c>
      <c r="G17" s="70">
        <f>GEW!$D$8+($D17-GEW!$D$8)*SUM(Fasering!$D$5:$D$11)</f>
        <v>2469.6817383722628</v>
      </c>
      <c r="H17" s="71">
        <f>GEW!$D$8+($D17-GEW!$D$8)*SUM(Fasering!$D$5:$D$12)</f>
        <v>2564.0810999999999</v>
      </c>
      <c r="I17" s="72">
        <f>($K$3+E17*12*7.57%)*SUM(Fasering!$D$5:$D$9)</f>
        <v>1229.3252168231493</v>
      </c>
      <c r="J17" s="30">
        <f>($K$3+F17*12*7.57%)*SUM(Fasering!$D$5:$D$10)</f>
        <v>1618.1061285057556</v>
      </c>
      <c r="K17" s="30">
        <f>($K$3+G17*12*7.57%)*SUM(Fasering!$D$5:$D$11)</f>
        <v>2031.370735363389</v>
      </c>
      <c r="L17" s="73">
        <f>($K$3+H17*12*7.57%)*SUM(Fasering!$D$5:$D$12)</f>
        <v>2470.9812712400008</v>
      </c>
    </row>
    <row r="18" spans="1:12" x14ac:dyDescent="0.2">
      <c r="A18" s="52">
        <f t="shared" si="2"/>
        <v>8</v>
      </c>
      <c r="B18" s="16">
        <v>30670.12</v>
      </c>
      <c r="C18" s="16">
        <f t="shared" si="0"/>
        <v>31283.522399999998</v>
      </c>
      <c r="D18" s="68">
        <f t="shared" si="1"/>
        <v>2606.9602</v>
      </c>
      <c r="E18" s="69">
        <f>GEW!$D$8+($D18-GEW!$D$8)*SUM(Fasering!$D$5:$D$9)</f>
        <v>2304.9047731606352</v>
      </c>
      <c r="F18" s="70">
        <f>GEW!$D$8+($D18-GEW!$D$8)*SUM(Fasering!$D$5:$D$10)</f>
        <v>2405.6654191513221</v>
      </c>
      <c r="G18" s="70">
        <f>GEW!$D$8+($D18-GEW!$D$8)*SUM(Fasering!$D$5:$D$11)</f>
        <v>2506.199554009313</v>
      </c>
      <c r="H18" s="71">
        <f>GEW!$D$8+($D18-GEW!$D$8)*SUM(Fasering!$D$5:$D$12)</f>
        <v>2606.9602</v>
      </c>
      <c r="I18" s="72">
        <f>($K$3+E18*12*7.57%)*SUM(Fasering!$D$5:$D$9)</f>
        <v>1241.3349604096195</v>
      </c>
      <c r="J18" s="30">
        <f>($K$3+F18*12*7.57%)*SUM(Fasering!$D$5:$D$10)</f>
        <v>1637.3905237290078</v>
      </c>
      <c r="K18" s="30">
        <f>($K$3+G18*12*7.57%)*SUM(Fasering!$D$5:$D$11)</f>
        <v>2059.6222051989548</v>
      </c>
      <c r="L18" s="73">
        <f>($K$3+H18*12*7.57%)*SUM(Fasering!$D$5:$D$12)</f>
        <v>2509.9326456800009</v>
      </c>
    </row>
    <row r="19" spans="1:12" x14ac:dyDescent="0.2">
      <c r="A19" s="52">
        <f t="shared" si="2"/>
        <v>9</v>
      </c>
      <c r="B19" s="16">
        <v>30919.360000000001</v>
      </c>
      <c r="C19" s="16">
        <f t="shared" si="0"/>
        <v>31537.747200000002</v>
      </c>
      <c r="D19" s="68">
        <f t="shared" si="1"/>
        <v>2628.1455999999998</v>
      </c>
      <c r="E19" s="69">
        <f>GEW!$D$8+($D19-GEW!$D$8)*SUM(Fasering!$D$5:$D$9)</f>
        <v>2316.6684244564967</v>
      </c>
      <c r="F19" s="70">
        <f>GEW!$D$8+($D19-GEW!$D$8)*SUM(Fasering!$D$5:$D$10)</f>
        <v>2420.5720084692698</v>
      </c>
      <c r="G19" s="70">
        <f>GEW!$D$8+($D19-GEW!$D$8)*SUM(Fasering!$D$5:$D$11)</f>
        <v>2524.2420159872268</v>
      </c>
      <c r="H19" s="71">
        <f>GEW!$D$8+($D19-GEW!$D$8)*SUM(Fasering!$D$5:$D$12)</f>
        <v>2628.1455999999998</v>
      </c>
      <c r="I19" s="72">
        <f>($K$3+E19*12*7.57%)*SUM(Fasering!$D$5:$D$9)</f>
        <v>1247.2686488913462</v>
      </c>
      <c r="J19" s="30">
        <f>($K$3+F19*12*7.57%)*SUM(Fasering!$D$5:$D$10)</f>
        <v>1646.9184202231665</v>
      </c>
      <c r="K19" s="30">
        <f>($K$3+G19*12*7.57%)*SUM(Fasering!$D$5:$D$11)</f>
        <v>2073.5804899823197</v>
      </c>
      <c r="L19" s="73">
        <f>($K$3+H19*12*7.57%)*SUM(Fasering!$D$5:$D$12)</f>
        <v>2529.1774630400005</v>
      </c>
    </row>
    <row r="20" spans="1:12" x14ac:dyDescent="0.2">
      <c r="A20" s="52">
        <f t="shared" si="2"/>
        <v>10</v>
      </c>
      <c r="B20" s="16">
        <v>31507.89</v>
      </c>
      <c r="C20" s="16">
        <f t="shared" si="0"/>
        <v>32138.0478</v>
      </c>
      <c r="D20" s="68">
        <f t="shared" si="1"/>
        <v>2678.17065</v>
      </c>
      <c r="E20" s="69">
        <f>GEW!$D$8+($D20-GEW!$D$8)*SUM(Fasering!$D$5:$D$9)</f>
        <v>2344.445914815803</v>
      </c>
      <c r="F20" s="70">
        <f>GEW!$D$8+($D20-GEW!$D$8)*SUM(Fasering!$D$5:$D$10)</f>
        <v>2455.7709131847723</v>
      </c>
      <c r="G20" s="70">
        <f>GEW!$D$8+($D20-GEW!$D$8)*SUM(Fasering!$D$5:$D$11)</f>
        <v>2566.8456516310307</v>
      </c>
      <c r="H20" s="71">
        <f>GEW!$D$8+($D20-GEW!$D$8)*SUM(Fasering!$D$5:$D$12)</f>
        <v>2678.17065</v>
      </c>
      <c r="I20" s="72">
        <f>($K$3+E20*12*7.57%)*SUM(Fasering!$D$5:$D$9)</f>
        <v>1261.2798576947112</v>
      </c>
      <c r="J20" s="30">
        <f>($K$3+F20*12*7.57%)*SUM(Fasering!$D$5:$D$10)</f>
        <v>1669.4166264649702</v>
      </c>
      <c r="K20" s="30">
        <f>($K$3+G20*12*7.57%)*SUM(Fasering!$D$5:$D$11)</f>
        <v>2106.5401647678841</v>
      </c>
      <c r="L20" s="73">
        <f>($K$3+H20*12*7.57%)*SUM(Fasering!$D$5:$D$12)</f>
        <v>2574.6202184600006</v>
      </c>
    </row>
    <row r="21" spans="1:12" x14ac:dyDescent="0.2">
      <c r="A21" s="52">
        <f t="shared" si="2"/>
        <v>11</v>
      </c>
      <c r="B21" s="16">
        <v>31726.240000000002</v>
      </c>
      <c r="C21" s="16">
        <f t="shared" si="0"/>
        <v>32360.764800000001</v>
      </c>
      <c r="D21" s="68">
        <f t="shared" si="1"/>
        <v>2696.7304000000004</v>
      </c>
      <c r="E21" s="69">
        <f>GEW!$D$8+($D21-GEW!$D$8)*SUM(Fasering!$D$5:$D$9)</f>
        <v>2354.7516171928351</v>
      </c>
      <c r="F21" s="70">
        <f>GEW!$D$8+($D21-GEW!$D$8)*SUM(Fasering!$D$5:$D$10)</f>
        <v>2468.8300280041194</v>
      </c>
      <c r="G21" s="70">
        <f>GEW!$D$8+($D21-GEW!$D$8)*SUM(Fasering!$D$5:$D$11)</f>
        <v>2582.6519891887165</v>
      </c>
      <c r="H21" s="71">
        <f>GEW!$D$8+($D21-GEW!$D$8)*SUM(Fasering!$D$5:$D$12)</f>
        <v>2696.7304000000004</v>
      </c>
      <c r="I21" s="72">
        <f>($K$3+E21*12*7.57%)*SUM(Fasering!$D$5:$D$9)</f>
        <v>1266.4781440050349</v>
      </c>
      <c r="J21" s="30">
        <f>($K$3+F21*12*7.57%)*SUM(Fasering!$D$5:$D$10)</f>
        <v>1677.7636662639579</v>
      </c>
      <c r="K21" s="30">
        <f>($K$3+G21*12*7.57%)*SUM(Fasering!$D$5:$D$11)</f>
        <v>2118.76850485153</v>
      </c>
      <c r="L21" s="73">
        <f>($K$3+H21*12*7.57%)*SUM(Fasering!$D$5:$D$12)</f>
        <v>2591.4798953600007</v>
      </c>
    </row>
    <row r="22" spans="1:12" x14ac:dyDescent="0.2">
      <c r="A22" s="52">
        <f t="shared" si="2"/>
        <v>12</v>
      </c>
      <c r="B22" s="16">
        <v>32273.3</v>
      </c>
      <c r="C22" s="16">
        <f t="shared" si="0"/>
        <v>32918.766000000003</v>
      </c>
      <c r="D22" s="68">
        <f t="shared" si="1"/>
        <v>2743.2305000000001</v>
      </c>
      <c r="E22" s="69">
        <f>GEW!$D$8+($D22-GEW!$D$8)*SUM(Fasering!$D$5:$D$9)</f>
        <v>2380.5718028689466</v>
      </c>
      <c r="F22" s="70">
        <f>GEW!$D$8+($D22-GEW!$D$8)*SUM(Fasering!$D$5:$D$10)</f>
        <v>2501.5486877388184</v>
      </c>
      <c r="G22" s="70">
        <f>GEW!$D$8+($D22-GEW!$D$8)*SUM(Fasering!$D$5:$D$11)</f>
        <v>2622.2536151301283</v>
      </c>
      <c r="H22" s="71">
        <f>GEW!$D$8+($D22-GEW!$D$8)*SUM(Fasering!$D$5:$D$12)</f>
        <v>2743.2305000000006</v>
      </c>
      <c r="I22" s="72">
        <f>($K$3+E22*12*7.57%)*SUM(Fasering!$D$5:$D$9)</f>
        <v>1279.5020712270434</v>
      </c>
      <c r="J22" s="30">
        <f>($K$3+F22*12*7.57%)*SUM(Fasering!$D$5:$D$10)</f>
        <v>1698.676565702629</v>
      </c>
      <c r="K22" s="30">
        <f>($K$3+G22*12*7.57%)*SUM(Fasering!$D$5:$D$11)</f>
        <v>2149.4057190771268</v>
      </c>
      <c r="L22" s="73">
        <f>($K$3+H22*12*7.57%)*SUM(Fasering!$D$5:$D$12)</f>
        <v>2633.720586200001</v>
      </c>
    </row>
    <row r="23" spans="1:12" x14ac:dyDescent="0.2">
      <c r="A23" s="52">
        <f t="shared" si="2"/>
        <v>13</v>
      </c>
      <c r="B23" s="16">
        <v>32348</v>
      </c>
      <c r="C23" s="16">
        <f t="shared" si="0"/>
        <v>32994.959999999999</v>
      </c>
      <c r="D23" s="68">
        <f t="shared" si="1"/>
        <v>2749.58</v>
      </c>
      <c r="E23" s="69">
        <f>GEW!$D$8+($D23-GEW!$D$8)*SUM(Fasering!$D$5:$D$9)</f>
        <v>2384.0974999954146</v>
      </c>
      <c r="F23" s="70">
        <f>GEW!$D$8+($D23-GEW!$D$8)*SUM(Fasering!$D$5:$D$10)</f>
        <v>2506.016358345666</v>
      </c>
      <c r="G23" s="70">
        <f>GEW!$D$8+($D23-GEW!$D$8)*SUM(Fasering!$D$5:$D$11)</f>
        <v>2627.6611416497485</v>
      </c>
      <c r="H23" s="71">
        <f>GEW!$D$8+($D23-GEW!$D$8)*SUM(Fasering!$D$5:$D$12)</f>
        <v>2749.58</v>
      </c>
      <c r="I23" s="72">
        <f>($K$3+E23*12*7.57%)*SUM(Fasering!$D$5:$D$9)</f>
        <v>1281.2804636583749</v>
      </c>
      <c r="J23" s="30">
        <f>($K$3+F23*12*7.57%)*SUM(Fasering!$D$5:$D$10)</f>
        <v>1701.5321822493856</v>
      </c>
      <c r="K23" s="30">
        <f>($K$3+G23*12*7.57%)*SUM(Fasering!$D$5:$D$11)</f>
        <v>2153.5891722680967</v>
      </c>
      <c r="L23" s="73">
        <f>($K$3+H23*12*7.57%)*SUM(Fasering!$D$5:$D$12)</f>
        <v>2639.4884720000005</v>
      </c>
    </row>
    <row r="24" spans="1:12" x14ac:dyDescent="0.2">
      <c r="A24" s="52">
        <f t="shared" si="2"/>
        <v>14</v>
      </c>
      <c r="B24" s="16">
        <v>33438.58</v>
      </c>
      <c r="C24" s="16">
        <f t="shared" si="0"/>
        <v>34107.351600000002</v>
      </c>
      <c r="D24" s="68">
        <f t="shared" si="1"/>
        <v>2842.2793000000001</v>
      </c>
      <c r="E24" s="69">
        <f>GEW!$D$8+($D24-GEW!$D$8)*SUM(Fasering!$D$5:$D$9)</f>
        <v>2435.5707901183514</v>
      </c>
      <c r="F24" s="70">
        <f>GEW!$D$8+($D24-GEW!$D$8)*SUM(Fasering!$D$5:$D$10)</f>
        <v>2571.2419568786768</v>
      </c>
      <c r="G24" s="70">
        <f>GEW!$D$8+($D24-GEW!$D$8)*SUM(Fasering!$D$5:$D$11)</f>
        <v>2706.6081332396752</v>
      </c>
      <c r="H24" s="71">
        <f>GEW!$D$8+($D24-GEW!$D$8)*SUM(Fasering!$D$5:$D$12)</f>
        <v>2842.2793000000001</v>
      </c>
      <c r="I24" s="72">
        <f>($K$3+E24*12*7.57%)*SUM(Fasering!$D$5:$D$9)</f>
        <v>1307.2440408707064</v>
      </c>
      <c r="J24" s="30">
        <f>($K$3+F24*12*7.57%)*SUM(Fasering!$D$5:$D$10)</f>
        <v>1743.2226547200949</v>
      </c>
      <c r="K24" s="30">
        <f>($K$3+G24*12*7.57%)*SUM(Fasering!$D$5:$D$11)</f>
        <v>2214.6653487206827</v>
      </c>
      <c r="L24" s="73">
        <f>($K$3+H24*12*7.57%)*SUM(Fasering!$D$5:$D$12)</f>
        <v>2723.6965161200005</v>
      </c>
    </row>
    <row r="25" spans="1:12" x14ac:dyDescent="0.2">
      <c r="A25" s="52">
        <f t="shared" si="2"/>
        <v>15</v>
      </c>
      <c r="B25" s="16">
        <v>33453.019999999997</v>
      </c>
      <c r="C25" s="16">
        <f t="shared" si="0"/>
        <v>34122.080399999999</v>
      </c>
      <c r="D25" s="68">
        <f t="shared" si="1"/>
        <v>2843.5066999999999</v>
      </c>
      <c r="E25" s="69">
        <f>GEW!$D$8+($D25-GEW!$D$8)*SUM(Fasering!$D$5:$D$9)</f>
        <v>2436.2523304999604</v>
      </c>
      <c r="F25" s="70">
        <f>GEW!$D$8+($D25-GEW!$D$8)*SUM(Fasering!$D$5:$D$10)</f>
        <v>2572.1055869129855</v>
      </c>
      <c r="G25" s="70">
        <f>GEW!$D$8+($D25-GEW!$D$8)*SUM(Fasering!$D$5:$D$11)</f>
        <v>2707.6534435869753</v>
      </c>
      <c r="H25" s="71">
        <f>GEW!$D$8+($D25-GEW!$D$8)*SUM(Fasering!$D$5:$D$12)</f>
        <v>2843.5066999999999</v>
      </c>
      <c r="I25" s="72">
        <f>($K$3+E25*12*7.57%)*SUM(Fasering!$D$5:$D$9)</f>
        <v>1307.5878157931752</v>
      </c>
      <c r="J25" s="30">
        <f>($K$3+F25*12*7.57%)*SUM(Fasering!$D$5:$D$10)</f>
        <v>1743.7746641302042</v>
      </c>
      <c r="K25" s="30">
        <f>($K$3+G25*12*7.57%)*SUM(Fasering!$D$5:$D$11)</f>
        <v>2215.474037664158</v>
      </c>
      <c r="L25" s="73">
        <f>($K$3+H25*12*7.57%)*SUM(Fasering!$D$5:$D$12)</f>
        <v>2724.8114862800003</v>
      </c>
    </row>
    <row r="26" spans="1:12" x14ac:dyDescent="0.2">
      <c r="A26" s="52">
        <f t="shared" si="2"/>
        <v>16</v>
      </c>
      <c r="B26" s="16">
        <v>34780.660000000003</v>
      </c>
      <c r="C26" s="16">
        <f t="shared" si="0"/>
        <v>35476.273200000003</v>
      </c>
      <c r="D26" s="68">
        <f t="shared" si="1"/>
        <v>2956.3561000000004</v>
      </c>
      <c r="E26" s="69">
        <f>GEW!$D$8+($D26-GEW!$D$8)*SUM(Fasering!$D$5:$D$9)</f>
        <v>2498.9143992146046</v>
      </c>
      <c r="F26" s="70">
        <f>GEW!$D$8+($D26-GEW!$D$8)*SUM(Fasering!$D$5:$D$10)</f>
        <v>2651.5093112031486</v>
      </c>
      <c r="G26" s="70">
        <f>GEW!$D$8+($D26-GEW!$D$8)*SUM(Fasering!$D$5:$D$11)</f>
        <v>2803.7611880114564</v>
      </c>
      <c r="H26" s="71">
        <f>GEW!$D$8+($D26-GEW!$D$8)*SUM(Fasering!$D$5:$D$12)</f>
        <v>2956.3561000000009</v>
      </c>
      <c r="I26" s="72">
        <f>($K$3+E26*12*7.57%)*SUM(Fasering!$D$5:$D$9)</f>
        <v>1339.1951106731294</v>
      </c>
      <c r="J26" s="30">
        <f>($K$3+F26*12*7.57%)*SUM(Fasering!$D$5:$D$10)</f>
        <v>1794.5274185095368</v>
      </c>
      <c r="K26" s="30">
        <f>($K$3+G26*12*7.57%)*SUM(Fasering!$D$5:$D$11)</f>
        <v>2289.8263776167623</v>
      </c>
      <c r="L26" s="73">
        <f>($K$3+H26*12*7.57%)*SUM(Fasering!$D$5:$D$12)</f>
        <v>2827.3238812400014</v>
      </c>
    </row>
    <row r="27" spans="1:12" x14ac:dyDescent="0.2">
      <c r="A27" s="52">
        <f t="shared" si="2"/>
        <v>17</v>
      </c>
      <c r="B27" s="16">
        <v>34795.07</v>
      </c>
      <c r="C27" s="16">
        <f t="shared" si="0"/>
        <v>35490.971400000002</v>
      </c>
      <c r="D27" s="68">
        <f t="shared" si="1"/>
        <v>2957.58095</v>
      </c>
      <c r="E27" s="69">
        <f>GEW!$D$8+($D27-GEW!$D$8)*SUM(Fasering!$D$5:$D$9)</f>
        <v>2499.5945236535922</v>
      </c>
      <c r="F27" s="70">
        <f>GEW!$D$8+($D27-GEW!$D$8)*SUM(Fasering!$D$5:$D$10)</f>
        <v>2652.3711469922337</v>
      </c>
      <c r="G27" s="70">
        <f>GEW!$D$8+($D27-GEW!$D$8)*SUM(Fasering!$D$5:$D$11)</f>
        <v>2804.8043266613586</v>
      </c>
      <c r="H27" s="71">
        <f>GEW!$D$8+($D27-GEW!$D$8)*SUM(Fasering!$D$5:$D$12)</f>
        <v>2957.5809500000005</v>
      </c>
      <c r="I27" s="72">
        <f>($K$3+E27*12*7.57%)*SUM(Fasering!$D$5:$D$9)</f>
        <v>1339.5381713817703</v>
      </c>
      <c r="J27" s="30">
        <f>($K$3+F27*12*7.57%)*SUM(Fasering!$D$5:$D$10)</f>
        <v>1795.0782810856915</v>
      </c>
      <c r="K27" s="30">
        <f>($K$3+G27*12*7.57%)*SUM(Fasering!$D$5:$D$11)</f>
        <v>2290.6333864585545</v>
      </c>
      <c r="L27" s="73">
        <f>($K$3+H27*12*7.57%)*SUM(Fasering!$D$5:$D$12)</f>
        <v>2828.4365349800014</v>
      </c>
    </row>
    <row r="28" spans="1:12" x14ac:dyDescent="0.2">
      <c r="A28" s="52">
        <f t="shared" si="2"/>
        <v>18</v>
      </c>
      <c r="B28" s="16">
        <v>36122.71</v>
      </c>
      <c r="C28" s="16">
        <f t="shared" si="0"/>
        <v>36845.164199999999</v>
      </c>
      <c r="D28" s="68">
        <f t="shared" si="1"/>
        <v>3070.4303500000001</v>
      </c>
      <c r="E28" s="69">
        <f>GEW!$D$8+($D28-GEW!$D$8)*SUM(Fasering!$D$5:$D$9)</f>
        <v>2562.2565923682359</v>
      </c>
      <c r="F28" s="70">
        <f>GEW!$D$8+($D28-GEW!$D$8)*SUM(Fasering!$D$5:$D$10)</f>
        <v>2731.7748712823968</v>
      </c>
      <c r="G28" s="70">
        <f>GEW!$D$8+($D28-GEW!$D$8)*SUM(Fasering!$D$5:$D$11)</f>
        <v>2900.9120710858397</v>
      </c>
      <c r="H28" s="71">
        <f>GEW!$D$8+($D28-GEW!$D$8)*SUM(Fasering!$D$5:$D$12)</f>
        <v>3070.4303500000005</v>
      </c>
      <c r="I28" s="72">
        <f>($K$3+E28*12*7.57%)*SUM(Fasering!$D$5:$D$9)</f>
        <v>1371.1454662617243</v>
      </c>
      <c r="J28" s="30">
        <f>($K$3+F28*12*7.57%)*SUM(Fasering!$D$5:$D$10)</f>
        <v>1845.8310354650241</v>
      </c>
      <c r="K28" s="30">
        <f>($K$3+G28*12*7.57%)*SUM(Fasering!$D$5:$D$11)</f>
        <v>2364.9857264111583</v>
      </c>
      <c r="L28" s="73">
        <f>($K$3+H28*12*7.57%)*SUM(Fasering!$D$5:$D$12)</f>
        <v>2930.9489299400011</v>
      </c>
    </row>
    <row r="29" spans="1:12" x14ac:dyDescent="0.2">
      <c r="A29" s="52">
        <f t="shared" si="2"/>
        <v>19</v>
      </c>
      <c r="B29" s="16">
        <v>36137.160000000003</v>
      </c>
      <c r="C29" s="16">
        <f t="shared" si="0"/>
        <v>36859.903200000001</v>
      </c>
      <c r="D29" s="68">
        <f t="shared" si="1"/>
        <v>3071.6586000000002</v>
      </c>
      <c r="E29" s="69">
        <f>GEW!$D$8+($D29-GEW!$D$8)*SUM(Fasering!$D$5:$D$9)</f>
        <v>2562.9386047307189</v>
      </c>
      <c r="F29" s="70">
        <f>GEW!$D$8+($D29-GEW!$D$8)*SUM(Fasering!$D$5:$D$10)</f>
        <v>2732.6390993984469</v>
      </c>
      <c r="G29" s="70">
        <f>GEW!$D$8+($D29-GEW!$D$8)*SUM(Fasering!$D$5:$D$11)</f>
        <v>2901.9581053322722</v>
      </c>
      <c r="H29" s="71">
        <f>GEW!$D$8+($D29-GEW!$D$8)*SUM(Fasering!$D$5:$D$12)</f>
        <v>3071.6586000000007</v>
      </c>
      <c r="I29" s="72">
        <f>($K$3+E29*12*7.57%)*SUM(Fasering!$D$5:$D$9)</f>
        <v>1371.4894792554692</v>
      </c>
      <c r="J29" s="30">
        <f>($K$3+F29*12*7.57%)*SUM(Fasering!$D$5:$D$10)</f>
        <v>1846.3834271531182</v>
      </c>
      <c r="K29" s="30">
        <f>($K$3+G29*12*7.57%)*SUM(Fasering!$D$5:$D$11)</f>
        <v>2365.7949753885282</v>
      </c>
      <c r="L29" s="73">
        <f>($K$3+H29*12*7.57%)*SUM(Fasering!$D$5:$D$12)</f>
        <v>2932.0646722400011</v>
      </c>
    </row>
    <row r="30" spans="1:12" x14ac:dyDescent="0.2">
      <c r="A30" s="52">
        <f t="shared" si="2"/>
        <v>20</v>
      </c>
      <c r="B30" s="16">
        <v>37464.81</v>
      </c>
      <c r="C30" s="16">
        <f t="shared" si="0"/>
        <v>38214.106199999995</v>
      </c>
      <c r="D30" s="68">
        <f t="shared" si="1"/>
        <v>3184.5088499999997</v>
      </c>
      <c r="E30" s="69">
        <f>GEW!$D$8+($D30-GEW!$D$8)*SUM(Fasering!$D$5:$D$9)</f>
        <v>2625.6011454262357</v>
      </c>
      <c r="F30" s="70">
        <f>GEW!$D$8+($D30-GEW!$D$8)*SUM(Fasering!$D$5:$D$10)</f>
        <v>2812.043421770351</v>
      </c>
      <c r="G30" s="70">
        <f>GEW!$D$8+($D30-GEW!$D$8)*SUM(Fasering!$D$5:$D$11)</f>
        <v>2998.0665736558849</v>
      </c>
      <c r="H30" s="71">
        <f>GEW!$D$8+($D30-GEW!$D$8)*SUM(Fasering!$D$5:$D$12)</f>
        <v>3184.5088500000002</v>
      </c>
      <c r="I30" s="72">
        <f>($K$3+E30*12*7.57%)*SUM(Fasering!$D$5:$D$9)</f>
        <v>1403.097012206699</v>
      </c>
      <c r="J30" s="30">
        <f>($K$3+F30*12*7.57%)*SUM(Fasering!$D$5:$D$10)</f>
        <v>1897.1365638104353</v>
      </c>
      <c r="K30" s="30">
        <f>($K$3+G30*12*7.57%)*SUM(Fasering!$D$5:$D$11)</f>
        <v>2440.1478753750271</v>
      </c>
      <c r="L30" s="73">
        <f>($K$3+H30*12*7.57%)*SUM(Fasering!$D$5:$D$12)</f>
        <v>3034.5778393400005</v>
      </c>
    </row>
    <row r="31" spans="1:12" x14ac:dyDescent="0.2">
      <c r="A31" s="52">
        <f t="shared" si="2"/>
        <v>21</v>
      </c>
      <c r="B31" s="16">
        <v>37479.199999999997</v>
      </c>
      <c r="C31" s="16">
        <f t="shared" si="0"/>
        <v>38228.784</v>
      </c>
      <c r="D31" s="68">
        <f t="shared" si="1"/>
        <v>3185.732</v>
      </c>
      <c r="E31" s="69">
        <f>GEW!$D$8+($D31-GEW!$D$8)*SUM(Fasering!$D$5:$D$9)</f>
        <v>2626.2803259034763</v>
      </c>
      <c r="F31" s="70">
        <f>GEW!$D$8+($D31-GEW!$D$8)*SUM(Fasering!$D$5:$D$10)</f>
        <v>2812.9040613959542</v>
      </c>
      <c r="G31" s="70">
        <f>GEW!$D$8+($D31-GEW!$D$8)*SUM(Fasering!$D$5:$D$11)</f>
        <v>2999.108264507523</v>
      </c>
      <c r="H31" s="71">
        <f>GEW!$D$8+($D31-GEW!$D$8)*SUM(Fasering!$D$5:$D$12)</f>
        <v>3185.732</v>
      </c>
      <c r="I31" s="72">
        <f>($K$3+E31*12*7.57%)*SUM(Fasering!$D$5:$D$9)</f>
        <v>1403.439596772788</v>
      </c>
      <c r="J31" s="30">
        <f>($K$3+F31*12*7.57%)*SUM(Fasering!$D$5:$D$10)</f>
        <v>1897.6866618306206</v>
      </c>
      <c r="K31" s="30">
        <f>($K$3+G31*12*7.57%)*SUM(Fasering!$D$5:$D$11)</f>
        <v>2440.9537641490306</v>
      </c>
      <c r="L31" s="73">
        <f>($K$3+H31*12*7.57%)*SUM(Fasering!$D$5:$D$12)</f>
        <v>3035.6889488000006</v>
      </c>
    </row>
    <row r="32" spans="1:12" x14ac:dyDescent="0.2">
      <c r="A32" s="52">
        <f t="shared" si="2"/>
        <v>22</v>
      </c>
      <c r="B32" s="16">
        <v>38806.86</v>
      </c>
      <c r="C32" s="16">
        <f t="shared" si="0"/>
        <v>39582.997199999998</v>
      </c>
      <c r="D32" s="68">
        <f t="shared" si="1"/>
        <v>3298.5831000000003</v>
      </c>
      <c r="E32" s="69">
        <f>GEW!$D$8+($D32-GEW!$D$8)*SUM(Fasering!$D$5:$D$9)</f>
        <v>2688.9433385798675</v>
      </c>
      <c r="F32" s="70">
        <f>GEW!$D$8+($D32-GEW!$D$8)*SUM(Fasering!$D$5:$D$10)</f>
        <v>2892.3089818495996</v>
      </c>
      <c r="G32" s="70">
        <f>GEW!$D$8+($D32-GEW!$D$8)*SUM(Fasering!$D$5:$D$11)</f>
        <v>3095.2174567302686</v>
      </c>
      <c r="H32" s="71">
        <f>GEW!$D$8+($D32-GEW!$D$8)*SUM(Fasering!$D$5:$D$12)</f>
        <v>3298.5831000000007</v>
      </c>
      <c r="I32" s="72">
        <f>($K$3+E32*12*7.57%)*SUM(Fasering!$D$5:$D$9)</f>
        <v>1435.0473677952939</v>
      </c>
      <c r="J32" s="30">
        <f>($K$3+F32*12*7.57%)*SUM(Fasering!$D$5:$D$10)</f>
        <v>1948.4401807659228</v>
      </c>
      <c r="K32" s="30">
        <f>($K$3+G32*12*7.57%)*SUM(Fasering!$D$5:$D$11)</f>
        <v>2515.3072241694231</v>
      </c>
      <c r="L32" s="73">
        <f>($K$3+H32*12*7.57%)*SUM(Fasering!$D$5:$D$12)</f>
        <v>3138.2028880400021</v>
      </c>
    </row>
    <row r="33" spans="1:12" x14ac:dyDescent="0.2">
      <c r="A33" s="52">
        <f t="shared" si="2"/>
        <v>23</v>
      </c>
      <c r="B33" s="16">
        <v>40148.94</v>
      </c>
      <c r="C33" s="16">
        <f t="shared" si="0"/>
        <v>40951.918799999999</v>
      </c>
      <c r="D33" s="68">
        <f t="shared" si="1"/>
        <v>3412.6599000000006</v>
      </c>
      <c r="E33" s="69">
        <f>GEW!$D$8+($D33-GEW!$D$8)*SUM(Fasering!$D$5:$D$9)</f>
        <v>2752.2869476761207</v>
      </c>
      <c r="F33" s="70">
        <f>GEW!$D$8+($D33-GEW!$D$8)*SUM(Fasering!$D$5:$D$10)</f>
        <v>2972.5763361740719</v>
      </c>
      <c r="G33" s="70">
        <f>GEW!$D$8+($D33-GEW!$D$8)*SUM(Fasering!$D$5:$D$11)</f>
        <v>3192.3705115020498</v>
      </c>
      <c r="H33" s="71">
        <f>GEW!$D$8+($D33-GEW!$D$8)*SUM(Fasering!$D$5:$D$12)</f>
        <v>3412.6599000000006</v>
      </c>
      <c r="I33" s="72">
        <f>($K$3+E33*12*7.57%)*SUM(Fasering!$D$5:$D$9)</f>
        <v>1466.9984375977169</v>
      </c>
      <c r="J33" s="30">
        <f>($K$3+F33*12*7.57%)*SUM(Fasering!$D$5:$D$10)</f>
        <v>1999.744944555365</v>
      </c>
      <c r="K33" s="30">
        <f>($K$3+G33*12*7.57%)*SUM(Fasering!$D$5:$D$11)</f>
        <v>2590.4682530655032</v>
      </c>
      <c r="L33" s="73">
        <f>($K$3+H33*12*7.57%)*SUM(Fasering!$D$5:$D$12)</f>
        <v>3241.8302531600016</v>
      </c>
    </row>
    <row r="34" spans="1:12" x14ac:dyDescent="0.2">
      <c r="A34" s="52">
        <f t="shared" si="2"/>
        <v>24</v>
      </c>
      <c r="B34" s="16">
        <v>41476.6</v>
      </c>
      <c r="C34" s="16">
        <f t="shared" si="0"/>
        <v>42306.131999999998</v>
      </c>
      <c r="D34" s="68">
        <f t="shared" si="1"/>
        <v>3525.511</v>
      </c>
      <c r="E34" s="69">
        <f>GEW!$D$8+($D34-GEW!$D$8)*SUM(Fasering!$D$5:$D$9)</f>
        <v>2814.9499603525114</v>
      </c>
      <c r="F34" s="70">
        <f>GEW!$D$8+($D34-GEW!$D$8)*SUM(Fasering!$D$5:$D$10)</f>
        <v>3051.9812566277169</v>
      </c>
      <c r="G34" s="70">
        <f>GEW!$D$8+($D34-GEW!$D$8)*SUM(Fasering!$D$5:$D$11)</f>
        <v>3288.4797037247949</v>
      </c>
      <c r="H34" s="71">
        <f>GEW!$D$8+($D34-GEW!$D$8)*SUM(Fasering!$D$5:$D$12)</f>
        <v>3525.5110000000004</v>
      </c>
      <c r="I34" s="72">
        <f>($K$3+E34*12*7.57%)*SUM(Fasering!$D$5:$D$9)</f>
        <v>1498.6062086202228</v>
      </c>
      <c r="J34" s="30">
        <f>($K$3+F34*12*7.57%)*SUM(Fasering!$D$5:$D$10)</f>
        <v>2050.4984634906668</v>
      </c>
      <c r="K34" s="30">
        <f>($K$3+G34*12*7.57%)*SUM(Fasering!$D$5:$D$11)</f>
        <v>2664.8217130858952</v>
      </c>
      <c r="L34" s="73">
        <f>($K$3+H34*12*7.57%)*SUM(Fasering!$D$5:$D$12)</f>
        <v>3344.3441924000012</v>
      </c>
    </row>
    <row r="35" spans="1:12" x14ac:dyDescent="0.2">
      <c r="A35" s="52">
        <f t="shared" si="2"/>
        <v>25</v>
      </c>
      <c r="B35" s="16">
        <v>41566.269999999997</v>
      </c>
      <c r="C35" s="16">
        <f t="shared" si="0"/>
        <v>42397.595399999998</v>
      </c>
      <c r="D35" s="68">
        <f t="shared" si="1"/>
        <v>3533.1329499999997</v>
      </c>
      <c r="E35" s="69">
        <f>GEW!$D$8+($D35-GEW!$D$8)*SUM(Fasering!$D$5:$D$9)</f>
        <v>2819.1822128468939</v>
      </c>
      <c r="F35" s="70">
        <f>GEW!$D$8+($D35-GEW!$D$8)*SUM(Fasering!$D$5:$D$10)</f>
        <v>3057.3442556011573</v>
      </c>
      <c r="G35" s="70">
        <f>GEW!$D$8+($D35-GEW!$D$8)*SUM(Fasering!$D$5:$D$11)</f>
        <v>3294.9709072457363</v>
      </c>
      <c r="H35" s="71">
        <f>GEW!$D$8+($D35-GEW!$D$8)*SUM(Fasering!$D$5:$D$12)</f>
        <v>3533.1329500000002</v>
      </c>
      <c r="I35" s="72">
        <f>($K$3+E35*12*7.57%)*SUM(Fasering!$D$5:$D$9)</f>
        <v>1500.7409937516481</v>
      </c>
      <c r="J35" s="30">
        <f>($K$3+F35*12*7.57%)*SUM(Fasering!$D$5:$D$10)</f>
        <v>2053.9263501807291</v>
      </c>
      <c r="K35" s="30">
        <f>($K$3+G35*12*7.57%)*SUM(Fasering!$D$5:$D$11)</f>
        <v>2669.8435370167422</v>
      </c>
      <c r="L35" s="73">
        <f>($K$3+H35*12*7.57%)*SUM(Fasering!$D$5:$D$12)</f>
        <v>3351.2679717800015</v>
      </c>
    </row>
    <row r="36" spans="1:12" x14ac:dyDescent="0.2">
      <c r="A36" s="52">
        <f t="shared" si="2"/>
        <v>26</v>
      </c>
      <c r="B36" s="16">
        <v>41636.019999999997</v>
      </c>
      <c r="C36" s="16">
        <f t="shared" si="0"/>
        <v>42468.740399999995</v>
      </c>
      <c r="D36" s="68">
        <f t="shared" si="1"/>
        <v>3539.0616999999997</v>
      </c>
      <c r="E36" s="69">
        <f>GEW!$D$8+($D36-GEW!$D$8)*SUM(Fasering!$D$5:$D$9)</f>
        <v>2822.4742794408849</v>
      </c>
      <c r="F36" s="70">
        <f>GEW!$D$8+($D36-GEW!$D$8)*SUM(Fasering!$D$5:$D$10)</f>
        <v>3061.5158757461054</v>
      </c>
      <c r="G36" s="70">
        <f>GEW!$D$8+($D36-GEW!$D$8)*SUM(Fasering!$D$5:$D$11)</f>
        <v>3300.0201036947797</v>
      </c>
      <c r="H36" s="71">
        <f>GEW!$D$8+($D36-GEW!$D$8)*SUM(Fasering!$D$5:$D$12)</f>
        <v>3539.0617000000002</v>
      </c>
      <c r="I36" s="72">
        <f>($K$3+E36*12*7.57%)*SUM(Fasering!$D$5:$D$9)</f>
        <v>1502.4015409013848</v>
      </c>
      <c r="J36" s="30">
        <f>($K$3+F36*12*7.57%)*SUM(Fasering!$D$5:$D$10)</f>
        <v>2056.5927391249902</v>
      </c>
      <c r="K36" s="30">
        <f>($K$3+G36*12*7.57%)*SUM(Fasering!$D$5:$D$11)</f>
        <v>2673.7497734299977</v>
      </c>
      <c r="L36" s="73">
        <f>($K$3+H36*12*7.57%)*SUM(Fasering!$D$5:$D$12)</f>
        <v>3356.6536482800011</v>
      </c>
    </row>
    <row r="37" spans="1:12" x14ac:dyDescent="0.2">
      <c r="A37" s="52">
        <f t="shared" si="2"/>
        <v>27</v>
      </c>
      <c r="B37" s="16">
        <v>41715.160000000003</v>
      </c>
      <c r="C37" s="16">
        <f t="shared" si="0"/>
        <v>42549.463200000006</v>
      </c>
      <c r="D37" s="68">
        <f t="shared" si="1"/>
        <v>3545.7886000000003</v>
      </c>
      <c r="E37" s="69">
        <f>GEW!$D$8+($D37-GEW!$D$8)*SUM(Fasering!$D$5:$D$9)</f>
        <v>2826.2095360752719</v>
      </c>
      <c r="F37" s="70">
        <f>GEW!$D$8+($D37-GEW!$D$8)*SUM(Fasering!$D$5:$D$10)</f>
        <v>3066.2490946460512</v>
      </c>
      <c r="G37" s="70">
        <f>GEW!$D$8+($D37-GEW!$D$8)*SUM(Fasering!$D$5:$D$11)</f>
        <v>3305.7490414292215</v>
      </c>
      <c r="H37" s="71">
        <f>GEW!$D$8+($D37-GEW!$D$8)*SUM(Fasering!$D$5:$D$12)</f>
        <v>3545.7886000000008</v>
      </c>
      <c r="I37" s="72">
        <f>($K$3+E37*12*7.57%)*SUM(Fasering!$D$5:$D$9)</f>
        <v>1504.2856369792373</v>
      </c>
      <c r="J37" s="30">
        <f>($K$3+F37*12*7.57%)*SUM(Fasering!$D$5:$D$10)</f>
        <v>2059.6180870970161</v>
      </c>
      <c r="K37" s="30">
        <f>($K$3+G37*12*7.57%)*SUM(Fasering!$D$5:$D$11)</f>
        <v>2678.1818816700697</v>
      </c>
      <c r="L37" s="73">
        <f>($K$3+H37*12*7.57%)*SUM(Fasering!$D$5:$D$12)</f>
        <v>3362.7643642400021</v>
      </c>
    </row>
    <row r="38" spans="1:12" x14ac:dyDescent="0.2">
      <c r="A38" s="52">
        <f t="shared" si="2"/>
        <v>28</v>
      </c>
      <c r="B38" s="16">
        <v>41775.050000000003</v>
      </c>
      <c r="C38" s="16">
        <f t="shared" si="0"/>
        <v>42610.551000000007</v>
      </c>
      <c r="D38" s="68">
        <f t="shared" si="1"/>
        <v>3550.8792500000004</v>
      </c>
      <c r="E38" s="69">
        <f>GEW!$D$8+($D38-GEW!$D$8)*SUM(Fasering!$D$5:$D$9)</f>
        <v>2829.0362295278042</v>
      </c>
      <c r="F38" s="70">
        <f>GEW!$D$8+($D38-GEW!$D$8)*SUM(Fasering!$D$5:$D$10)</f>
        <v>3069.8310061941652</v>
      </c>
      <c r="G38" s="70">
        <f>GEW!$D$8+($D38-GEW!$D$8)*SUM(Fasering!$D$5:$D$11)</f>
        <v>3310.0844733336398</v>
      </c>
      <c r="H38" s="71">
        <f>GEW!$D$8+($D38-GEW!$D$8)*SUM(Fasering!$D$5:$D$12)</f>
        <v>3550.8792500000009</v>
      </c>
      <c r="I38" s="72">
        <f>($K$3+E38*12*7.57%)*SUM(Fasering!$D$5:$D$9)</f>
        <v>1505.7114458508895</v>
      </c>
      <c r="J38" s="30">
        <f>($K$3+F38*12*7.57%)*SUM(Fasering!$D$5:$D$10)</f>
        <v>2061.9075499482246</v>
      </c>
      <c r="K38" s="30">
        <f>($K$3+G38*12*7.57%)*SUM(Fasering!$D$5:$D$11)</f>
        <v>2681.535924663473</v>
      </c>
      <c r="L38" s="73">
        <f>($K$3+H38*12*7.57%)*SUM(Fasering!$D$5:$D$12)</f>
        <v>3367.3887107000014</v>
      </c>
    </row>
    <row r="39" spans="1:12" x14ac:dyDescent="0.2">
      <c r="A39" s="52">
        <f t="shared" si="2"/>
        <v>29</v>
      </c>
      <c r="B39" s="16">
        <v>41830.51</v>
      </c>
      <c r="C39" s="16">
        <f t="shared" si="0"/>
        <v>42667.120200000005</v>
      </c>
      <c r="D39" s="68">
        <f t="shared" si="1"/>
        <v>3555.5933500000001</v>
      </c>
      <c r="E39" s="69">
        <f>GEW!$D$8+($D39-GEW!$D$8)*SUM(Fasering!$D$5:$D$9)</f>
        <v>2831.6538354532913</v>
      </c>
      <c r="F39" s="70">
        <f>GEW!$D$8+($D39-GEW!$D$8)*SUM(Fasering!$D$5:$D$10)</f>
        <v>3073.147967530922</v>
      </c>
      <c r="G39" s="70">
        <f>GEW!$D$8+($D39-GEW!$D$8)*SUM(Fasering!$D$5:$D$11)</f>
        <v>3314.0992179223695</v>
      </c>
      <c r="H39" s="71">
        <f>GEW!$D$8+($D39-GEW!$D$8)*SUM(Fasering!$D$5:$D$12)</f>
        <v>3555.5933500000006</v>
      </c>
      <c r="I39" s="72">
        <f>($K$3+E39*12*7.57%)*SUM(Fasering!$D$5:$D$9)</f>
        <v>1507.0317891472966</v>
      </c>
      <c r="J39" s="30">
        <f>($K$3+F39*12*7.57%)*SUM(Fasering!$D$5:$D$10)</f>
        <v>2064.027663652148</v>
      </c>
      <c r="K39" s="30">
        <f>($K$3+G39*12*7.57%)*SUM(Fasering!$D$5:$D$11)</f>
        <v>2684.6418726416682</v>
      </c>
      <c r="L39" s="73">
        <f>($K$3+H39*12*7.57%)*SUM(Fasering!$D$5:$D$12)</f>
        <v>3371.6709991400012</v>
      </c>
    </row>
    <row r="40" spans="1:12" x14ac:dyDescent="0.2">
      <c r="A40" s="52">
        <f t="shared" si="2"/>
        <v>30</v>
      </c>
      <c r="B40" s="16">
        <v>41881.919999999998</v>
      </c>
      <c r="C40" s="16">
        <f t="shared" si="0"/>
        <v>42719.558400000002</v>
      </c>
      <c r="D40" s="68">
        <f t="shared" si="1"/>
        <v>3559.9631999999997</v>
      </c>
      <c r="E40" s="69">
        <f>GEW!$D$8+($D40-GEW!$D$8)*SUM(Fasering!$D$5:$D$9)</f>
        <v>2834.0802891249341</v>
      </c>
      <c r="F40" s="70">
        <f>GEW!$D$8+($D40-GEW!$D$8)*SUM(Fasering!$D$5:$D$10)</f>
        <v>3076.2227057624887</v>
      </c>
      <c r="G40" s="70">
        <f>GEW!$D$8+($D40-GEW!$D$8)*SUM(Fasering!$D$5:$D$11)</f>
        <v>3317.8207833624456</v>
      </c>
      <c r="H40" s="71">
        <f>GEW!$D$8+($D40-GEW!$D$8)*SUM(Fasering!$D$5:$D$12)</f>
        <v>3559.9632000000001</v>
      </c>
      <c r="I40" s="72">
        <f>($K$3+E40*12*7.57%)*SUM(Fasering!$D$5:$D$9)</f>
        <v>1508.2557135769453</v>
      </c>
      <c r="J40" s="30">
        <f>($K$3+F40*12*7.57%)*SUM(Fasering!$D$5:$D$10)</f>
        <v>2065.9929547722122</v>
      </c>
      <c r="K40" s="30">
        <f>($K$3+G40*12*7.57%)*SUM(Fasering!$D$5:$D$11)</f>
        <v>2687.5210068926422</v>
      </c>
      <c r="L40" s="73">
        <f>($K$3+H40*12*7.57%)*SUM(Fasering!$D$5:$D$12)</f>
        <v>3375.6405708800012</v>
      </c>
    </row>
    <row r="41" spans="1:12" x14ac:dyDescent="0.2">
      <c r="A41" s="52">
        <f t="shared" si="2"/>
        <v>31</v>
      </c>
      <c r="B41" s="16">
        <v>41929.51</v>
      </c>
      <c r="C41" s="16">
        <f t="shared" si="0"/>
        <v>42768.100200000001</v>
      </c>
      <c r="D41" s="68">
        <f t="shared" si="1"/>
        <v>3564.0083500000001</v>
      </c>
      <c r="E41" s="69">
        <f>GEW!$D$8+($D41-GEW!$D$8)*SUM(Fasering!$D$5:$D$9)</f>
        <v>2836.326446102827</v>
      </c>
      <c r="F41" s="70">
        <f>GEW!$D$8+($D41-GEW!$D$8)*SUM(Fasering!$D$5:$D$10)</f>
        <v>3079.0689767689128</v>
      </c>
      <c r="G41" s="70">
        <f>GEW!$D$8+($D41-GEW!$D$8)*SUM(Fasering!$D$5:$D$11)</f>
        <v>3321.2658193339148</v>
      </c>
      <c r="H41" s="71">
        <f>GEW!$D$8+($D41-GEW!$D$8)*SUM(Fasering!$D$5:$D$12)</f>
        <v>3564.0083500000005</v>
      </c>
      <c r="I41" s="72">
        <f>($K$3+E41*12*7.57%)*SUM(Fasering!$D$5:$D$9)</f>
        <v>1509.3886947791814</v>
      </c>
      <c r="J41" s="30">
        <f>($K$3+F41*12*7.57%)*SUM(Fasering!$D$5:$D$10)</f>
        <v>2067.8122157020666</v>
      </c>
      <c r="K41" s="30">
        <f>($K$3+G41*12*7.57%)*SUM(Fasering!$D$5:$D$11)</f>
        <v>2690.1862081959657</v>
      </c>
      <c r="L41" s="73">
        <f>($K$3+H41*12*7.57%)*SUM(Fasering!$D$5:$D$12)</f>
        <v>3379.3151851400016</v>
      </c>
    </row>
    <row r="42" spans="1:12" x14ac:dyDescent="0.2">
      <c r="A42" s="52">
        <f t="shared" si="2"/>
        <v>32</v>
      </c>
      <c r="B42" s="16">
        <v>41973.58</v>
      </c>
      <c r="C42" s="16">
        <f t="shared" si="0"/>
        <v>42813.051600000006</v>
      </c>
      <c r="D42" s="68">
        <f t="shared" si="1"/>
        <v>3567.7543000000005</v>
      </c>
      <c r="E42" s="69">
        <f>GEW!$D$8+($D42-GEW!$D$8)*SUM(Fasering!$D$5:$D$9)</f>
        <v>2838.4064658131815</v>
      </c>
      <c r="F42" s="70">
        <f>GEW!$D$8+($D42-GEW!$D$8)*SUM(Fasering!$D$5:$D$10)</f>
        <v>3081.7047230024309</v>
      </c>
      <c r="G42" s="70">
        <f>GEW!$D$8+($D42-GEW!$D$8)*SUM(Fasering!$D$5:$D$11)</f>
        <v>3324.4560428107511</v>
      </c>
      <c r="H42" s="71">
        <f>GEW!$D$8+($D42-GEW!$D$8)*SUM(Fasering!$D$5:$D$12)</f>
        <v>3567.754300000001</v>
      </c>
      <c r="I42" s="72">
        <f>($K$3+E42*12*7.57%)*SUM(Fasering!$D$5:$D$9)</f>
        <v>1510.4378748922843</v>
      </c>
      <c r="J42" s="30">
        <f>($K$3+F42*12*7.57%)*SUM(Fasering!$D$5:$D$10)</f>
        <v>2069.4969147812581</v>
      </c>
      <c r="K42" s="30">
        <f>($K$3+G42*12*7.57%)*SUM(Fasering!$D$5:$D$11)</f>
        <v>2692.6542775684702</v>
      </c>
      <c r="L42" s="73">
        <f>($K$3+H42*12*7.57%)*SUM(Fasering!$D$5:$D$12)</f>
        <v>3382.718006120002</v>
      </c>
    </row>
    <row r="43" spans="1:12" x14ac:dyDescent="0.2">
      <c r="A43" s="52">
        <f t="shared" si="2"/>
        <v>33</v>
      </c>
      <c r="B43" s="16">
        <v>42014.38</v>
      </c>
      <c r="C43" s="16">
        <f t="shared" si="0"/>
        <v>42854.667600000001</v>
      </c>
      <c r="D43" s="68">
        <f t="shared" si="1"/>
        <v>3571.2222999999999</v>
      </c>
      <c r="E43" s="69">
        <f>GEW!$D$8+($D43-GEW!$D$8)*SUM(Fasering!$D$5:$D$9)</f>
        <v>2840.3321477778381</v>
      </c>
      <c r="F43" s="70">
        <f>GEW!$D$8+($D43-GEW!$D$8)*SUM(Fasering!$D$5:$D$10)</f>
        <v>3084.144896506572</v>
      </c>
      <c r="G43" s="70">
        <f>GEW!$D$8+($D43-GEW!$D$8)*SUM(Fasering!$D$5:$D$11)</f>
        <v>3327.4095512712665</v>
      </c>
      <c r="H43" s="71">
        <f>GEW!$D$8+($D43-GEW!$D$8)*SUM(Fasering!$D$5:$D$12)</f>
        <v>3571.2223000000004</v>
      </c>
      <c r="I43" s="72">
        <f>($K$3+E43*12*7.57%)*SUM(Fasering!$D$5:$D$9)</f>
        <v>1511.4092056981519</v>
      </c>
      <c r="J43" s="30">
        <f>($K$3+F43*12*7.57%)*SUM(Fasering!$D$5:$D$10)</f>
        <v>2071.0566089594058</v>
      </c>
      <c r="K43" s="30">
        <f>($K$3+G43*12*7.57%)*SUM(Fasering!$D$5:$D$11)</f>
        <v>2694.9392158575142</v>
      </c>
      <c r="L43" s="73">
        <f>($K$3+H43*12*7.57%)*SUM(Fasering!$D$5:$D$12)</f>
        <v>3385.868337320001</v>
      </c>
    </row>
    <row r="44" spans="1:12" x14ac:dyDescent="0.2">
      <c r="A44" s="52">
        <f t="shared" si="2"/>
        <v>34</v>
      </c>
      <c r="B44" s="16">
        <v>42052.18</v>
      </c>
      <c r="C44" s="16">
        <f t="shared" si="0"/>
        <v>42893.223599999998</v>
      </c>
      <c r="D44" s="68">
        <f t="shared" si="1"/>
        <v>3574.4353000000001</v>
      </c>
      <c r="E44" s="69">
        <f>GEW!$D$8+($D44-GEW!$D$8)*SUM(Fasering!$D$5:$D$9)</f>
        <v>2842.1162354803882</v>
      </c>
      <c r="F44" s="70">
        <f>GEW!$D$8+($D44-GEW!$D$8)*SUM(Fasering!$D$5:$D$10)</f>
        <v>3086.4056454883507</v>
      </c>
      <c r="G44" s="70">
        <f>GEW!$D$8+($D44-GEW!$D$8)*SUM(Fasering!$D$5:$D$11)</f>
        <v>3330.1458899920381</v>
      </c>
      <c r="H44" s="71">
        <f>GEW!$D$8+($D44-GEW!$D$8)*SUM(Fasering!$D$5:$D$12)</f>
        <v>3574.4353000000006</v>
      </c>
      <c r="I44" s="72">
        <f>($K$3+E44*12*7.57%)*SUM(Fasering!$D$5:$D$9)</f>
        <v>1512.3091151212348</v>
      </c>
      <c r="J44" s="30">
        <f>($K$3+F44*12*7.57%)*SUM(Fasering!$D$5:$D$10)</f>
        <v>2072.5016197421023</v>
      </c>
      <c r="K44" s="30">
        <f>($K$3+G44*12*7.57%)*SUM(Fasering!$D$5:$D$11)</f>
        <v>2697.0561439782455</v>
      </c>
      <c r="L44" s="73">
        <f>($K$3+H44*12*7.57%)*SUM(Fasering!$D$5:$D$12)</f>
        <v>3388.7870265200013</v>
      </c>
    </row>
    <row r="45" spans="1:12" x14ac:dyDescent="0.2">
      <c r="A45" s="52">
        <f t="shared" si="2"/>
        <v>35</v>
      </c>
      <c r="B45" s="16">
        <v>42087.15</v>
      </c>
      <c r="C45" s="16">
        <f t="shared" si="0"/>
        <v>42928.893000000004</v>
      </c>
      <c r="D45" s="68">
        <f t="shared" si="1"/>
        <v>3577.4077500000003</v>
      </c>
      <c r="E45" s="69">
        <f>GEW!$D$8+($D45-GEW!$D$8)*SUM(Fasering!$D$5:$D$9)</f>
        <v>2843.766752595684</v>
      </c>
      <c r="F45" s="70">
        <f>GEW!$D$8+($D45-GEW!$D$8)*SUM(Fasering!$D$5:$D$10)</f>
        <v>3088.4971373373664</v>
      </c>
      <c r="G45" s="70">
        <f>GEW!$D$8+($D45-GEW!$D$8)*SUM(Fasering!$D$5:$D$11)</f>
        <v>3332.6773652583183</v>
      </c>
      <c r="H45" s="71">
        <f>GEW!$D$8+($D45-GEW!$D$8)*SUM(Fasering!$D$5:$D$12)</f>
        <v>3577.4077500000008</v>
      </c>
      <c r="I45" s="72">
        <f>($K$3+E45*12*7.57%)*SUM(Fasering!$D$5:$D$9)</f>
        <v>1513.141650373225</v>
      </c>
      <c r="J45" s="30">
        <f>($K$3+F45*12*7.57%)*SUM(Fasering!$D$5:$D$10)</f>
        <v>2073.838445855089</v>
      </c>
      <c r="K45" s="30">
        <f>($K$3+G45*12*7.57%)*SUM(Fasering!$D$5:$D$11)</f>
        <v>2699.0145825068703</v>
      </c>
      <c r="L45" s="73">
        <f>($K$3+H45*12*7.57%)*SUM(Fasering!$D$5:$D$12)</f>
        <v>3391.4872001000017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87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17</v>
      </c>
      <c r="B1" s="1" t="s">
        <v>81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26963.05</v>
      </c>
      <c r="C10" s="16">
        <f t="shared" ref="C10:C45" si="0">B10*$D$3</f>
        <v>27502.311000000002</v>
      </c>
      <c r="D10" s="68">
        <f t="shared" ref="D10:D45" si="1">B10/12*$D$3</f>
        <v>2291.85925</v>
      </c>
      <c r="E10" s="69">
        <f>GEW!$D$8+($D10-GEW!$D$8)*SUM(Fasering!$D$5:$D$9)</f>
        <v>2129.9381594174565</v>
      </c>
      <c r="F10" s="70">
        <f>GEW!$D$8+($D10-GEW!$D$8)*SUM(Fasering!$D$5:$D$10)</f>
        <v>2183.9523311121443</v>
      </c>
      <c r="G10" s="70">
        <f>GEW!$D$8+($D10-GEW!$D$8)*SUM(Fasering!$D$5:$D$11)</f>
        <v>2237.8450783053122</v>
      </c>
      <c r="H10" s="71">
        <f>GEW!$D$8+($D10-GEW!$D$8)*SUM(Fasering!$D$5:$D$12)</f>
        <v>2291.85925</v>
      </c>
      <c r="I10" s="72">
        <f>($K$3+E10*12*7.57%)*SUM(Fasering!$D$5:$D$9)</f>
        <v>1153.0802719167821</v>
      </c>
      <c r="J10" s="30">
        <f>($K$3+F10*12*7.57%)*SUM(Fasering!$D$5:$D$10)</f>
        <v>1495.677398802829</v>
      </c>
      <c r="K10" s="30">
        <f>($K$3+G10*12*7.57%)*SUM(Fasering!$D$5:$D$11)</f>
        <v>1852.0137203174359</v>
      </c>
      <c r="L10" s="73">
        <f>($K$3+H10*12*7.57%)*SUM(Fasering!$D$5:$D$12)</f>
        <v>2223.6949427000009</v>
      </c>
    </row>
    <row r="11" spans="1:12" x14ac:dyDescent="0.2">
      <c r="A11" s="52">
        <f t="shared" ref="A11:A45" si="2">+A10+1</f>
        <v>1</v>
      </c>
      <c r="B11" s="16">
        <v>27469.25</v>
      </c>
      <c r="C11" s="16">
        <f t="shared" si="0"/>
        <v>28018.635000000002</v>
      </c>
      <c r="D11" s="68">
        <f t="shared" si="1"/>
        <v>2334.88625</v>
      </c>
      <c r="E11" s="69">
        <f>GEW!$D$8+($D11-GEW!$D$8)*SUM(Fasering!$D$5:$D$9)</f>
        <v>2153.8298312436687</v>
      </c>
      <c r="F11" s="70">
        <f>GEW!$D$8+($D11-GEW!$D$8)*SUM(Fasering!$D$5:$D$10)</f>
        <v>2214.2272288522549</v>
      </c>
      <c r="G11" s="70">
        <f>GEW!$D$8+($D11-GEW!$D$8)*SUM(Fasering!$D$5:$D$11)</f>
        <v>2274.4888523914142</v>
      </c>
      <c r="H11" s="71">
        <f>GEW!$D$8+($D11-GEW!$D$8)*SUM(Fasering!$D$5:$D$12)</f>
        <v>2334.88625</v>
      </c>
      <c r="I11" s="72">
        <f>($K$3+E11*12*7.57%)*SUM(Fasering!$D$5:$D$9)</f>
        <v>1165.1314399052671</v>
      </c>
      <c r="J11" s="30">
        <f>($K$3+F11*12*7.57%)*SUM(Fasering!$D$5:$D$10)</f>
        <v>1515.0283103954432</v>
      </c>
      <c r="K11" s="30">
        <f>($K$3+G11*12*7.57%)*SUM(Fasering!$D$5:$D$11)</f>
        <v>1880.3626360506225</v>
      </c>
      <c r="L11" s="73">
        <f>($K$3+H11*12*7.57%)*SUM(Fasering!$D$5:$D$12)</f>
        <v>2262.7806695000008</v>
      </c>
    </row>
    <row r="12" spans="1:12" x14ac:dyDescent="0.2">
      <c r="A12" s="52">
        <f t="shared" si="2"/>
        <v>2</v>
      </c>
      <c r="B12" s="16">
        <v>28080.9</v>
      </c>
      <c r="C12" s="16">
        <f t="shared" si="0"/>
        <v>28642.518000000004</v>
      </c>
      <c r="D12" s="68">
        <f t="shared" si="1"/>
        <v>2386.8765000000003</v>
      </c>
      <c r="E12" s="69">
        <f>GEW!$D$8+($D12-GEW!$D$8)*SUM(Fasering!$D$5:$D$9)</f>
        <v>2182.6985413829475</v>
      </c>
      <c r="F12" s="70">
        <f>GEW!$D$8+($D12-GEW!$D$8)*SUM(Fasering!$D$5:$D$10)</f>
        <v>2250.8088985534378</v>
      </c>
      <c r="G12" s="70">
        <f>GEW!$D$8+($D12-GEW!$D$8)*SUM(Fasering!$D$5:$D$11)</f>
        <v>2318.7661428295105</v>
      </c>
      <c r="H12" s="71">
        <f>GEW!$D$8+($D12-GEW!$D$8)*SUM(Fasering!$D$5:$D$12)</f>
        <v>2386.8765000000003</v>
      </c>
      <c r="I12" s="72">
        <f>($K$3+E12*12*7.57%)*SUM(Fasering!$D$5:$D$9)</f>
        <v>1179.693069498624</v>
      </c>
      <c r="J12" s="30">
        <f>($K$3+F12*12*7.57%)*SUM(Fasering!$D$5:$D$10)</f>
        <v>1538.4103433381979</v>
      </c>
      <c r="K12" s="30">
        <f>($K$3+G12*12*7.57%)*SUM(Fasering!$D$5:$D$11)</f>
        <v>1914.6171091999784</v>
      </c>
      <c r="L12" s="73">
        <f>($K$3+H12*12*7.57%)*SUM(Fasering!$D$5:$D$12)</f>
        <v>2310.008612600001</v>
      </c>
    </row>
    <row r="13" spans="1:12" x14ac:dyDescent="0.2">
      <c r="A13" s="52">
        <f t="shared" si="2"/>
        <v>3</v>
      </c>
      <c r="B13" s="16">
        <v>28704.42</v>
      </c>
      <c r="C13" s="16">
        <f t="shared" si="0"/>
        <v>29278.508399999999</v>
      </c>
      <c r="D13" s="68">
        <f t="shared" si="1"/>
        <v>2439.8757000000001</v>
      </c>
      <c r="E13" s="69">
        <f>GEW!$D$8+($D13-GEW!$D$8)*SUM(Fasering!$D$5:$D$9)</f>
        <v>2212.1274928192965</v>
      </c>
      <c r="F13" s="70">
        <f>GEW!$D$8+($D13-GEW!$D$8)*SUM(Fasering!$D$5:$D$10)</f>
        <v>2288.1004912814378</v>
      </c>
      <c r="G13" s="70">
        <f>GEW!$D$8+($D13-GEW!$D$8)*SUM(Fasering!$D$5:$D$11)</f>
        <v>2363.9027015378588</v>
      </c>
      <c r="H13" s="71">
        <f>GEW!$D$8+($D13-GEW!$D$8)*SUM(Fasering!$D$5:$D$12)</f>
        <v>2439.8757000000001</v>
      </c>
      <c r="I13" s="72">
        <f>($K$3+E13*12*7.57%)*SUM(Fasering!$D$5:$D$9)</f>
        <v>1194.5372896965307</v>
      </c>
      <c r="J13" s="30">
        <f>($K$3+F13*12*7.57%)*SUM(Fasering!$D$5:$D$10)</f>
        <v>1562.2461402489575</v>
      </c>
      <c r="K13" s="30">
        <f>($K$3+G13*12*7.57%)*SUM(Fasering!$D$5:$D$11)</f>
        <v>1949.5363425819546</v>
      </c>
      <c r="L13" s="73">
        <f>($K$3+H13*12*7.57%)*SUM(Fasering!$D$5:$D$12)</f>
        <v>2358.1530858800006</v>
      </c>
    </row>
    <row r="14" spans="1:12" x14ac:dyDescent="0.2">
      <c r="A14" s="52">
        <f t="shared" si="2"/>
        <v>4</v>
      </c>
      <c r="B14" s="16">
        <v>29270.79</v>
      </c>
      <c r="C14" s="16">
        <f t="shared" si="0"/>
        <v>29856.2058</v>
      </c>
      <c r="D14" s="68">
        <f t="shared" si="1"/>
        <v>2488.0171500000001</v>
      </c>
      <c r="E14" s="69">
        <f>GEW!$D$8+($D14-GEW!$D$8)*SUM(Fasering!$D$5:$D$9)</f>
        <v>2238.8590735625048</v>
      </c>
      <c r="F14" s="70">
        <f>GEW!$D$8+($D14-GEW!$D$8)*SUM(Fasering!$D$5:$D$10)</f>
        <v>2321.9740468584164</v>
      </c>
      <c r="G14" s="70">
        <f>GEW!$D$8+($D14-GEW!$D$8)*SUM(Fasering!$D$5:$D$11)</f>
        <v>2404.9021767040886</v>
      </c>
      <c r="H14" s="71">
        <f>GEW!$D$8+($D14-GEW!$D$8)*SUM(Fasering!$D$5:$D$12)</f>
        <v>2488.0171500000001</v>
      </c>
      <c r="I14" s="72">
        <f>($K$3+E14*12*7.57%)*SUM(Fasering!$D$5:$D$9)</f>
        <v>1208.0209325523952</v>
      </c>
      <c r="J14" s="30">
        <f>($K$3+F14*12*7.57%)*SUM(Fasering!$D$5:$D$10)</f>
        <v>1583.8972184763556</v>
      </c>
      <c r="K14" s="30">
        <f>($K$3+G14*12*7.57%)*SUM(Fasering!$D$5:$D$11)</f>
        <v>1981.2549822575872</v>
      </c>
      <c r="L14" s="73">
        <f>($K$3+H14*12*7.57%)*SUM(Fasering!$D$5:$D$12)</f>
        <v>2401.8847790600007</v>
      </c>
    </row>
    <row r="15" spans="1:12" x14ac:dyDescent="0.2">
      <c r="A15" s="52">
        <f t="shared" si="2"/>
        <v>5</v>
      </c>
      <c r="B15" s="16">
        <v>29588.06</v>
      </c>
      <c r="C15" s="16">
        <f t="shared" si="0"/>
        <v>30179.821200000002</v>
      </c>
      <c r="D15" s="68">
        <f t="shared" si="1"/>
        <v>2514.9850999999999</v>
      </c>
      <c r="E15" s="69">
        <f>GEW!$D$8+($D15-GEW!$D$8)*SUM(Fasering!$D$5:$D$9)</f>
        <v>2253.8336107420828</v>
      </c>
      <c r="F15" s="70">
        <f>GEW!$D$8+($D15-GEW!$D$8)*SUM(Fasering!$D$5:$D$10)</f>
        <v>2340.9493862618237</v>
      </c>
      <c r="G15" s="70">
        <f>GEW!$D$8+($D15-GEW!$D$8)*SUM(Fasering!$D$5:$D$11)</f>
        <v>2427.8693244802589</v>
      </c>
      <c r="H15" s="71">
        <f>GEW!$D$8+($D15-GEW!$D$8)*SUM(Fasering!$D$5:$D$12)</f>
        <v>2514.9850999999999</v>
      </c>
      <c r="I15" s="72">
        <f>($K$3+E15*12*7.57%)*SUM(Fasering!$D$5:$D$9)</f>
        <v>1215.5742199243955</v>
      </c>
      <c r="J15" s="30">
        <f>($K$3+F15*12*7.57%)*SUM(Fasering!$D$5:$D$10)</f>
        <v>1596.0257521013823</v>
      </c>
      <c r="K15" s="30">
        <f>($K$3+G15*12*7.57%)*SUM(Fasering!$D$5:$D$11)</f>
        <v>1999.0231776243752</v>
      </c>
      <c r="L15" s="73">
        <f>($K$3+H15*12*7.57%)*SUM(Fasering!$D$5:$D$12)</f>
        <v>2426.3824648400005</v>
      </c>
    </row>
    <row r="16" spans="1:12" x14ac:dyDescent="0.2">
      <c r="A16" s="52">
        <f t="shared" si="2"/>
        <v>6</v>
      </c>
      <c r="B16" s="16">
        <v>30126.89</v>
      </c>
      <c r="C16" s="16">
        <f t="shared" si="0"/>
        <v>30729.427800000001</v>
      </c>
      <c r="D16" s="68">
        <f t="shared" si="1"/>
        <v>2560.7856500000003</v>
      </c>
      <c r="E16" s="69">
        <f>GEW!$D$8+($D16-GEW!$D$8)*SUM(Fasering!$D$5:$D$9)</f>
        <v>2279.2653561591474</v>
      </c>
      <c r="F16" s="70">
        <f>GEW!$D$8+($D16-GEW!$D$8)*SUM(Fasering!$D$5:$D$10)</f>
        <v>2373.1758247235066</v>
      </c>
      <c r="G16" s="70">
        <f>GEW!$D$8+($D16-GEW!$D$8)*SUM(Fasering!$D$5:$D$11)</f>
        <v>2466.875181435641</v>
      </c>
      <c r="H16" s="71">
        <f>GEW!$D$8+($D16-GEW!$D$8)*SUM(Fasering!$D$5:$D$12)</f>
        <v>2560.7856500000003</v>
      </c>
      <c r="I16" s="72">
        <f>($K$3+E16*12*7.57%)*SUM(Fasering!$D$5:$D$9)</f>
        <v>1228.4022144862993</v>
      </c>
      <c r="J16" s="30">
        <f>($K$3+F16*12*7.57%)*SUM(Fasering!$D$5:$D$10)</f>
        <v>1616.6240367585303</v>
      </c>
      <c r="K16" s="30">
        <f>($K$3+G16*12*7.57%)*SUM(Fasering!$D$5:$D$11)</f>
        <v>2029.1994839549036</v>
      </c>
      <c r="L16" s="73">
        <f>($K$3+H16*12*7.57%)*SUM(Fasering!$D$5:$D$12)</f>
        <v>2467.9876844600008</v>
      </c>
    </row>
    <row r="17" spans="1:12" x14ac:dyDescent="0.2">
      <c r="A17" s="52">
        <f t="shared" si="2"/>
        <v>7</v>
      </c>
      <c r="B17" s="16">
        <v>30410.59</v>
      </c>
      <c r="C17" s="16">
        <f t="shared" si="0"/>
        <v>31018.801800000001</v>
      </c>
      <c r="D17" s="68">
        <f t="shared" si="1"/>
        <v>2584.9001499999999</v>
      </c>
      <c r="E17" s="69">
        <f>GEW!$D$8+($D17-GEW!$D$8)*SUM(Fasering!$D$5:$D$9)</f>
        <v>2292.6554535457462</v>
      </c>
      <c r="F17" s="70">
        <f>GEW!$D$8+($D17-GEW!$D$8)*SUM(Fasering!$D$5:$D$10)</f>
        <v>2390.1434037216682</v>
      </c>
      <c r="G17" s="70">
        <f>GEW!$D$8+($D17-GEW!$D$8)*SUM(Fasering!$D$5:$D$11)</f>
        <v>2487.412199824078</v>
      </c>
      <c r="H17" s="71">
        <f>GEW!$D$8+($D17-GEW!$D$8)*SUM(Fasering!$D$5:$D$12)</f>
        <v>2584.9001499999999</v>
      </c>
      <c r="I17" s="72">
        <f>($K$3+E17*12*7.57%)*SUM(Fasering!$D$5:$D$9)</f>
        <v>1235.1562965849425</v>
      </c>
      <c r="J17" s="30">
        <f>($K$3+F17*12*7.57%)*SUM(Fasering!$D$5:$D$10)</f>
        <v>1627.4692631884486</v>
      </c>
      <c r="K17" s="30">
        <f>($K$3+G17*12*7.57%)*SUM(Fasering!$D$5:$D$11)</f>
        <v>2045.0876455382795</v>
      </c>
      <c r="L17" s="73">
        <f>($K$3+H17*12*7.57%)*SUM(Fasering!$D$5:$D$12)</f>
        <v>2489.8932962600006</v>
      </c>
    </row>
    <row r="18" spans="1:12" x14ac:dyDescent="0.2">
      <c r="A18" s="52">
        <f t="shared" si="2"/>
        <v>8</v>
      </c>
      <c r="B18" s="16">
        <v>31449.69</v>
      </c>
      <c r="C18" s="16">
        <f t="shared" si="0"/>
        <v>32078.683799999999</v>
      </c>
      <c r="D18" s="68">
        <f t="shared" si="1"/>
        <v>2673.2236499999999</v>
      </c>
      <c r="E18" s="69">
        <f>GEW!$D$8+($D18-GEW!$D$8)*SUM(Fasering!$D$5:$D$9)</f>
        <v>2341.6989861309244</v>
      </c>
      <c r="F18" s="70">
        <f>GEW!$D$8+($D18-GEW!$D$8)*SUM(Fasering!$D$5:$D$10)</f>
        <v>2452.2900774509235</v>
      </c>
      <c r="G18" s="70">
        <f>GEW!$D$8+($D18-GEW!$D$8)*SUM(Fasering!$D$5:$D$11)</f>
        <v>2562.6325586800012</v>
      </c>
      <c r="H18" s="71">
        <f>GEW!$D$8+($D18-GEW!$D$8)*SUM(Fasering!$D$5:$D$12)</f>
        <v>2673.2236499999999</v>
      </c>
      <c r="I18" s="72">
        <f>($K$3+E18*12*7.57%)*SUM(Fasering!$D$5:$D$9)</f>
        <v>1259.8942828686941</v>
      </c>
      <c r="J18" s="30">
        <f>($K$3+F18*12*7.57%)*SUM(Fasering!$D$5:$D$10)</f>
        <v>1667.1917685932001</v>
      </c>
      <c r="K18" s="30">
        <f>($K$3+G18*12*7.57%)*SUM(Fasering!$D$5:$D$11)</f>
        <v>2103.2807675026306</v>
      </c>
      <c r="L18" s="73">
        <f>($K$3+H18*12*7.57%)*SUM(Fasering!$D$5:$D$12)</f>
        <v>2570.1263636600006</v>
      </c>
    </row>
    <row r="19" spans="1:12" x14ac:dyDescent="0.2">
      <c r="A19" s="52">
        <f t="shared" si="2"/>
        <v>9</v>
      </c>
      <c r="B19" s="16">
        <v>31464.84</v>
      </c>
      <c r="C19" s="16">
        <f t="shared" si="0"/>
        <v>32094.1368</v>
      </c>
      <c r="D19" s="68">
        <f t="shared" si="1"/>
        <v>2674.5114000000003</v>
      </c>
      <c r="E19" s="69">
        <f>GEW!$D$8+($D19-GEW!$D$8)*SUM(Fasering!$D$5:$D$9)</f>
        <v>2342.4140371545659</v>
      </c>
      <c r="F19" s="70">
        <f>GEW!$D$8+($D19-GEW!$D$8)*SUM(Fasering!$D$5:$D$10)</f>
        <v>2453.1961712888587</v>
      </c>
      <c r="G19" s="70">
        <f>GEW!$D$8+($D19-GEW!$D$8)*SUM(Fasering!$D$5:$D$11)</f>
        <v>2563.7292658657079</v>
      </c>
      <c r="H19" s="71">
        <f>GEW!$D$8+($D19-GEW!$D$8)*SUM(Fasering!$D$5:$D$12)</f>
        <v>2674.5114000000003</v>
      </c>
      <c r="I19" s="72">
        <f>($K$3+E19*12*7.57%)*SUM(Fasering!$D$5:$D$9)</f>
        <v>1260.2549608517554</v>
      </c>
      <c r="J19" s="30">
        <f>($K$3+F19*12*7.57%)*SUM(Fasering!$D$5:$D$10)</f>
        <v>1667.7709197402332</v>
      </c>
      <c r="K19" s="30">
        <f>($K$3+G19*12*7.57%)*SUM(Fasering!$D$5:$D$11)</f>
        <v>2104.1292188526063</v>
      </c>
      <c r="L19" s="73">
        <f>($K$3+H19*12*7.57%)*SUM(Fasering!$D$5:$D$12)</f>
        <v>2571.2961557600011</v>
      </c>
    </row>
    <row r="20" spans="1:12" x14ac:dyDescent="0.2">
      <c r="A20" s="52">
        <f t="shared" si="2"/>
        <v>10</v>
      </c>
      <c r="B20" s="16">
        <v>32273.3</v>
      </c>
      <c r="C20" s="16">
        <f t="shared" si="0"/>
        <v>32918.766000000003</v>
      </c>
      <c r="D20" s="68">
        <f t="shared" si="1"/>
        <v>2743.2305000000001</v>
      </c>
      <c r="E20" s="69">
        <f>GEW!$D$8+($D20-GEW!$D$8)*SUM(Fasering!$D$5:$D$9)</f>
        <v>2380.5718028689466</v>
      </c>
      <c r="F20" s="70">
        <f>GEW!$D$8+($D20-GEW!$D$8)*SUM(Fasering!$D$5:$D$10)</f>
        <v>2501.5486877388184</v>
      </c>
      <c r="G20" s="70">
        <f>GEW!$D$8+($D20-GEW!$D$8)*SUM(Fasering!$D$5:$D$11)</f>
        <v>2622.2536151301283</v>
      </c>
      <c r="H20" s="71">
        <f>GEW!$D$8+($D20-GEW!$D$8)*SUM(Fasering!$D$5:$D$12)</f>
        <v>2743.2305000000006</v>
      </c>
      <c r="I20" s="72">
        <f>($K$3+E20*12*7.57%)*SUM(Fasering!$D$5:$D$9)</f>
        <v>1279.5020712270434</v>
      </c>
      <c r="J20" s="30">
        <f>($K$3+F20*12*7.57%)*SUM(Fasering!$D$5:$D$10)</f>
        <v>1698.676565702629</v>
      </c>
      <c r="K20" s="30">
        <f>($K$3+G20*12*7.57%)*SUM(Fasering!$D$5:$D$11)</f>
        <v>2149.4057190771268</v>
      </c>
      <c r="L20" s="73">
        <f>($K$3+H20*12*7.57%)*SUM(Fasering!$D$5:$D$12)</f>
        <v>2633.720586200001</v>
      </c>
    </row>
    <row r="21" spans="1:12" x14ac:dyDescent="0.2">
      <c r="A21" s="52">
        <f t="shared" si="2"/>
        <v>11</v>
      </c>
      <c r="B21" s="16">
        <v>32273.3</v>
      </c>
      <c r="C21" s="16">
        <f t="shared" si="0"/>
        <v>32918.766000000003</v>
      </c>
      <c r="D21" s="68">
        <f t="shared" si="1"/>
        <v>2743.2305000000001</v>
      </c>
      <c r="E21" s="69">
        <f>GEW!$D$8+($D21-GEW!$D$8)*SUM(Fasering!$D$5:$D$9)</f>
        <v>2380.5718028689466</v>
      </c>
      <c r="F21" s="70">
        <f>GEW!$D$8+($D21-GEW!$D$8)*SUM(Fasering!$D$5:$D$10)</f>
        <v>2501.5486877388184</v>
      </c>
      <c r="G21" s="70">
        <f>GEW!$D$8+($D21-GEW!$D$8)*SUM(Fasering!$D$5:$D$11)</f>
        <v>2622.2536151301283</v>
      </c>
      <c r="H21" s="71">
        <f>GEW!$D$8+($D21-GEW!$D$8)*SUM(Fasering!$D$5:$D$12)</f>
        <v>2743.2305000000006</v>
      </c>
      <c r="I21" s="72">
        <f>($K$3+E21*12*7.57%)*SUM(Fasering!$D$5:$D$9)</f>
        <v>1279.5020712270434</v>
      </c>
      <c r="J21" s="30">
        <f>($K$3+F21*12*7.57%)*SUM(Fasering!$D$5:$D$10)</f>
        <v>1698.676565702629</v>
      </c>
      <c r="K21" s="30">
        <f>($K$3+G21*12*7.57%)*SUM(Fasering!$D$5:$D$11)</f>
        <v>2149.4057190771268</v>
      </c>
      <c r="L21" s="73">
        <f>($K$3+H21*12*7.57%)*SUM(Fasering!$D$5:$D$12)</f>
        <v>2633.720586200001</v>
      </c>
    </row>
    <row r="22" spans="1:12" x14ac:dyDescent="0.2">
      <c r="A22" s="52">
        <f t="shared" si="2"/>
        <v>12</v>
      </c>
      <c r="B22" s="16">
        <v>33624.17</v>
      </c>
      <c r="C22" s="16">
        <f t="shared" si="0"/>
        <v>34296.653399999996</v>
      </c>
      <c r="D22" s="68">
        <f t="shared" si="1"/>
        <v>2858.0544499999996</v>
      </c>
      <c r="E22" s="69">
        <f>GEW!$D$8+($D22-GEW!$D$8)*SUM(Fasering!$D$5:$D$9)</f>
        <v>2444.3302831531728</v>
      </c>
      <c r="F22" s="70">
        <f>GEW!$D$8+($D22-GEW!$D$8)*SUM(Fasering!$D$5:$D$10)</f>
        <v>2582.3417559138147</v>
      </c>
      <c r="G22" s="70">
        <f>GEW!$D$8+($D22-GEW!$D$8)*SUM(Fasering!$D$5:$D$11)</f>
        <v>2720.0429772393582</v>
      </c>
      <c r="H22" s="71">
        <f>GEW!$D$8+($D22-GEW!$D$8)*SUM(Fasering!$D$5:$D$12)</f>
        <v>2858.0544499999996</v>
      </c>
      <c r="I22" s="72">
        <f>($K$3+E22*12*7.57%)*SUM(Fasering!$D$5:$D$9)</f>
        <v>1311.6624056810242</v>
      </c>
      <c r="J22" s="30">
        <f>($K$3+F22*12*7.57%)*SUM(Fasering!$D$5:$D$10)</f>
        <v>1750.3173518407452</v>
      </c>
      <c r="K22" s="30">
        <f>($K$3+G22*12*7.57%)*SUM(Fasering!$D$5:$D$11)</f>
        <v>2225.0590177663603</v>
      </c>
      <c r="L22" s="73">
        <f>($K$3+H22*12*7.57%)*SUM(Fasering!$D$5:$D$12)</f>
        <v>2738.0266623800003</v>
      </c>
    </row>
    <row r="23" spans="1:12" x14ac:dyDescent="0.2">
      <c r="A23" s="52">
        <f t="shared" si="2"/>
        <v>13</v>
      </c>
      <c r="B23" s="16">
        <v>33639.449999999997</v>
      </c>
      <c r="C23" s="16">
        <f t="shared" si="0"/>
        <v>34312.238999999994</v>
      </c>
      <c r="D23" s="68">
        <f t="shared" si="1"/>
        <v>2859.3532500000001</v>
      </c>
      <c r="E23" s="69">
        <f>GEW!$D$8+($D23-GEW!$D$8)*SUM(Fasering!$D$5:$D$9)</f>
        <v>2445.0514699281725</v>
      </c>
      <c r="F23" s="70">
        <f>GEW!$D$8+($D23-GEW!$D$8)*SUM(Fasering!$D$5:$D$10)</f>
        <v>2583.255624814386</v>
      </c>
      <c r="G23" s="70">
        <f>GEW!$D$8+($D23-GEW!$D$8)*SUM(Fasering!$D$5:$D$11)</f>
        <v>2721.1490951137866</v>
      </c>
      <c r="H23" s="71">
        <f>GEW!$D$8+($D23-GEW!$D$8)*SUM(Fasering!$D$5:$D$12)</f>
        <v>2859.3532500000001</v>
      </c>
      <c r="I23" s="72">
        <f>($K$3+E23*12*7.57%)*SUM(Fasering!$D$5:$D$9)</f>
        <v>1312.0261785906732</v>
      </c>
      <c r="J23" s="30">
        <f>($K$3+F23*12*7.57%)*SUM(Fasering!$D$5:$D$10)</f>
        <v>1750.9014726015812</v>
      </c>
      <c r="K23" s="30">
        <f>($K$3+G23*12*7.57%)*SUM(Fasering!$D$5:$D$11)</f>
        <v>2225.9147495569632</v>
      </c>
      <c r="L23" s="73">
        <f>($K$3+H23*12*7.57%)*SUM(Fasering!$D$5:$D$12)</f>
        <v>2739.2064923000007</v>
      </c>
    </row>
    <row r="24" spans="1:12" x14ac:dyDescent="0.2">
      <c r="A24" s="52">
        <f t="shared" si="2"/>
        <v>14</v>
      </c>
      <c r="B24" s="16">
        <v>35030.31</v>
      </c>
      <c r="C24" s="16">
        <f t="shared" si="0"/>
        <v>35730.9162</v>
      </c>
      <c r="D24" s="68">
        <f t="shared" si="1"/>
        <v>2977.5763499999998</v>
      </c>
      <c r="E24" s="69">
        <f>GEW!$D$8+($D24-GEW!$D$8)*SUM(Fasering!$D$5:$D$9)</f>
        <v>2510.6974017262874</v>
      </c>
      <c r="F24" s="70">
        <f>GEW!$D$8+($D24-GEW!$D$8)*SUM(Fasering!$D$5:$D$10)</f>
        <v>2666.4404218724858</v>
      </c>
      <c r="G24" s="70">
        <f>GEW!$D$8+($D24-GEW!$D$8)*SUM(Fasering!$D$5:$D$11)</f>
        <v>2821.8333298538014</v>
      </c>
      <c r="H24" s="71">
        <f>GEW!$D$8+($D24-GEW!$D$8)*SUM(Fasering!$D$5:$D$12)</f>
        <v>2977.5763500000003</v>
      </c>
      <c r="I24" s="72">
        <f>($K$3+E24*12*7.57%)*SUM(Fasering!$D$5:$D$9)</f>
        <v>1345.13856007717</v>
      </c>
      <c r="J24" s="30">
        <f>($K$3+F24*12*7.57%)*SUM(Fasering!$D$5:$D$10)</f>
        <v>1804.0709884010735</v>
      </c>
      <c r="K24" s="30">
        <f>($K$3+G24*12*7.57%)*SUM(Fasering!$D$5:$D$11)</f>
        <v>2303.8076237897963</v>
      </c>
      <c r="L24" s="73">
        <f>($K$3+H24*12*7.57%)*SUM(Fasering!$D$5:$D$12)</f>
        <v>2846.6003563400009</v>
      </c>
    </row>
    <row r="25" spans="1:12" x14ac:dyDescent="0.2">
      <c r="A25" s="52">
        <f t="shared" si="2"/>
        <v>15</v>
      </c>
      <c r="B25" s="16">
        <v>35045.4</v>
      </c>
      <c r="C25" s="16">
        <f t="shared" si="0"/>
        <v>35746.308000000005</v>
      </c>
      <c r="D25" s="68">
        <f t="shared" si="1"/>
        <v>2978.8590000000004</v>
      </c>
      <c r="E25" s="69">
        <f>GEW!$D$8+($D25-GEW!$D$8)*SUM(Fasering!$D$5:$D$9)</f>
        <v>2511.4096208646865</v>
      </c>
      <c r="F25" s="70">
        <f>GEW!$D$8+($D25-GEW!$D$8)*SUM(Fasering!$D$5:$D$10)</f>
        <v>2667.3429272199737</v>
      </c>
      <c r="G25" s="70">
        <f>GEW!$D$8+($D25-GEW!$D$8)*SUM(Fasering!$D$5:$D$11)</f>
        <v>2822.9256936447132</v>
      </c>
      <c r="H25" s="71">
        <f>GEW!$D$8+($D25-GEW!$D$8)*SUM(Fasering!$D$5:$D$12)</f>
        <v>2978.8590000000004</v>
      </c>
      <c r="I25" s="72">
        <f>($K$3+E25*12*7.57%)*SUM(Fasering!$D$5:$D$9)</f>
        <v>1345.4978096325758</v>
      </c>
      <c r="J25" s="30">
        <f>($K$3+F25*12*7.57%)*SUM(Fasering!$D$5:$D$10)</f>
        <v>1804.6478458801978</v>
      </c>
      <c r="K25" s="30">
        <f>($K$3+G25*12*7.57%)*SUM(Fasering!$D$5:$D$11)</f>
        <v>2304.6527149364069</v>
      </c>
      <c r="L25" s="73">
        <f>($K$3+H25*12*7.57%)*SUM(Fasering!$D$5:$D$12)</f>
        <v>2847.765515600001</v>
      </c>
    </row>
    <row r="26" spans="1:12" x14ac:dyDescent="0.2">
      <c r="A26" s="52">
        <f t="shared" si="2"/>
        <v>16</v>
      </c>
      <c r="B26" s="16">
        <v>36436.26</v>
      </c>
      <c r="C26" s="16">
        <f t="shared" si="0"/>
        <v>37164.985200000003</v>
      </c>
      <c r="D26" s="68">
        <f t="shared" si="1"/>
        <v>3097.0821000000001</v>
      </c>
      <c r="E26" s="69">
        <f>GEW!$D$8+($D26-GEW!$D$8)*SUM(Fasering!$D$5:$D$9)</f>
        <v>2577.0555526628013</v>
      </c>
      <c r="F26" s="70">
        <f>GEW!$D$8+($D26-GEW!$D$8)*SUM(Fasering!$D$5:$D$10)</f>
        <v>2750.5277242780739</v>
      </c>
      <c r="G26" s="70">
        <f>GEW!$D$8+($D26-GEW!$D$8)*SUM(Fasering!$D$5:$D$11)</f>
        <v>2923.6099283847275</v>
      </c>
      <c r="H26" s="71">
        <f>GEW!$D$8+($D26-GEW!$D$8)*SUM(Fasering!$D$5:$D$12)</f>
        <v>3097.0821000000005</v>
      </c>
      <c r="I26" s="72">
        <f>($K$3+E26*12*7.57%)*SUM(Fasering!$D$5:$D$9)</f>
        <v>1378.6101911190724</v>
      </c>
      <c r="J26" s="30">
        <f>($K$3+F26*12*7.57%)*SUM(Fasering!$D$5:$D$10)</f>
        <v>1857.8173616796905</v>
      </c>
      <c r="K26" s="30">
        <f>($K$3+G26*12*7.57%)*SUM(Fasering!$D$5:$D$11)</f>
        <v>2382.5455891692395</v>
      </c>
      <c r="L26" s="73">
        <f>($K$3+H26*12*7.57%)*SUM(Fasering!$D$5:$D$12)</f>
        <v>2955.1593796400011</v>
      </c>
    </row>
    <row r="27" spans="1:12" x14ac:dyDescent="0.2">
      <c r="A27" s="52">
        <f t="shared" si="2"/>
        <v>17</v>
      </c>
      <c r="B27" s="16">
        <v>36451.410000000003</v>
      </c>
      <c r="C27" s="16">
        <f t="shared" si="0"/>
        <v>37180.438200000004</v>
      </c>
      <c r="D27" s="68">
        <f t="shared" si="1"/>
        <v>3098.3698500000005</v>
      </c>
      <c r="E27" s="69">
        <f>GEW!$D$8+($D27-GEW!$D$8)*SUM(Fasering!$D$5:$D$9)</f>
        <v>2577.7706036864424</v>
      </c>
      <c r="F27" s="70">
        <f>GEW!$D$8+($D27-GEW!$D$8)*SUM(Fasering!$D$5:$D$10)</f>
        <v>2751.4338181160092</v>
      </c>
      <c r="G27" s="70">
        <f>GEW!$D$8+($D27-GEW!$D$8)*SUM(Fasering!$D$5:$D$11)</f>
        <v>2924.7066355704342</v>
      </c>
      <c r="H27" s="71">
        <f>GEW!$D$8+($D27-GEW!$D$8)*SUM(Fasering!$D$5:$D$12)</f>
        <v>3098.369850000001</v>
      </c>
      <c r="I27" s="72">
        <f>($K$3+E27*12*7.57%)*SUM(Fasering!$D$5:$D$9)</f>
        <v>1378.9708691021337</v>
      </c>
      <c r="J27" s="30">
        <f>($K$3+F27*12*7.57%)*SUM(Fasering!$D$5:$D$10)</f>
        <v>1858.3965128267237</v>
      </c>
      <c r="K27" s="30">
        <f>($K$3+G27*12*7.57%)*SUM(Fasering!$D$5:$D$11)</f>
        <v>2383.3940405192161</v>
      </c>
      <c r="L27" s="73">
        <f>($K$3+H27*12*7.57%)*SUM(Fasering!$D$5:$D$12)</f>
        <v>2956.3291717400016</v>
      </c>
    </row>
    <row r="28" spans="1:12" x14ac:dyDescent="0.2">
      <c r="A28" s="52">
        <f t="shared" si="2"/>
        <v>18</v>
      </c>
      <c r="B28" s="16">
        <v>37842.25</v>
      </c>
      <c r="C28" s="16">
        <f t="shared" si="0"/>
        <v>38599.095000000001</v>
      </c>
      <c r="D28" s="68">
        <f t="shared" si="1"/>
        <v>3216.5912500000004</v>
      </c>
      <c r="E28" s="69">
        <f>GEW!$D$8+($D28-GEW!$D$8)*SUM(Fasering!$D$5:$D$9)</f>
        <v>2643.4155915228098</v>
      </c>
      <c r="F28" s="70">
        <f>GEW!$D$8+($D28-GEW!$D$8)*SUM(Fasering!$D$5:$D$10)</f>
        <v>2834.6174190106267</v>
      </c>
      <c r="G28" s="70">
        <f>GEW!$D$8+($D28-GEW!$D$8)*SUM(Fasering!$D$5:$D$11)</f>
        <v>3025.389422512184</v>
      </c>
      <c r="H28" s="71">
        <f>GEW!$D$8+($D28-GEW!$D$8)*SUM(Fasering!$D$5:$D$12)</f>
        <v>3216.5912500000004</v>
      </c>
      <c r="I28" s="72">
        <f>($K$3+E28*12*7.57%)*SUM(Fasering!$D$5:$D$9)</f>
        <v>1412.0827744460787</v>
      </c>
      <c r="J28" s="30">
        <f>($K$3+F28*12*7.57%)*SUM(Fasering!$D$5:$D$10)</f>
        <v>1911.5652640702465</v>
      </c>
      <c r="K28" s="30">
        <f>($K$3+G28*12*7.57%)*SUM(Fasering!$D$5:$D$11)</f>
        <v>2461.2857946842605</v>
      </c>
      <c r="L28" s="73">
        <f>($K$3+H28*12*7.57%)*SUM(Fasering!$D$5:$D$12)</f>
        <v>3063.7214915000009</v>
      </c>
    </row>
    <row r="29" spans="1:12" x14ac:dyDescent="0.2">
      <c r="A29" s="52">
        <f t="shared" si="2"/>
        <v>19</v>
      </c>
      <c r="B29" s="16">
        <v>37857.360000000001</v>
      </c>
      <c r="C29" s="16">
        <f t="shared" si="0"/>
        <v>38614.5072</v>
      </c>
      <c r="D29" s="68">
        <f t="shared" si="1"/>
        <v>3217.8756000000003</v>
      </c>
      <c r="E29" s="69">
        <f>GEW!$D$8+($D29-GEW!$D$8)*SUM(Fasering!$D$5:$D$9)</f>
        <v>2644.128754622956</v>
      </c>
      <c r="F29" s="70">
        <f>GEW!$D$8+($D29-GEW!$D$8)*SUM(Fasering!$D$5:$D$10)</f>
        <v>2835.5211205215969</v>
      </c>
      <c r="G29" s="70">
        <f>GEW!$D$8+($D29-GEW!$D$8)*SUM(Fasering!$D$5:$D$11)</f>
        <v>3026.4832341013598</v>
      </c>
      <c r="H29" s="71">
        <f>GEW!$D$8+($D29-GEW!$D$8)*SUM(Fasering!$D$5:$D$12)</f>
        <v>3217.8756000000003</v>
      </c>
      <c r="I29" s="72">
        <f>($K$3+E29*12*7.57%)*SUM(Fasering!$D$5:$D$9)</f>
        <v>1412.4425001440359</v>
      </c>
      <c r="J29" s="30">
        <f>($K$3+F29*12*7.57%)*SUM(Fasering!$D$5:$D$10)</f>
        <v>1912.1428861053403</v>
      </c>
      <c r="K29" s="30">
        <f>($K$3+G29*12*7.57%)*SUM(Fasering!$D$5:$D$11)</f>
        <v>2462.1320058986585</v>
      </c>
      <c r="L29" s="73">
        <f>($K$3+H29*12*7.57%)*SUM(Fasering!$D$5:$D$12)</f>
        <v>3064.8881950400009</v>
      </c>
    </row>
    <row r="30" spans="1:12" x14ac:dyDescent="0.2">
      <c r="A30" s="52">
        <f t="shared" si="2"/>
        <v>20</v>
      </c>
      <c r="B30" s="16">
        <v>39248.22</v>
      </c>
      <c r="C30" s="16">
        <f t="shared" si="0"/>
        <v>40033.184399999998</v>
      </c>
      <c r="D30" s="68">
        <f t="shared" si="1"/>
        <v>3336.0987</v>
      </c>
      <c r="E30" s="69">
        <f>GEW!$D$8+($D30-GEW!$D$8)*SUM(Fasering!$D$5:$D$9)</f>
        <v>2709.7746864210708</v>
      </c>
      <c r="F30" s="70">
        <f>GEW!$D$8+($D30-GEW!$D$8)*SUM(Fasering!$D$5:$D$10)</f>
        <v>2918.7059175796967</v>
      </c>
      <c r="G30" s="70">
        <f>GEW!$D$8+($D30-GEW!$D$8)*SUM(Fasering!$D$5:$D$11)</f>
        <v>3127.1674688413746</v>
      </c>
      <c r="H30" s="71">
        <f>GEW!$D$8+($D30-GEW!$D$8)*SUM(Fasering!$D$5:$D$12)</f>
        <v>3336.0987000000005</v>
      </c>
      <c r="I30" s="72">
        <f>($K$3+E30*12*7.57%)*SUM(Fasering!$D$5:$D$9)</f>
        <v>1445.5548816305329</v>
      </c>
      <c r="J30" s="30">
        <f>($K$3+F30*12*7.57%)*SUM(Fasering!$D$5:$D$10)</f>
        <v>1965.3124019048325</v>
      </c>
      <c r="K30" s="30">
        <f>($K$3+G30*12*7.57%)*SUM(Fasering!$D$5:$D$11)</f>
        <v>2540.024880131492</v>
      </c>
      <c r="L30" s="73">
        <f>($K$3+H30*12*7.57%)*SUM(Fasering!$D$5:$D$12)</f>
        <v>3172.2820590800015</v>
      </c>
    </row>
    <row r="31" spans="1:12" x14ac:dyDescent="0.2">
      <c r="A31" s="52">
        <f t="shared" si="2"/>
        <v>21</v>
      </c>
      <c r="B31" s="16">
        <v>39263.370000000003</v>
      </c>
      <c r="C31" s="16">
        <f t="shared" si="0"/>
        <v>40048.637400000007</v>
      </c>
      <c r="D31" s="68">
        <f t="shared" si="1"/>
        <v>3337.3864500000004</v>
      </c>
      <c r="E31" s="69">
        <f>GEW!$D$8+($D31-GEW!$D$8)*SUM(Fasering!$D$5:$D$9)</f>
        <v>2710.4897374447123</v>
      </c>
      <c r="F31" s="70">
        <f>GEW!$D$8+($D31-GEW!$D$8)*SUM(Fasering!$D$5:$D$10)</f>
        <v>2919.6120114176319</v>
      </c>
      <c r="G31" s="70">
        <f>GEW!$D$8+($D31-GEW!$D$8)*SUM(Fasering!$D$5:$D$11)</f>
        <v>3128.2641760270808</v>
      </c>
      <c r="H31" s="71">
        <f>GEW!$D$8+($D31-GEW!$D$8)*SUM(Fasering!$D$5:$D$12)</f>
        <v>3337.3864500000009</v>
      </c>
      <c r="I31" s="72">
        <f>($K$3+E31*12*7.57%)*SUM(Fasering!$D$5:$D$9)</f>
        <v>1445.9155596135943</v>
      </c>
      <c r="J31" s="30">
        <f>($K$3+F31*12*7.57%)*SUM(Fasering!$D$5:$D$10)</f>
        <v>1965.8915530518657</v>
      </c>
      <c r="K31" s="30">
        <f>($K$3+G31*12*7.57%)*SUM(Fasering!$D$5:$D$11)</f>
        <v>2540.8733314814681</v>
      </c>
      <c r="L31" s="73">
        <f>($K$3+H31*12*7.57%)*SUM(Fasering!$D$5:$D$12)</f>
        <v>3173.4518511800015</v>
      </c>
    </row>
    <row r="32" spans="1:12" x14ac:dyDescent="0.2">
      <c r="A32" s="52">
        <f t="shared" si="2"/>
        <v>22</v>
      </c>
      <c r="B32" s="16">
        <v>40654.21</v>
      </c>
      <c r="C32" s="16">
        <f t="shared" si="0"/>
        <v>41467.294199999997</v>
      </c>
      <c r="D32" s="68">
        <f t="shared" si="1"/>
        <v>3455.6078500000003</v>
      </c>
      <c r="E32" s="69">
        <f>GEW!$D$8+($D32-GEW!$D$8)*SUM(Fasering!$D$5:$D$9)</f>
        <v>2776.1347252810797</v>
      </c>
      <c r="F32" s="70">
        <f>GEW!$D$8+($D32-GEW!$D$8)*SUM(Fasering!$D$5:$D$10)</f>
        <v>3002.7956123122494</v>
      </c>
      <c r="G32" s="70">
        <f>GEW!$D$8+($D32-GEW!$D$8)*SUM(Fasering!$D$5:$D$11)</f>
        <v>3228.946962968831</v>
      </c>
      <c r="H32" s="71">
        <f>GEW!$D$8+($D32-GEW!$D$8)*SUM(Fasering!$D$5:$D$12)</f>
        <v>3455.6078500000003</v>
      </c>
      <c r="I32" s="72">
        <f>($K$3+E32*12*7.57%)*SUM(Fasering!$D$5:$D$9)</f>
        <v>1479.0274649575392</v>
      </c>
      <c r="J32" s="30">
        <f>($K$3+F32*12*7.57%)*SUM(Fasering!$D$5:$D$10)</f>
        <v>2019.0603042953885</v>
      </c>
      <c r="K32" s="30">
        <f>($K$3+G32*12*7.57%)*SUM(Fasering!$D$5:$D$11)</f>
        <v>2618.7650856465129</v>
      </c>
      <c r="L32" s="73">
        <f>($K$3+H32*12*7.57%)*SUM(Fasering!$D$5:$D$12)</f>
        <v>3280.8441709400013</v>
      </c>
    </row>
    <row r="33" spans="1:12" x14ac:dyDescent="0.2">
      <c r="A33" s="52">
        <f t="shared" si="2"/>
        <v>23</v>
      </c>
      <c r="B33" s="16">
        <v>42060.18</v>
      </c>
      <c r="C33" s="16">
        <f t="shared" si="0"/>
        <v>42901.383600000001</v>
      </c>
      <c r="D33" s="68">
        <f t="shared" si="1"/>
        <v>3575.1152999999999</v>
      </c>
      <c r="E33" s="69">
        <f>GEW!$D$8+($D33-GEW!$D$8)*SUM(Fasering!$D$5:$D$9)</f>
        <v>2842.4938201793407</v>
      </c>
      <c r="F33" s="70">
        <f>GEW!$D$8+($D33-GEW!$D$8)*SUM(Fasering!$D$5:$D$10)</f>
        <v>3086.8841108813194</v>
      </c>
      <c r="G33" s="70">
        <f>GEW!$D$8+($D33-GEW!$D$8)*SUM(Fasering!$D$5:$D$11)</f>
        <v>3330.7250092980212</v>
      </c>
      <c r="H33" s="71">
        <f>GEW!$D$8+($D33-GEW!$D$8)*SUM(Fasering!$D$5:$D$12)</f>
        <v>3575.1153000000004</v>
      </c>
      <c r="I33" s="72">
        <f>($K$3+E33*12*7.57%)*SUM(Fasering!$D$5:$D$9)</f>
        <v>1512.4995721419932</v>
      </c>
      <c r="J33" s="30">
        <f>($K$3+F33*12*7.57%)*SUM(Fasering!$D$5:$D$10)</f>
        <v>2072.8074421299743</v>
      </c>
      <c r="K33" s="30">
        <f>($K$3+G33*12*7.57%)*SUM(Fasering!$D$5:$D$11)</f>
        <v>2697.5041710937439</v>
      </c>
      <c r="L33" s="73">
        <f>($K$3+H33*12*7.57%)*SUM(Fasering!$D$5:$D$12)</f>
        <v>3389.404738520001</v>
      </c>
    </row>
    <row r="34" spans="1:12" x14ac:dyDescent="0.2">
      <c r="A34" s="52">
        <f t="shared" si="2"/>
        <v>24</v>
      </c>
      <c r="B34" s="16">
        <v>43451.040000000001</v>
      </c>
      <c r="C34" s="16">
        <f t="shared" si="0"/>
        <v>44320.060799999999</v>
      </c>
      <c r="D34" s="68">
        <f t="shared" si="1"/>
        <v>3693.3384000000001</v>
      </c>
      <c r="E34" s="69">
        <f>GEW!$D$8+($D34-GEW!$D$8)*SUM(Fasering!$D$5:$D$9)</f>
        <v>2908.1397519774555</v>
      </c>
      <c r="F34" s="70">
        <f>GEW!$D$8+($D34-GEW!$D$8)*SUM(Fasering!$D$5:$D$10)</f>
        <v>3170.0689079394197</v>
      </c>
      <c r="G34" s="70">
        <f>GEW!$D$8+($D34-GEW!$D$8)*SUM(Fasering!$D$5:$D$11)</f>
        <v>3431.4092440380364</v>
      </c>
      <c r="H34" s="71">
        <f>GEW!$D$8+($D34-GEW!$D$8)*SUM(Fasering!$D$5:$D$12)</f>
        <v>3693.3384000000005</v>
      </c>
      <c r="I34" s="72">
        <f>($K$3+E34*12*7.57%)*SUM(Fasering!$D$5:$D$9)</f>
        <v>1545.6119536284905</v>
      </c>
      <c r="J34" s="30">
        <f>($K$3+F34*12*7.57%)*SUM(Fasering!$D$5:$D$10)</f>
        <v>2125.9769579294671</v>
      </c>
      <c r="K34" s="30">
        <f>($K$3+G34*12*7.57%)*SUM(Fasering!$D$5:$D$11)</f>
        <v>2775.3970453265779</v>
      </c>
      <c r="L34" s="73">
        <f>($K$3+H34*12*7.57%)*SUM(Fasering!$D$5:$D$12)</f>
        <v>3496.7986025600017</v>
      </c>
    </row>
    <row r="35" spans="1:12" x14ac:dyDescent="0.2">
      <c r="A35" s="52">
        <f t="shared" si="2"/>
        <v>25</v>
      </c>
      <c r="B35" s="16">
        <v>43544.99</v>
      </c>
      <c r="C35" s="16">
        <f t="shared" si="0"/>
        <v>44415.889799999997</v>
      </c>
      <c r="D35" s="68">
        <f t="shared" si="1"/>
        <v>3701.3241499999999</v>
      </c>
      <c r="E35" s="69">
        <f>GEW!$D$8+($D35-GEW!$D$8)*SUM(Fasering!$D$5:$D$9)</f>
        <v>2912.5740122857778</v>
      </c>
      <c r="F35" s="70">
        <f>GEW!$D$8+($D35-GEW!$D$8)*SUM(Fasering!$D$5:$D$10)</f>
        <v>3175.687885898099</v>
      </c>
      <c r="G35" s="70">
        <f>GEW!$D$8+($D35-GEW!$D$8)*SUM(Fasering!$D$5:$D$11)</f>
        <v>3438.2102763876792</v>
      </c>
      <c r="H35" s="71">
        <f>GEW!$D$8+($D35-GEW!$D$8)*SUM(Fasering!$D$5:$D$12)</f>
        <v>3701.3241500000004</v>
      </c>
      <c r="I35" s="72">
        <f>($K$3+E35*12*7.57%)*SUM(Fasering!$D$5:$D$9)</f>
        <v>1547.8486332660211</v>
      </c>
      <c r="J35" s="30">
        <f>($K$3+F35*12*7.57%)*SUM(Fasering!$D$5:$D$10)</f>
        <v>2129.5684595970411</v>
      </c>
      <c r="K35" s="30">
        <f>($K$3+G35*12*7.57%)*SUM(Fasering!$D$5:$D$11)</f>
        <v>2780.658563764217</v>
      </c>
      <c r="L35" s="73">
        <f>($K$3+H35*12*7.57%)*SUM(Fasering!$D$5:$D$12)</f>
        <v>3504.0528578600015</v>
      </c>
    </row>
    <row r="36" spans="1:12" x14ac:dyDescent="0.2">
      <c r="A36" s="52">
        <f t="shared" si="2"/>
        <v>26</v>
      </c>
      <c r="B36" s="16">
        <v>43618.07</v>
      </c>
      <c r="C36" s="16">
        <f t="shared" si="0"/>
        <v>44490.431400000001</v>
      </c>
      <c r="D36" s="68">
        <f t="shared" si="1"/>
        <v>3707.53595</v>
      </c>
      <c r="E36" s="69">
        <f>GEW!$D$8+($D36-GEW!$D$8)*SUM(Fasering!$D$5:$D$9)</f>
        <v>2916.0232485107076</v>
      </c>
      <c r="F36" s="70">
        <f>GEW!$D$8+($D36-GEW!$D$8)*SUM(Fasering!$D$5:$D$10)</f>
        <v>3180.0586672628706</v>
      </c>
      <c r="G36" s="70">
        <f>GEW!$D$8+($D36-GEW!$D$8)*SUM(Fasering!$D$5:$D$11)</f>
        <v>3443.5005312478379</v>
      </c>
      <c r="H36" s="71">
        <f>GEW!$D$8+($D36-GEW!$D$8)*SUM(Fasering!$D$5:$D$12)</f>
        <v>3707.5359500000004</v>
      </c>
      <c r="I36" s="72">
        <f>($K$3+E36*12*7.57%)*SUM(Fasering!$D$5:$D$9)</f>
        <v>1549.5884581506486</v>
      </c>
      <c r="J36" s="30">
        <f>($K$3+F36*12*7.57%)*SUM(Fasering!$D$5:$D$10)</f>
        <v>2132.3621471102542</v>
      </c>
      <c r="K36" s="30">
        <f>($K$3+G36*12*7.57%)*SUM(Fasering!$D$5:$D$11)</f>
        <v>2784.7512914642984</v>
      </c>
      <c r="L36" s="73">
        <f>($K$3+H36*12*7.57%)*SUM(Fasering!$D$5:$D$12)</f>
        <v>3509.6956569800013</v>
      </c>
    </row>
    <row r="37" spans="1:12" x14ac:dyDescent="0.2">
      <c r="A37" s="52">
        <f t="shared" si="2"/>
        <v>27</v>
      </c>
      <c r="B37" s="16">
        <v>43700.99</v>
      </c>
      <c r="C37" s="16">
        <f t="shared" si="0"/>
        <v>44575.0098</v>
      </c>
      <c r="D37" s="68">
        <f t="shared" si="1"/>
        <v>3714.5841499999997</v>
      </c>
      <c r="E37" s="69">
        <f>GEW!$D$8+($D37-GEW!$D$8)*SUM(Fasering!$D$5:$D$9)</f>
        <v>2919.9369139153491</v>
      </c>
      <c r="F37" s="70">
        <f>GEW!$D$8+($D37-GEW!$D$8)*SUM(Fasering!$D$5:$D$10)</f>
        <v>3185.0179610609935</v>
      </c>
      <c r="G37" s="70">
        <f>GEW!$D$8+($D37-GEW!$D$8)*SUM(Fasering!$D$5:$D$11)</f>
        <v>3449.5031028543558</v>
      </c>
      <c r="H37" s="71">
        <f>GEW!$D$8+($D37-GEW!$D$8)*SUM(Fasering!$D$5:$D$12)</f>
        <v>3714.5841500000001</v>
      </c>
      <c r="I37" s="72">
        <f>($K$3+E37*12*7.57%)*SUM(Fasering!$D$5:$D$9)</f>
        <v>1551.562545170809</v>
      </c>
      <c r="J37" s="30">
        <f>($K$3+F37*12*7.57%)*SUM(Fasering!$D$5:$D$10)</f>
        <v>2135.5319961605492</v>
      </c>
      <c r="K37" s="30">
        <f>($K$3+G37*12*7.57%)*SUM(Fasering!$D$5:$D$11)</f>
        <v>2789.3950925164431</v>
      </c>
      <c r="L37" s="73">
        <f>($K$3+H37*12*7.57%)*SUM(Fasering!$D$5:$D$12)</f>
        <v>3516.0982418600011</v>
      </c>
    </row>
    <row r="38" spans="1:12" x14ac:dyDescent="0.2">
      <c r="A38" s="52">
        <f t="shared" si="2"/>
        <v>28</v>
      </c>
      <c r="B38" s="16">
        <v>43763.73</v>
      </c>
      <c r="C38" s="16">
        <f t="shared" si="0"/>
        <v>44639.004600000007</v>
      </c>
      <c r="D38" s="68">
        <f t="shared" si="1"/>
        <v>3719.9170500000005</v>
      </c>
      <c r="E38" s="69">
        <f>GEW!$D$8+($D38-GEW!$D$8)*SUM(Fasering!$D$5:$D$9)</f>
        <v>2922.8981219168836</v>
      </c>
      <c r="F38" s="70">
        <f>GEW!$D$8+($D38-GEW!$D$8)*SUM(Fasering!$D$5:$D$10)</f>
        <v>3188.7703259053533</v>
      </c>
      <c r="G38" s="70">
        <f>GEW!$D$8+($D38-GEW!$D$8)*SUM(Fasering!$D$5:$D$11)</f>
        <v>3454.0448460115313</v>
      </c>
      <c r="H38" s="71">
        <f>GEW!$D$8+($D38-GEW!$D$8)*SUM(Fasering!$D$5:$D$12)</f>
        <v>3719.9170500000009</v>
      </c>
      <c r="I38" s="72">
        <f>($K$3+E38*12*7.57%)*SUM(Fasering!$D$5:$D$9)</f>
        <v>1553.0562043561069</v>
      </c>
      <c r="J38" s="30">
        <f>($K$3+F38*12*7.57%)*SUM(Fasering!$D$5:$D$10)</f>
        <v>2137.9304082374379</v>
      </c>
      <c r="K38" s="30">
        <f>($K$3+G38*12*7.57%)*SUM(Fasering!$D$5:$D$11)</f>
        <v>2792.9087451697433</v>
      </c>
      <c r="L38" s="73">
        <f>($K$3+H38*12*7.57%)*SUM(Fasering!$D$5:$D$12)</f>
        <v>3520.942648220002</v>
      </c>
    </row>
    <row r="39" spans="1:12" x14ac:dyDescent="0.2">
      <c r="A39" s="52">
        <f t="shared" si="2"/>
        <v>29</v>
      </c>
      <c r="B39" s="16">
        <v>43821.83</v>
      </c>
      <c r="C39" s="16">
        <f t="shared" si="0"/>
        <v>44698.266600000003</v>
      </c>
      <c r="D39" s="68">
        <f t="shared" si="1"/>
        <v>3724.8555500000002</v>
      </c>
      <c r="E39" s="69">
        <f>GEW!$D$8+($D39-GEW!$D$8)*SUM(Fasering!$D$5:$D$9)</f>
        <v>2925.640330793025</v>
      </c>
      <c r="F39" s="70">
        <f>GEW!$D$8+($D39-GEW!$D$8)*SUM(Fasering!$D$5:$D$10)</f>
        <v>3192.2451808217897</v>
      </c>
      <c r="G39" s="70">
        <f>GEW!$D$8+($D39-GEW!$D$8)*SUM(Fasering!$D$5:$D$11)</f>
        <v>3458.2506999712359</v>
      </c>
      <c r="H39" s="71">
        <f>GEW!$D$8+($D39-GEW!$D$8)*SUM(Fasering!$D$5:$D$12)</f>
        <v>3724.8555500000007</v>
      </c>
      <c r="I39" s="72">
        <f>($K$3+E39*12*7.57%)*SUM(Fasering!$D$5:$D$9)</f>
        <v>1554.4393984693643</v>
      </c>
      <c r="J39" s="30">
        <f>($K$3+F39*12*7.57%)*SUM(Fasering!$D$5:$D$10)</f>
        <v>2140.1514433293592</v>
      </c>
      <c r="K39" s="30">
        <f>($K$3+G39*12*7.57%)*SUM(Fasering!$D$5:$D$11)</f>
        <v>2796.1625420960536</v>
      </c>
      <c r="L39" s="73">
        <f>($K$3+H39*12*7.57%)*SUM(Fasering!$D$5:$D$12)</f>
        <v>3525.4287816200017</v>
      </c>
    </row>
    <row r="40" spans="1:12" x14ac:dyDescent="0.2">
      <c r="A40" s="52">
        <f t="shared" si="2"/>
        <v>30</v>
      </c>
      <c r="B40" s="16">
        <v>43875.69</v>
      </c>
      <c r="C40" s="16">
        <f t="shared" si="0"/>
        <v>44753.203800000003</v>
      </c>
      <c r="D40" s="68">
        <f t="shared" si="1"/>
        <v>3729.4336500000004</v>
      </c>
      <c r="E40" s="69">
        <f>GEW!$D$8+($D40-GEW!$D$8)*SUM(Fasering!$D$5:$D$9)</f>
        <v>2928.1824197787223</v>
      </c>
      <c r="F40" s="70">
        <f>GEW!$D$8+($D40-GEW!$D$8)*SUM(Fasering!$D$5:$D$10)</f>
        <v>3195.4664490799532</v>
      </c>
      <c r="G40" s="70">
        <f>GEW!$D$8+($D40-GEW!$D$8)*SUM(Fasering!$D$5:$D$11)</f>
        <v>3462.1496206987695</v>
      </c>
      <c r="H40" s="71">
        <f>GEW!$D$8+($D40-GEW!$D$8)*SUM(Fasering!$D$5:$D$12)</f>
        <v>3729.4336500000009</v>
      </c>
      <c r="I40" s="72">
        <f>($K$3+E40*12*7.57%)*SUM(Fasering!$D$5:$D$9)</f>
        <v>1555.72165036162</v>
      </c>
      <c r="J40" s="30">
        <f>($K$3+F40*12*7.57%)*SUM(Fasering!$D$5:$D$10)</f>
        <v>2142.2103925557089</v>
      </c>
      <c r="K40" s="30">
        <f>($K$3+G40*12*7.57%)*SUM(Fasering!$D$5:$D$11)</f>
        <v>2799.178884651149</v>
      </c>
      <c r="L40" s="73">
        <f>($K$3+H40*12*7.57%)*SUM(Fasering!$D$5:$D$12)</f>
        <v>3529.5875276600018</v>
      </c>
    </row>
    <row r="41" spans="1:12" x14ac:dyDescent="0.2">
      <c r="A41" s="52">
        <f t="shared" si="2"/>
        <v>31</v>
      </c>
      <c r="B41" s="16">
        <v>43925.53</v>
      </c>
      <c r="C41" s="16">
        <f t="shared" si="0"/>
        <v>44804.0406</v>
      </c>
      <c r="D41" s="68">
        <f t="shared" si="1"/>
        <v>3733.6700499999997</v>
      </c>
      <c r="E41" s="69">
        <f>GEW!$D$8+($D41-GEW!$D$8)*SUM(Fasering!$D$5:$D$9)</f>
        <v>2930.5347724531953</v>
      </c>
      <c r="F41" s="70">
        <f>GEW!$D$8+($D41-GEW!$D$8)*SUM(Fasering!$D$5:$D$10)</f>
        <v>3198.4472884781499</v>
      </c>
      <c r="G41" s="70">
        <f>GEW!$D$8+($D41-GEW!$D$8)*SUM(Fasering!$D$5:$D$11)</f>
        <v>3465.7575339750456</v>
      </c>
      <c r="H41" s="71">
        <f>GEW!$D$8+($D41-GEW!$D$8)*SUM(Fasering!$D$5:$D$12)</f>
        <v>3733.6700500000002</v>
      </c>
      <c r="I41" s="72">
        <f>($K$3+E41*12*7.57%)*SUM(Fasering!$D$5:$D$9)</f>
        <v>1556.9081976009447</v>
      </c>
      <c r="J41" s="30">
        <f>($K$3+F41*12*7.57%)*SUM(Fasering!$D$5:$D$10)</f>
        <v>2144.1156660321526</v>
      </c>
      <c r="K41" s="30">
        <f>($K$3+G41*12*7.57%)*SUM(Fasering!$D$5:$D$11)</f>
        <v>2801.9700935807059</v>
      </c>
      <c r="L41" s="73">
        <f>($K$3+H41*12*7.57%)*SUM(Fasering!$D$5:$D$12)</f>
        <v>3533.4358734200009</v>
      </c>
    </row>
    <row r="42" spans="1:12" x14ac:dyDescent="0.2">
      <c r="A42" s="52">
        <f t="shared" si="2"/>
        <v>32</v>
      </c>
      <c r="B42" s="16">
        <v>43971.71</v>
      </c>
      <c r="C42" s="16">
        <f t="shared" si="0"/>
        <v>44851.144200000002</v>
      </c>
      <c r="D42" s="68">
        <f t="shared" si="1"/>
        <v>3737.5953500000001</v>
      </c>
      <c r="E42" s="69">
        <f>GEW!$D$8+($D42-GEW!$D$8)*SUM(Fasering!$D$5:$D$9)</f>
        <v>2932.714380127898</v>
      </c>
      <c r="F42" s="70">
        <f>GEW!$D$8+($D42-GEW!$D$8)*SUM(Fasering!$D$5:$D$10)</f>
        <v>3201.2092299590631</v>
      </c>
      <c r="G42" s="70">
        <f>GEW!$D$8+($D42-GEW!$D$8)*SUM(Fasering!$D$5:$D$11)</f>
        <v>3469.1005001688354</v>
      </c>
      <c r="H42" s="71">
        <f>GEW!$D$8+($D42-GEW!$D$8)*SUM(Fasering!$D$5:$D$12)</f>
        <v>3737.5953500000005</v>
      </c>
      <c r="I42" s="72">
        <f>($K$3+E42*12*7.57%)*SUM(Fasering!$D$5:$D$9)</f>
        <v>1558.0076107532723</v>
      </c>
      <c r="J42" s="30">
        <f>($K$3+F42*12*7.57%)*SUM(Fasering!$D$5:$D$10)</f>
        <v>2145.8810257661453</v>
      </c>
      <c r="K42" s="30">
        <f>($K$3+G42*12*7.57%)*SUM(Fasering!$D$5:$D$11)</f>
        <v>2804.5563301049233</v>
      </c>
      <c r="L42" s="73">
        <f>($K$3+H42*12*7.57%)*SUM(Fasering!$D$5:$D$12)</f>
        <v>3537.0016159400016</v>
      </c>
    </row>
    <row r="43" spans="1:12" x14ac:dyDescent="0.2">
      <c r="A43" s="52">
        <f t="shared" si="2"/>
        <v>33</v>
      </c>
      <c r="B43" s="16">
        <v>44014.45</v>
      </c>
      <c r="C43" s="16">
        <f t="shared" si="0"/>
        <v>44894.739000000001</v>
      </c>
      <c r="D43" s="68">
        <f t="shared" si="1"/>
        <v>3741.2282499999997</v>
      </c>
      <c r="E43" s="69">
        <f>GEW!$D$8+($D43-GEW!$D$8)*SUM(Fasering!$D$5:$D$9)</f>
        <v>2934.7316263820512</v>
      </c>
      <c r="F43" s="70">
        <f>GEW!$D$8+($D43-GEW!$D$8)*SUM(Fasering!$D$5:$D$10)</f>
        <v>3203.7654313209996</v>
      </c>
      <c r="G43" s="70">
        <f>GEW!$D$8+($D43-GEW!$D$8)*SUM(Fasering!$D$5:$D$11)</f>
        <v>3472.1944450610517</v>
      </c>
      <c r="H43" s="71">
        <f>GEW!$D$8+($D43-GEW!$D$8)*SUM(Fasering!$D$5:$D$12)</f>
        <v>3741.2282500000001</v>
      </c>
      <c r="I43" s="72">
        <f>($K$3+E43*12*7.57%)*SUM(Fasering!$D$5:$D$9)</f>
        <v>1559.0251273866741</v>
      </c>
      <c r="J43" s="30">
        <f>($K$3+F43*12*7.57%)*SUM(Fasering!$D$5:$D$10)</f>
        <v>2147.5148818733524</v>
      </c>
      <c r="K43" s="30">
        <f>($K$3+G43*12*7.57%)*SUM(Fasering!$D$5:$D$11)</f>
        <v>2806.9499149694757</v>
      </c>
      <c r="L43" s="73">
        <f>($K$3+H43*12*7.57%)*SUM(Fasering!$D$5:$D$12)</f>
        <v>3540.301742300001</v>
      </c>
    </row>
    <row r="44" spans="1:12" x14ac:dyDescent="0.2">
      <c r="A44" s="52">
        <f t="shared" si="2"/>
        <v>34</v>
      </c>
      <c r="B44" s="16">
        <v>44054.05</v>
      </c>
      <c r="C44" s="16">
        <f t="shared" si="0"/>
        <v>44935.131000000001</v>
      </c>
      <c r="D44" s="68">
        <f t="shared" si="1"/>
        <v>3744.5942500000001</v>
      </c>
      <c r="E44" s="69">
        <f>GEW!$D$8+($D44-GEW!$D$8)*SUM(Fasering!$D$5:$D$9)</f>
        <v>2936.6006706418657</v>
      </c>
      <c r="F44" s="70">
        <f>GEW!$D$8+($D44-GEW!$D$8)*SUM(Fasering!$D$5:$D$10)</f>
        <v>3206.1338350161959</v>
      </c>
      <c r="G44" s="70">
        <f>GEW!$D$8+($D44-GEW!$D$8)*SUM(Fasering!$D$5:$D$11)</f>
        <v>3475.0610856256699</v>
      </c>
      <c r="H44" s="71">
        <f>GEW!$D$8+($D44-GEW!$D$8)*SUM(Fasering!$D$5:$D$12)</f>
        <v>3744.5942500000006</v>
      </c>
      <c r="I44" s="72">
        <f>($K$3+E44*12*7.57%)*SUM(Fasering!$D$5:$D$9)</f>
        <v>1559.9678896394275</v>
      </c>
      <c r="J44" s="30">
        <f>($K$3+F44*12*7.57%)*SUM(Fasering!$D$5:$D$10)</f>
        <v>2149.0287026933197</v>
      </c>
      <c r="K44" s="30">
        <f>($K$3+G44*12*7.57%)*SUM(Fasering!$D$5:$D$11)</f>
        <v>2809.1676491911944</v>
      </c>
      <c r="L44" s="73">
        <f>($K$3+H44*12*7.57%)*SUM(Fasering!$D$5:$D$12)</f>
        <v>3543.3594167000015</v>
      </c>
    </row>
    <row r="45" spans="1:12" x14ac:dyDescent="0.2">
      <c r="A45" s="52">
        <f t="shared" si="2"/>
        <v>35</v>
      </c>
      <c r="B45" s="16">
        <v>44090.69</v>
      </c>
      <c r="C45" s="16">
        <f t="shared" si="0"/>
        <v>44972.503800000006</v>
      </c>
      <c r="D45" s="68">
        <f t="shared" si="1"/>
        <v>3747.7086500000005</v>
      </c>
      <c r="E45" s="69">
        <f>GEW!$D$8+($D45-GEW!$D$8)*SUM(Fasering!$D$5:$D$9)</f>
        <v>2938.3300085630681</v>
      </c>
      <c r="F45" s="70">
        <f>GEW!$D$8+($D45-GEW!$D$8)*SUM(Fasering!$D$5:$D$10)</f>
        <v>3208.3252065159941</v>
      </c>
      <c r="G45" s="70">
        <f>GEW!$D$8+($D45-GEW!$D$8)*SUM(Fasering!$D$5:$D$11)</f>
        <v>3477.7134520470745</v>
      </c>
      <c r="H45" s="71">
        <f>GEW!$D$8+($D45-GEW!$D$8)*SUM(Fasering!$D$5:$D$12)</f>
        <v>3747.7086500000009</v>
      </c>
      <c r="I45" s="72">
        <f>($K$3+E45*12*7.57%)*SUM(Fasering!$D$5:$D$9)</f>
        <v>1560.8401827945013</v>
      </c>
      <c r="J45" s="30">
        <f>($K$3+F45*12*7.57%)*SUM(Fasering!$D$5:$D$10)</f>
        <v>2150.4293692297747</v>
      </c>
      <c r="K45" s="30">
        <f>($K$3+G45*12*7.57%)*SUM(Fasering!$D$5:$D$11)</f>
        <v>2811.2196133801795</v>
      </c>
      <c r="L45" s="73">
        <f>($K$3+H45*12*7.57%)*SUM(Fasering!$D$5:$D$12)</f>
        <v>3546.1885376600021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87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44</v>
      </c>
      <c r="B1" s="1" t="s">
        <v>82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29153.06</v>
      </c>
      <c r="C10" s="16">
        <f t="shared" ref="C10:C45" si="0">B10*$D$3</f>
        <v>29736.121200000001</v>
      </c>
      <c r="D10" s="68">
        <f t="shared" ref="D10:D45" si="1">B10/12*$D$3</f>
        <v>2478.0101</v>
      </c>
      <c r="E10" s="69">
        <f>GEW!$D$8+($D10-GEW!$D$8)*SUM(Fasering!$D$5:$D$9)</f>
        <v>2233.3024427365463</v>
      </c>
      <c r="F10" s="70">
        <f>GEW!$D$8+($D10-GEW!$D$8)*SUM(Fasering!$D$5:$D$10)</f>
        <v>2314.9328305191366</v>
      </c>
      <c r="G10" s="70">
        <f>GEW!$D$8+($D10-GEW!$D$8)*SUM(Fasering!$D$5:$D$11)</f>
        <v>2396.3797122174096</v>
      </c>
      <c r="H10" s="71">
        <f>GEW!$D$8+($D10-GEW!$D$8)*SUM(Fasering!$D$5:$D$12)</f>
        <v>2478.0101</v>
      </c>
      <c r="I10" s="72">
        <f>($K$3+E10*12*7.57%)*SUM(Fasering!$D$5:$D$9)</f>
        <v>1205.2181194206596</v>
      </c>
      <c r="J10" s="30">
        <f>($K$3+F10*12*7.57%)*SUM(Fasering!$D$5:$D$10)</f>
        <v>1579.3966597608312</v>
      </c>
      <c r="K10" s="30">
        <f>($K$3+G10*12*7.57%)*SUM(Fasering!$D$5:$D$11)</f>
        <v>1974.661703219128</v>
      </c>
      <c r="L10" s="73">
        <f>($K$3+H10*12*7.57%)*SUM(Fasering!$D$5:$D$12)</f>
        <v>2392.7943748400007</v>
      </c>
    </row>
    <row r="11" spans="1:12" x14ac:dyDescent="0.2">
      <c r="A11" s="52">
        <f t="shared" ref="A11:A45" si="2">+A10+1</f>
        <v>1</v>
      </c>
      <c r="B11" s="16">
        <v>29417.61</v>
      </c>
      <c r="C11" s="16">
        <f t="shared" si="0"/>
        <v>30005.962200000002</v>
      </c>
      <c r="D11" s="68">
        <f t="shared" si="1"/>
        <v>2500.4968500000004</v>
      </c>
      <c r="E11" s="69">
        <f>GEW!$D$8+($D11-GEW!$D$8)*SUM(Fasering!$D$5:$D$9)</f>
        <v>2245.7886967500285</v>
      </c>
      <c r="F11" s="70">
        <f>GEW!$D$8+($D11-GEW!$D$8)*SUM(Fasering!$D$5:$D$10)</f>
        <v>2330.7550829828792</v>
      </c>
      <c r="G11" s="70">
        <f>GEW!$D$8+($D11-GEW!$D$8)*SUM(Fasering!$D$5:$D$11)</f>
        <v>2415.5304637671497</v>
      </c>
      <c r="H11" s="71">
        <f>GEW!$D$8+($D11-GEW!$D$8)*SUM(Fasering!$D$5:$D$12)</f>
        <v>2500.4968500000004</v>
      </c>
      <c r="I11" s="72">
        <f>($K$3+E11*12*7.57%)*SUM(Fasering!$D$5:$D$9)</f>
        <v>1211.5162950258627</v>
      </c>
      <c r="J11" s="30">
        <f>($K$3+F11*12*7.57%)*SUM(Fasering!$D$5:$D$10)</f>
        <v>1589.5098238497803</v>
      </c>
      <c r="K11" s="30">
        <f>($K$3+G11*12*7.57%)*SUM(Fasering!$D$5:$D$11)</f>
        <v>1989.4773998947794</v>
      </c>
      <c r="L11" s="73">
        <f>($K$3+H11*12*7.57%)*SUM(Fasering!$D$5:$D$12)</f>
        <v>2413.2213385400009</v>
      </c>
    </row>
    <row r="12" spans="1:12" x14ac:dyDescent="0.2">
      <c r="A12" s="52">
        <f t="shared" si="2"/>
        <v>2</v>
      </c>
      <c r="B12" s="16">
        <v>30244.11</v>
      </c>
      <c r="C12" s="16">
        <f t="shared" si="0"/>
        <v>30848.992200000001</v>
      </c>
      <c r="D12" s="68">
        <f t="shared" si="1"/>
        <v>2570.74935</v>
      </c>
      <c r="E12" s="69">
        <f>GEW!$D$8+($D12-GEW!$D$8)*SUM(Fasering!$D$5:$D$9)</f>
        <v>2284.797915960547</v>
      </c>
      <c r="F12" s="70">
        <f>GEW!$D$8+($D12-GEW!$D$8)*SUM(Fasering!$D$5:$D$10)</f>
        <v>2380.1865388939841</v>
      </c>
      <c r="G12" s="70">
        <f>GEW!$D$8+($D12-GEW!$D$8)*SUM(Fasering!$D$5:$D$11)</f>
        <v>2475.360727066563</v>
      </c>
      <c r="H12" s="71">
        <f>GEW!$D$8+($D12-GEW!$D$8)*SUM(Fasering!$D$5:$D$12)</f>
        <v>2570.74935</v>
      </c>
      <c r="I12" s="72">
        <f>($K$3+E12*12*7.57%)*SUM(Fasering!$D$5:$D$9)</f>
        <v>1231.1928859829609</v>
      </c>
      <c r="J12" s="30">
        <f>($K$3+F12*12*7.57%)*SUM(Fasering!$D$5:$D$10)</f>
        <v>1621.1050992968278</v>
      </c>
      <c r="K12" s="30">
        <f>($K$3+G12*12*7.57%)*SUM(Fasering!$D$5:$D$11)</f>
        <v>2035.7642012647493</v>
      </c>
      <c r="L12" s="73">
        <f>($K$3+H12*12*7.57%)*SUM(Fasering!$D$5:$D$12)</f>
        <v>2477.0387095400006</v>
      </c>
    </row>
    <row r="13" spans="1:12" x14ac:dyDescent="0.2">
      <c r="A13" s="52">
        <f t="shared" si="2"/>
        <v>3</v>
      </c>
      <c r="B13" s="16">
        <v>31359.62</v>
      </c>
      <c r="C13" s="16">
        <f t="shared" si="0"/>
        <v>31986.812399999999</v>
      </c>
      <c r="D13" s="68">
        <f t="shared" si="1"/>
        <v>2665.5677000000001</v>
      </c>
      <c r="E13" s="69">
        <f>GEW!$D$8+($D13-GEW!$D$8)*SUM(Fasering!$D$5:$D$9)</f>
        <v>2337.4478544015942</v>
      </c>
      <c r="F13" s="70">
        <f>GEW!$D$8+($D13-GEW!$D$8)*SUM(Fasering!$D$5:$D$10)</f>
        <v>2446.9031552078341</v>
      </c>
      <c r="G13" s="70">
        <f>GEW!$D$8+($D13-GEW!$D$8)*SUM(Fasering!$D$5:$D$11)</f>
        <v>2556.1123991937602</v>
      </c>
      <c r="H13" s="71">
        <f>GEW!$D$8+($D13-GEW!$D$8)*SUM(Fasering!$D$5:$D$12)</f>
        <v>2665.5677000000001</v>
      </c>
      <c r="I13" s="72">
        <f>($K$3+E13*12*7.57%)*SUM(Fasering!$D$5:$D$9)</f>
        <v>1257.7499748862308</v>
      </c>
      <c r="J13" s="30">
        <f>($K$3+F13*12*7.57%)*SUM(Fasering!$D$5:$D$10)</f>
        <v>1663.7485907837438</v>
      </c>
      <c r="K13" s="30">
        <f>($K$3+G13*12*7.57%)*SUM(Fasering!$D$5:$D$11)</f>
        <v>2098.2365422160083</v>
      </c>
      <c r="L13" s="73">
        <f>($K$3+H13*12*7.57%)*SUM(Fasering!$D$5:$D$12)</f>
        <v>2563.1716986800006</v>
      </c>
    </row>
    <row r="14" spans="1:12" x14ac:dyDescent="0.2">
      <c r="A14" s="52">
        <f t="shared" si="2"/>
        <v>4</v>
      </c>
      <c r="B14" s="16">
        <v>32273.3</v>
      </c>
      <c r="C14" s="16">
        <f t="shared" si="0"/>
        <v>32918.766000000003</v>
      </c>
      <c r="D14" s="68">
        <f t="shared" si="1"/>
        <v>2743.2305000000001</v>
      </c>
      <c r="E14" s="69">
        <f>GEW!$D$8+($D14-GEW!$D$8)*SUM(Fasering!$D$5:$D$9)</f>
        <v>2380.5718028689466</v>
      </c>
      <c r="F14" s="70">
        <f>GEW!$D$8+($D14-GEW!$D$8)*SUM(Fasering!$D$5:$D$10)</f>
        <v>2501.5486877388184</v>
      </c>
      <c r="G14" s="70">
        <f>GEW!$D$8+($D14-GEW!$D$8)*SUM(Fasering!$D$5:$D$11)</f>
        <v>2622.2536151301283</v>
      </c>
      <c r="H14" s="71">
        <f>GEW!$D$8+($D14-GEW!$D$8)*SUM(Fasering!$D$5:$D$12)</f>
        <v>2743.2305000000006</v>
      </c>
      <c r="I14" s="72">
        <f>($K$3+E14*12*7.57%)*SUM(Fasering!$D$5:$D$9)</f>
        <v>1279.5020712270434</v>
      </c>
      <c r="J14" s="30">
        <f>($K$3+F14*12*7.57%)*SUM(Fasering!$D$5:$D$10)</f>
        <v>1698.676565702629</v>
      </c>
      <c r="K14" s="30">
        <f>($K$3+G14*12*7.57%)*SUM(Fasering!$D$5:$D$11)</f>
        <v>2149.4057190771268</v>
      </c>
      <c r="L14" s="73">
        <f>($K$3+H14*12*7.57%)*SUM(Fasering!$D$5:$D$12)</f>
        <v>2633.720586200001</v>
      </c>
    </row>
    <row r="15" spans="1:12" x14ac:dyDescent="0.2">
      <c r="A15" s="52">
        <f t="shared" si="2"/>
        <v>5</v>
      </c>
      <c r="B15" s="16">
        <v>32273.3</v>
      </c>
      <c r="C15" s="16">
        <f t="shared" si="0"/>
        <v>32918.766000000003</v>
      </c>
      <c r="D15" s="68">
        <f t="shared" si="1"/>
        <v>2743.2305000000001</v>
      </c>
      <c r="E15" s="69">
        <f>GEW!$D$8+($D15-GEW!$D$8)*SUM(Fasering!$D$5:$D$9)</f>
        <v>2380.5718028689466</v>
      </c>
      <c r="F15" s="70">
        <f>GEW!$D$8+($D15-GEW!$D$8)*SUM(Fasering!$D$5:$D$10)</f>
        <v>2501.5486877388184</v>
      </c>
      <c r="G15" s="70">
        <f>GEW!$D$8+($D15-GEW!$D$8)*SUM(Fasering!$D$5:$D$11)</f>
        <v>2622.2536151301283</v>
      </c>
      <c r="H15" s="71">
        <f>GEW!$D$8+($D15-GEW!$D$8)*SUM(Fasering!$D$5:$D$12)</f>
        <v>2743.2305000000006</v>
      </c>
      <c r="I15" s="72">
        <f>($K$3+E15*12*7.57%)*SUM(Fasering!$D$5:$D$9)</f>
        <v>1279.5020712270434</v>
      </c>
      <c r="J15" s="30">
        <f>($K$3+F15*12*7.57%)*SUM(Fasering!$D$5:$D$10)</f>
        <v>1698.676565702629</v>
      </c>
      <c r="K15" s="30">
        <f>($K$3+G15*12*7.57%)*SUM(Fasering!$D$5:$D$11)</f>
        <v>2149.4057190771268</v>
      </c>
      <c r="L15" s="73">
        <f>($K$3+H15*12*7.57%)*SUM(Fasering!$D$5:$D$12)</f>
        <v>2633.720586200001</v>
      </c>
    </row>
    <row r="16" spans="1:12" x14ac:dyDescent="0.2">
      <c r="A16" s="52">
        <f t="shared" si="2"/>
        <v>6</v>
      </c>
      <c r="B16" s="16">
        <v>33422.949999999997</v>
      </c>
      <c r="C16" s="16">
        <f t="shared" si="0"/>
        <v>34091.409</v>
      </c>
      <c r="D16" s="68">
        <f t="shared" si="1"/>
        <v>2840.9507499999995</v>
      </c>
      <c r="E16" s="69">
        <f>GEW!$D$8+($D16-GEW!$D$8)*SUM(Fasering!$D$5:$D$9)</f>
        <v>2434.8330840127728</v>
      </c>
      <c r="F16" s="70">
        <f>GEW!$D$8+($D16-GEW!$D$8)*SUM(Fasering!$D$5:$D$10)</f>
        <v>2570.3071551171633</v>
      </c>
      <c r="G16" s="70">
        <f>GEW!$D$8+($D16-GEW!$D$8)*SUM(Fasering!$D$5:$D$11)</f>
        <v>2705.4766788956094</v>
      </c>
      <c r="H16" s="71">
        <f>GEW!$D$8+($D16-GEW!$D$8)*SUM(Fasering!$D$5:$D$12)</f>
        <v>2840.95075</v>
      </c>
      <c r="I16" s="72">
        <f>($K$3+E16*12*7.57%)*SUM(Fasering!$D$5:$D$9)</f>
        <v>1306.8719354663995</v>
      </c>
      <c r="J16" s="30">
        <f>($K$3+F16*12*7.57%)*SUM(Fasering!$D$5:$D$10)</f>
        <v>1742.6251542297894</v>
      </c>
      <c r="K16" s="30">
        <f>($K$3+G16*12*7.57%)*SUM(Fasering!$D$5:$D$11)</f>
        <v>2213.7900157437762</v>
      </c>
      <c r="L16" s="73">
        <f>($K$3+H16*12*7.57%)*SUM(Fasering!$D$5:$D$12)</f>
        <v>2722.4896613000005</v>
      </c>
    </row>
    <row r="17" spans="1:12" x14ac:dyDescent="0.2">
      <c r="A17" s="52">
        <f t="shared" si="2"/>
        <v>7</v>
      </c>
      <c r="B17" s="16">
        <v>33434.230000000003</v>
      </c>
      <c r="C17" s="16">
        <f t="shared" si="0"/>
        <v>34102.914600000004</v>
      </c>
      <c r="D17" s="68">
        <f t="shared" si="1"/>
        <v>2841.9095500000003</v>
      </c>
      <c r="E17" s="69">
        <f>GEW!$D$8+($D17-GEW!$D$8)*SUM(Fasering!$D$5:$D$9)</f>
        <v>2435.3654784382961</v>
      </c>
      <c r="F17" s="70">
        <f>GEW!$D$8+($D17-GEW!$D$8)*SUM(Fasering!$D$5:$D$10)</f>
        <v>2570.9817913212501</v>
      </c>
      <c r="G17" s="70">
        <f>GEW!$D$8+($D17-GEW!$D$8)*SUM(Fasering!$D$5:$D$11)</f>
        <v>2706.2932371170468</v>
      </c>
      <c r="H17" s="71">
        <f>GEW!$D$8+($D17-GEW!$D$8)*SUM(Fasering!$D$5:$D$12)</f>
        <v>2841.9095500000003</v>
      </c>
      <c r="I17" s="72">
        <f>($K$3+E17*12*7.57%)*SUM(Fasering!$D$5:$D$9)</f>
        <v>1307.140479865669</v>
      </c>
      <c r="J17" s="30">
        <f>($K$3+F17*12*7.57%)*SUM(Fasering!$D$5:$D$10)</f>
        <v>1743.0563637966895</v>
      </c>
      <c r="K17" s="30">
        <f>($K$3+G17*12*7.57%)*SUM(Fasering!$D$5:$D$11)</f>
        <v>2214.4217339766305</v>
      </c>
      <c r="L17" s="73">
        <f>($K$3+H17*12*7.57%)*SUM(Fasering!$D$5:$D$12)</f>
        <v>2723.3606352200009</v>
      </c>
    </row>
    <row r="18" spans="1:12" x14ac:dyDescent="0.2">
      <c r="A18" s="52">
        <f t="shared" si="2"/>
        <v>8</v>
      </c>
      <c r="B18" s="16">
        <v>35014.769999999997</v>
      </c>
      <c r="C18" s="16">
        <f t="shared" si="0"/>
        <v>35715.065399999999</v>
      </c>
      <c r="D18" s="68">
        <f t="shared" si="1"/>
        <v>2976.2554499999997</v>
      </c>
      <c r="E18" s="69">
        <f>GEW!$D$8+($D18-GEW!$D$8)*SUM(Fasering!$D$5:$D$9)</f>
        <v>2509.9639434485721</v>
      </c>
      <c r="F18" s="70">
        <f>GEW!$D$8+($D18-GEW!$D$8)*SUM(Fasering!$D$5:$D$10)</f>
        <v>2665.5110028466434</v>
      </c>
      <c r="G18" s="70">
        <f>GEW!$D$8+($D18-GEW!$D$8)*SUM(Fasering!$D$5:$D$11)</f>
        <v>2820.7083906019284</v>
      </c>
      <c r="H18" s="71">
        <f>GEW!$D$8+($D18-GEW!$D$8)*SUM(Fasering!$D$5:$D$12)</f>
        <v>2976.2554499999997</v>
      </c>
      <c r="I18" s="72">
        <f>($K$3+E18*12*7.57%)*SUM(Fasering!$D$5:$D$9)</f>
        <v>1344.7685973143468</v>
      </c>
      <c r="J18" s="30">
        <f>($K$3+F18*12*7.57%)*SUM(Fasering!$D$5:$D$10)</f>
        <v>1803.4769284126319</v>
      </c>
      <c r="K18" s="30">
        <f>($K$3+G18*12*7.57%)*SUM(Fasering!$D$5:$D$11)</f>
        <v>2302.9373311179402</v>
      </c>
      <c r="L18" s="73">
        <f>($K$3+H18*12*7.57%)*SUM(Fasering!$D$5:$D$12)</f>
        <v>2845.40045078</v>
      </c>
    </row>
    <row r="19" spans="1:12" x14ac:dyDescent="0.2">
      <c r="A19" s="52">
        <f t="shared" si="2"/>
        <v>9</v>
      </c>
      <c r="B19" s="16">
        <v>35029.47</v>
      </c>
      <c r="C19" s="16">
        <f t="shared" si="0"/>
        <v>35730.059399999998</v>
      </c>
      <c r="D19" s="68">
        <f t="shared" si="1"/>
        <v>2977.50495</v>
      </c>
      <c r="E19" s="69">
        <f>GEW!$D$8+($D19-GEW!$D$8)*SUM(Fasering!$D$5:$D$9)</f>
        <v>2510.6577553328971</v>
      </c>
      <c r="F19" s="70">
        <f>GEW!$D$8+($D19-GEW!$D$8)*SUM(Fasering!$D$5:$D$10)</f>
        <v>2666.3901830062241</v>
      </c>
      <c r="G19" s="70">
        <f>GEW!$D$8+($D19-GEW!$D$8)*SUM(Fasering!$D$5:$D$11)</f>
        <v>2821.7725223266734</v>
      </c>
      <c r="H19" s="71">
        <f>GEW!$D$8+($D19-GEW!$D$8)*SUM(Fasering!$D$5:$D$12)</f>
        <v>2977.5049500000005</v>
      </c>
      <c r="I19" s="72">
        <f>($K$3+E19*12*7.57%)*SUM(Fasering!$D$5:$D$9)</f>
        <v>1345.1185620899903</v>
      </c>
      <c r="J19" s="30">
        <f>($K$3+F19*12*7.57%)*SUM(Fasering!$D$5:$D$10)</f>
        <v>1804.0388770503473</v>
      </c>
      <c r="K19" s="30">
        <f>($K$3+G19*12*7.57%)*SUM(Fasering!$D$5:$D$11)</f>
        <v>2303.7605809426695</v>
      </c>
      <c r="L19" s="73">
        <f>($K$3+H19*12*7.57%)*SUM(Fasering!$D$5:$D$12)</f>
        <v>2846.5354965800011</v>
      </c>
    </row>
    <row r="20" spans="1:12" x14ac:dyDescent="0.2">
      <c r="A20" s="52">
        <f t="shared" si="2"/>
        <v>10</v>
      </c>
      <c r="B20" s="16">
        <v>36609.99</v>
      </c>
      <c r="C20" s="16">
        <f t="shared" si="0"/>
        <v>37342.1898</v>
      </c>
      <c r="D20" s="68">
        <f t="shared" si="1"/>
        <v>3111.84915</v>
      </c>
      <c r="E20" s="69">
        <f>GEW!$D$8+($D20-GEW!$D$8)*SUM(Fasering!$D$5:$D$9)</f>
        <v>2585.255276381426</v>
      </c>
      <c r="F20" s="70">
        <f>GEW!$D$8+($D20-GEW!$D$8)*SUM(Fasering!$D$5:$D$10)</f>
        <v>2760.9181983681356</v>
      </c>
      <c r="G20" s="70">
        <f>GEW!$D$8+($D20-GEW!$D$8)*SUM(Fasering!$D$5:$D$11)</f>
        <v>2936.18622801329</v>
      </c>
      <c r="H20" s="71">
        <f>GEW!$D$8+($D20-GEW!$D$8)*SUM(Fasering!$D$5:$D$12)</f>
        <v>3111.84915</v>
      </c>
      <c r="I20" s="72">
        <f>($K$3+E20*12*7.57%)*SUM(Fasering!$D$5:$D$9)</f>
        <v>1382.7462033961162</v>
      </c>
      <c r="J20" s="30">
        <f>($K$3+F20*12*7.57%)*SUM(Fasering!$D$5:$D$10)</f>
        <v>1864.4586771103202</v>
      </c>
      <c r="K20" s="30">
        <f>($K$3+G20*12*7.57%)*SUM(Fasering!$D$5:$D$11)</f>
        <v>2392.2750580161905</v>
      </c>
      <c r="L20" s="73">
        <f>($K$3+H20*12*7.57%)*SUM(Fasering!$D$5:$D$12)</f>
        <v>2968.5737678600008</v>
      </c>
    </row>
    <row r="21" spans="1:12" x14ac:dyDescent="0.2">
      <c r="A21" s="52">
        <f t="shared" si="2"/>
        <v>11</v>
      </c>
      <c r="B21" s="16">
        <v>36627.15</v>
      </c>
      <c r="C21" s="16">
        <f t="shared" si="0"/>
        <v>37359.692999999999</v>
      </c>
      <c r="D21" s="68">
        <f t="shared" si="1"/>
        <v>3113.3077500000004</v>
      </c>
      <c r="E21" s="69">
        <f>GEW!$D$8+($D21-GEW!$D$8)*SUM(Fasering!$D$5:$D$9)</f>
        <v>2586.0651955606791</v>
      </c>
      <c r="F21" s="70">
        <f>GEW!$D$8+($D21-GEW!$D$8)*SUM(Fasering!$D$5:$D$10)</f>
        <v>2761.9445066360545</v>
      </c>
      <c r="G21" s="70">
        <f>GEW!$D$8+($D21-GEW!$D$8)*SUM(Fasering!$D$5:$D$11)</f>
        <v>2937.428438924625</v>
      </c>
      <c r="H21" s="71">
        <f>GEW!$D$8+($D21-GEW!$D$8)*SUM(Fasering!$D$5:$D$12)</f>
        <v>3113.3077500000009</v>
      </c>
      <c r="I21" s="72">
        <f>($K$3+E21*12*7.57%)*SUM(Fasering!$D$5:$D$9)</f>
        <v>1383.1547337056429</v>
      </c>
      <c r="J21" s="30">
        <f>($K$3+F21*12*7.57%)*SUM(Fasering!$D$5:$D$10)</f>
        <v>1865.1146661323062</v>
      </c>
      <c r="K21" s="30">
        <f>($K$3+G21*12*7.57%)*SUM(Fasering!$D$5:$D$11)</f>
        <v>2393.2360761789359</v>
      </c>
      <c r="L21" s="73">
        <f>($K$3+H21*12*7.57%)*SUM(Fasering!$D$5:$D$12)</f>
        <v>2969.8987601000017</v>
      </c>
    </row>
    <row r="22" spans="1:12" x14ac:dyDescent="0.2">
      <c r="A22" s="52">
        <f t="shared" si="2"/>
        <v>12</v>
      </c>
      <c r="B22" s="16">
        <v>38207.69</v>
      </c>
      <c r="C22" s="16">
        <f t="shared" si="0"/>
        <v>38971.843800000002</v>
      </c>
      <c r="D22" s="68">
        <f t="shared" si="1"/>
        <v>3247.6536500000002</v>
      </c>
      <c r="E22" s="69">
        <f>GEW!$D$8+($D22-GEW!$D$8)*SUM(Fasering!$D$5:$D$9)</f>
        <v>2660.663660570955</v>
      </c>
      <c r="F22" s="70">
        <f>GEW!$D$8+($D22-GEW!$D$8)*SUM(Fasering!$D$5:$D$10)</f>
        <v>2856.4737181614482</v>
      </c>
      <c r="G22" s="70">
        <f>GEW!$D$8+($D22-GEW!$D$8)*SUM(Fasering!$D$5:$D$11)</f>
        <v>3051.843592409507</v>
      </c>
      <c r="H22" s="71">
        <f>GEW!$D$8+($D22-GEW!$D$8)*SUM(Fasering!$D$5:$D$12)</f>
        <v>3247.6536500000002</v>
      </c>
      <c r="I22" s="72">
        <f>($K$3+E22*12*7.57%)*SUM(Fasering!$D$5:$D$9)</f>
        <v>1420.7828511543207</v>
      </c>
      <c r="J22" s="30">
        <f>($K$3+F22*12*7.57%)*SUM(Fasering!$D$5:$D$10)</f>
        <v>1925.5352307482488</v>
      </c>
      <c r="K22" s="30">
        <f>($K$3+G22*12*7.57%)*SUM(Fasering!$D$5:$D$11)</f>
        <v>2481.751673320246</v>
      </c>
      <c r="L22" s="73">
        <f>($K$3+H22*12*7.57%)*SUM(Fasering!$D$5:$D$12)</f>
        <v>3091.9385756600013</v>
      </c>
    </row>
    <row r="23" spans="1:12" x14ac:dyDescent="0.2">
      <c r="A23" s="52">
        <f t="shared" si="2"/>
        <v>13</v>
      </c>
      <c r="B23" s="16">
        <v>38224.85</v>
      </c>
      <c r="C23" s="16">
        <f t="shared" si="0"/>
        <v>38989.347000000002</v>
      </c>
      <c r="D23" s="68">
        <f t="shared" si="1"/>
        <v>3249.1122500000001</v>
      </c>
      <c r="E23" s="69">
        <f>GEW!$D$8+($D23-GEW!$D$8)*SUM(Fasering!$D$5:$D$9)</f>
        <v>2661.4735797502076</v>
      </c>
      <c r="F23" s="70">
        <f>GEW!$D$8+($D23-GEW!$D$8)*SUM(Fasering!$D$5:$D$10)</f>
        <v>2857.5000264293667</v>
      </c>
      <c r="G23" s="70">
        <f>GEW!$D$8+($D23-GEW!$D$8)*SUM(Fasering!$D$5:$D$11)</f>
        <v>3053.0858033208415</v>
      </c>
      <c r="H23" s="71">
        <f>GEW!$D$8+($D23-GEW!$D$8)*SUM(Fasering!$D$5:$D$12)</f>
        <v>3249.1122500000001</v>
      </c>
      <c r="I23" s="72">
        <f>($K$3+E23*12*7.57%)*SUM(Fasering!$D$5:$D$9)</f>
        <v>1421.1913814638474</v>
      </c>
      <c r="J23" s="30">
        <f>($K$3+F23*12*7.57%)*SUM(Fasering!$D$5:$D$10)</f>
        <v>1926.1912197702347</v>
      </c>
      <c r="K23" s="30">
        <f>($K$3+G23*12*7.57%)*SUM(Fasering!$D$5:$D$11)</f>
        <v>2482.7126914829905</v>
      </c>
      <c r="L23" s="73">
        <f>($K$3+H23*12*7.57%)*SUM(Fasering!$D$5:$D$12)</f>
        <v>3093.2635679000014</v>
      </c>
    </row>
    <row r="24" spans="1:12" x14ac:dyDescent="0.2">
      <c r="A24" s="52">
        <f t="shared" si="2"/>
        <v>14</v>
      </c>
      <c r="B24" s="16">
        <v>39805.379999999997</v>
      </c>
      <c r="C24" s="16">
        <f t="shared" si="0"/>
        <v>40601.4876</v>
      </c>
      <c r="D24" s="68">
        <f t="shared" si="1"/>
        <v>3383.4573</v>
      </c>
      <c r="E24" s="69">
        <f>GEW!$D$8+($D24-GEW!$D$8)*SUM(Fasering!$D$5:$D$9)</f>
        <v>2736.0715727796101</v>
      </c>
      <c r="F24" s="70">
        <f>GEW!$D$8+($D24-GEW!$D$8)*SUM(Fasering!$D$5:$D$10)</f>
        <v>2952.0286398730195</v>
      </c>
      <c r="G24" s="70">
        <f>GEW!$D$8+($D24-GEW!$D$8)*SUM(Fasering!$D$5:$D$11)</f>
        <v>3167.500232906591</v>
      </c>
      <c r="H24" s="71">
        <f>GEW!$D$8+($D24-GEW!$D$8)*SUM(Fasering!$D$5:$D$12)</f>
        <v>3383.4573</v>
      </c>
      <c r="I24" s="72">
        <f>($K$3+E24*12*7.57%)*SUM(Fasering!$D$5:$D$9)</f>
        <v>1458.8192608412492</v>
      </c>
      <c r="J24" s="30">
        <f>($K$3+F24*12*7.57%)*SUM(Fasering!$D$5:$D$10)</f>
        <v>1986.6114021081924</v>
      </c>
      <c r="K24" s="30">
        <f>($K$3+G24*12*7.57%)*SUM(Fasering!$D$5:$D$11)</f>
        <v>2571.227728590407</v>
      </c>
      <c r="L24" s="73">
        <f>($K$3+H24*12*7.57%)*SUM(Fasering!$D$5:$D$12)</f>
        <v>3215.3026113200012</v>
      </c>
    </row>
    <row r="25" spans="1:12" x14ac:dyDescent="0.2">
      <c r="A25" s="52">
        <f t="shared" si="2"/>
        <v>15</v>
      </c>
      <c r="B25" s="16">
        <v>39822.589999999997</v>
      </c>
      <c r="C25" s="16">
        <f t="shared" si="0"/>
        <v>40619.041799999999</v>
      </c>
      <c r="D25" s="68">
        <f t="shared" si="1"/>
        <v>3384.9201499999995</v>
      </c>
      <c r="E25" s="69">
        <f>GEW!$D$8+($D25-GEW!$D$8)*SUM(Fasering!$D$5:$D$9)</f>
        <v>2736.883851863231</v>
      </c>
      <c r="F25" s="70">
        <f>GEW!$D$8+($D25-GEW!$D$8)*SUM(Fasering!$D$5:$D$10)</f>
        <v>2953.0579385496439</v>
      </c>
      <c r="G25" s="70">
        <f>GEW!$D$8+($D25-GEW!$D$8)*SUM(Fasering!$D$5:$D$11)</f>
        <v>3168.746063313587</v>
      </c>
      <c r="H25" s="71">
        <f>GEW!$D$8+($D25-GEW!$D$8)*SUM(Fasering!$D$5:$D$12)</f>
        <v>3384.9201499999999</v>
      </c>
      <c r="I25" s="72">
        <f>($K$3+E25*12*7.57%)*SUM(Fasering!$D$5:$D$9)</f>
        <v>1459.2289815071554</v>
      </c>
      <c r="J25" s="30">
        <f>($K$3+F25*12*7.57%)*SUM(Fasering!$D$5:$D$10)</f>
        <v>1987.2693025201027</v>
      </c>
      <c r="K25" s="30">
        <f>($K$3+G25*12*7.57%)*SUM(Fasering!$D$5:$D$11)</f>
        <v>2572.1915469226228</v>
      </c>
      <c r="L25" s="73">
        <f>($K$3+H25*12*7.57%)*SUM(Fasering!$D$5:$D$12)</f>
        <v>3216.6314642600009</v>
      </c>
    </row>
    <row r="26" spans="1:12" x14ac:dyDescent="0.2">
      <c r="A26" s="52">
        <f t="shared" si="2"/>
        <v>16</v>
      </c>
      <c r="B26" s="16">
        <v>41403.120000000003</v>
      </c>
      <c r="C26" s="16">
        <f t="shared" si="0"/>
        <v>42231.182400000005</v>
      </c>
      <c r="D26" s="68">
        <f t="shared" si="1"/>
        <v>3519.2652000000003</v>
      </c>
      <c r="E26" s="69">
        <f>GEW!$D$8+($D26-GEW!$D$8)*SUM(Fasering!$D$5:$D$9)</f>
        <v>2811.4818448926339</v>
      </c>
      <c r="F26" s="70">
        <f>GEW!$D$8+($D26-GEW!$D$8)*SUM(Fasering!$D$5:$D$10)</f>
        <v>3047.5865519932968</v>
      </c>
      <c r="G26" s="70">
        <f>GEW!$D$8+($D26-GEW!$D$8)*SUM(Fasering!$D$5:$D$11)</f>
        <v>3283.1604928993374</v>
      </c>
      <c r="H26" s="71">
        <f>GEW!$D$8+($D26-GEW!$D$8)*SUM(Fasering!$D$5:$D$12)</f>
        <v>3519.2652000000007</v>
      </c>
      <c r="I26" s="72">
        <f>($K$3+E26*12*7.57%)*SUM(Fasering!$D$5:$D$9)</f>
        <v>1496.8568608845571</v>
      </c>
      <c r="J26" s="30">
        <f>($K$3+F26*12*7.57%)*SUM(Fasering!$D$5:$D$10)</f>
        <v>2047.6894848580605</v>
      </c>
      <c r="K26" s="30">
        <f>($K$3+G26*12*7.57%)*SUM(Fasering!$D$5:$D$11)</f>
        <v>2660.7065840300397</v>
      </c>
      <c r="L26" s="73">
        <f>($K$3+H26*12*7.57%)*SUM(Fasering!$D$5:$D$12)</f>
        <v>3338.6705076800013</v>
      </c>
    </row>
    <row r="27" spans="1:12" x14ac:dyDescent="0.2">
      <c r="A27" s="52">
        <f t="shared" si="2"/>
        <v>17</v>
      </c>
      <c r="B27" s="16">
        <v>41420.28</v>
      </c>
      <c r="C27" s="16">
        <f t="shared" si="0"/>
        <v>42248.685599999997</v>
      </c>
      <c r="D27" s="68">
        <f t="shared" si="1"/>
        <v>3520.7238000000002</v>
      </c>
      <c r="E27" s="69">
        <f>GEW!$D$8+($D27-GEW!$D$8)*SUM(Fasering!$D$5:$D$9)</f>
        <v>2812.2917640718865</v>
      </c>
      <c r="F27" s="70">
        <f>GEW!$D$8+($D27-GEW!$D$8)*SUM(Fasering!$D$5:$D$10)</f>
        <v>3048.6128602612152</v>
      </c>
      <c r="G27" s="70">
        <f>GEW!$D$8+($D27-GEW!$D$8)*SUM(Fasering!$D$5:$D$11)</f>
        <v>3284.4027038106715</v>
      </c>
      <c r="H27" s="71">
        <f>GEW!$D$8+($D27-GEW!$D$8)*SUM(Fasering!$D$5:$D$12)</f>
        <v>3520.7238000000007</v>
      </c>
      <c r="I27" s="72">
        <f>($K$3+E27*12*7.57%)*SUM(Fasering!$D$5:$D$9)</f>
        <v>1497.265391194084</v>
      </c>
      <c r="J27" s="30">
        <f>($K$3+F27*12*7.57%)*SUM(Fasering!$D$5:$D$10)</f>
        <v>2048.345473880046</v>
      </c>
      <c r="K27" s="30">
        <f>($K$3+G27*12*7.57%)*SUM(Fasering!$D$5:$D$11)</f>
        <v>2661.6676021927838</v>
      </c>
      <c r="L27" s="73">
        <f>($K$3+H27*12*7.57%)*SUM(Fasering!$D$5:$D$12)</f>
        <v>3339.9954999200017</v>
      </c>
    </row>
    <row r="28" spans="1:12" x14ac:dyDescent="0.2">
      <c r="A28" s="52">
        <f t="shared" si="2"/>
        <v>18</v>
      </c>
      <c r="B28" s="16">
        <v>43000.800000000003</v>
      </c>
      <c r="C28" s="16">
        <f t="shared" si="0"/>
        <v>43860.816000000006</v>
      </c>
      <c r="D28" s="68">
        <f t="shared" si="1"/>
        <v>3655.0680000000002</v>
      </c>
      <c r="E28" s="69">
        <f>GEW!$D$8+($D28-GEW!$D$8)*SUM(Fasering!$D$5:$D$9)</f>
        <v>2886.8892851204155</v>
      </c>
      <c r="F28" s="70">
        <f>GEW!$D$8+($D28-GEW!$D$8)*SUM(Fasering!$D$5:$D$10)</f>
        <v>3143.1408756231272</v>
      </c>
      <c r="G28" s="70">
        <f>GEW!$D$8+($D28-GEW!$D$8)*SUM(Fasering!$D$5:$D$11)</f>
        <v>3398.816409497289</v>
      </c>
      <c r="H28" s="71">
        <f>GEW!$D$8+($D28-GEW!$D$8)*SUM(Fasering!$D$5:$D$12)</f>
        <v>3655.0680000000007</v>
      </c>
      <c r="I28" s="72">
        <f>($K$3+E28*12*7.57%)*SUM(Fasering!$D$5:$D$9)</f>
        <v>1534.8930325002102</v>
      </c>
      <c r="J28" s="30">
        <f>($K$3+F28*12*7.57%)*SUM(Fasering!$D$5:$D$10)</f>
        <v>2108.7652739400191</v>
      </c>
      <c r="K28" s="30">
        <f>($K$3+G28*12*7.57%)*SUM(Fasering!$D$5:$D$11)</f>
        <v>2750.1820792663052</v>
      </c>
      <c r="L28" s="73">
        <f>($K$3+H28*12*7.57%)*SUM(Fasering!$D$5:$D$12)</f>
        <v>3462.0337712000014</v>
      </c>
    </row>
    <row r="29" spans="1:12" x14ac:dyDescent="0.2">
      <c r="A29" s="52">
        <f t="shared" si="2"/>
        <v>19</v>
      </c>
      <c r="B29" s="16">
        <v>43017.97</v>
      </c>
      <c r="C29" s="16">
        <f t="shared" si="0"/>
        <v>43878.329400000002</v>
      </c>
      <c r="D29" s="68">
        <f t="shared" si="1"/>
        <v>3656.52745</v>
      </c>
      <c r="E29" s="69">
        <f>GEW!$D$8+($D29-GEW!$D$8)*SUM(Fasering!$D$5:$D$9)</f>
        <v>2887.699676280542</v>
      </c>
      <c r="F29" s="70">
        <f>GEW!$D$8+($D29-GEW!$D$8)*SUM(Fasering!$D$5:$D$10)</f>
        <v>3144.1677819727865</v>
      </c>
      <c r="G29" s="70">
        <f>GEW!$D$8+($D29-GEW!$D$8)*SUM(Fasering!$D$5:$D$11)</f>
        <v>3400.0593443077555</v>
      </c>
      <c r="H29" s="71">
        <f>GEW!$D$8+($D29-GEW!$D$8)*SUM(Fasering!$D$5:$D$12)</f>
        <v>3656.5274500000005</v>
      </c>
      <c r="I29" s="72">
        <f>($K$3+E29*12*7.57%)*SUM(Fasering!$D$5:$D$9)</f>
        <v>1535.3018008810125</v>
      </c>
      <c r="J29" s="30">
        <f>($K$3+F29*12*7.57%)*SUM(Fasering!$D$5:$D$10)</f>
        <v>2109.4216452399901</v>
      </c>
      <c r="K29" s="30">
        <f>($K$3+G29*12*7.57%)*SUM(Fasering!$D$5:$D$11)</f>
        <v>2751.1436574629442</v>
      </c>
      <c r="L29" s="73">
        <f>($K$3+H29*12*7.57%)*SUM(Fasering!$D$5:$D$12)</f>
        <v>3463.3595355800012</v>
      </c>
    </row>
    <row r="30" spans="1:12" x14ac:dyDescent="0.2">
      <c r="A30" s="52">
        <f t="shared" si="2"/>
        <v>20</v>
      </c>
      <c r="B30" s="16">
        <v>44598.5</v>
      </c>
      <c r="C30" s="16">
        <f t="shared" si="0"/>
        <v>45490.47</v>
      </c>
      <c r="D30" s="68">
        <f t="shared" si="1"/>
        <v>3790.8724999999999</v>
      </c>
      <c r="E30" s="69">
        <f>GEW!$D$8+($D30-GEW!$D$8)*SUM(Fasering!$D$5:$D$9)</f>
        <v>2962.297669309944</v>
      </c>
      <c r="F30" s="70">
        <f>GEW!$D$8+($D30-GEW!$D$8)*SUM(Fasering!$D$5:$D$10)</f>
        <v>3238.6963954164394</v>
      </c>
      <c r="G30" s="70">
        <f>GEW!$D$8+($D30-GEW!$D$8)*SUM(Fasering!$D$5:$D$11)</f>
        <v>3514.473773893505</v>
      </c>
      <c r="H30" s="71">
        <f>GEW!$D$8+($D30-GEW!$D$8)*SUM(Fasering!$D$5:$D$12)</f>
        <v>3790.8725000000004</v>
      </c>
      <c r="I30" s="72">
        <f>($K$3+E30*12*7.57%)*SUM(Fasering!$D$5:$D$9)</f>
        <v>1572.929680258414</v>
      </c>
      <c r="J30" s="30">
        <f>($K$3+F30*12*7.57%)*SUM(Fasering!$D$5:$D$10)</f>
        <v>2169.8418275779482</v>
      </c>
      <c r="K30" s="30">
        <f>($K$3+G30*12*7.57%)*SUM(Fasering!$D$5:$D$11)</f>
        <v>2839.6586945703602</v>
      </c>
      <c r="L30" s="73">
        <f>($K$3+H30*12*7.57%)*SUM(Fasering!$D$5:$D$12)</f>
        <v>3585.3985790000011</v>
      </c>
    </row>
    <row r="31" spans="1:12" x14ac:dyDescent="0.2">
      <c r="A31" s="52">
        <f t="shared" si="2"/>
        <v>21</v>
      </c>
      <c r="B31" s="16">
        <v>44615.66</v>
      </c>
      <c r="C31" s="16">
        <f t="shared" si="0"/>
        <v>45507.973200000008</v>
      </c>
      <c r="D31" s="68">
        <f t="shared" si="1"/>
        <v>3792.3311000000003</v>
      </c>
      <c r="E31" s="69">
        <f>GEW!$D$8+($D31-GEW!$D$8)*SUM(Fasering!$D$5:$D$9)</f>
        <v>2963.107588489197</v>
      </c>
      <c r="F31" s="70">
        <f>GEW!$D$8+($D31-GEW!$D$8)*SUM(Fasering!$D$5:$D$10)</f>
        <v>3239.7227036843578</v>
      </c>
      <c r="G31" s="70">
        <f>GEW!$D$8+($D31-GEW!$D$8)*SUM(Fasering!$D$5:$D$11)</f>
        <v>3515.7159848048395</v>
      </c>
      <c r="H31" s="71">
        <f>GEW!$D$8+($D31-GEW!$D$8)*SUM(Fasering!$D$5:$D$12)</f>
        <v>3792.3311000000008</v>
      </c>
      <c r="I31" s="72">
        <f>($K$3+E31*12*7.57%)*SUM(Fasering!$D$5:$D$9)</f>
        <v>1573.3382105679407</v>
      </c>
      <c r="J31" s="30">
        <f>($K$3+F31*12*7.57%)*SUM(Fasering!$D$5:$D$10)</f>
        <v>2170.4978165999337</v>
      </c>
      <c r="K31" s="30">
        <f>($K$3+G31*12*7.57%)*SUM(Fasering!$D$5:$D$11)</f>
        <v>2840.6197127331052</v>
      </c>
      <c r="L31" s="73">
        <f>($K$3+H31*12*7.57%)*SUM(Fasering!$D$5:$D$12)</f>
        <v>3586.7235712400015</v>
      </c>
    </row>
    <row r="32" spans="1:12" x14ac:dyDescent="0.2">
      <c r="A32" s="52">
        <f t="shared" si="2"/>
        <v>22</v>
      </c>
      <c r="B32" s="16">
        <v>46196.18</v>
      </c>
      <c r="C32" s="16">
        <f t="shared" si="0"/>
        <v>47120.103600000002</v>
      </c>
      <c r="D32" s="68">
        <f t="shared" si="1"/>
        <v>3926.6753000000003</v>
      </c>
      <c r="E32" s="69">
        <f>GEW!$D$8+($D32-GEW!$D$8)*SUM(Fasering!$D$5:$D$9)</f>
        <v>3037.7051095377255</v>
      </c>
      <c r="F32" s="70">
        <f>GEW!$D$8+($D32-GEW!$D$8)*SUM(Fasering!$D$5:$D$10)</f>
        <v>3334.2507190462698</v>
      </c>
      <c r="G32" s="70">
        <f>GEW!$D$8+($D32-GEW!$D$8)*SUM(Fasering!$D$5:$D$11)</f>
        <v>3630.129690491457</v>
      </c>
      <c r="H32" s="71">
        <f>GEW!$D$8+($D32-GEW!$D$8)*SUM(Fasering!$D$5:$D$12)</f>
        <v>3926.6753000000008</v>
      </c>
      <c r="I32" s="72">
        <f>($K$3+E32*12*7.57%)*SUM(Fasering!$D$5:$D$9)</f>
        <v>1610.9658518740666</v>
      </c>
      <c r="J32" s="30">
        <f>($K$3+F32*12*7.57%)*SUM(Fasering!$D$5:$D$10)</f>
        <v>2230.9176166599068</v>
      </c>
      <c r="K32" s="30">
        <f>($K$3+G32*12*7.57%)*SUM(Fasering!$D$5:$D$11)</f>
        <v>2929.1341898066271</v>
      </c>
      <c r="L32" s="73">
        <f>($K$3+H32*12*7.57%)*SUM(Fasering!$D$5:$D$12)</f>
        <v>3708.7618425200017</v>
      </c>
    </row>
    <row r="33" spans="1:12" x14ac:dyDescent="0.2">
      <c r="A33" s="52">
        <f t="shared" si="2"/>
        <v>23</v>
      </c>
      <c r="B33" s="16">
        <v>47793.919999999998</v>
      </c>
      <c r="C33" s="16">
        <f t="shared" si="0"/>
        <v>48749.7984</v>
      </c>
      <c r="D33" s="68">
        <f t="shared" si="1"/>
        <v>4062.4831999999997</v>
      </c>
      <c r="E33" s="69">
        <f>GEW!$D$8+($D33-GEW!$D$8)*SUM(Fasering!$D$5:$D$9)</f>
        <v>3113.1153816507494</v>
      </c>
      <c r="F33" s="70">
        <f>GEW!$D$8+($D33-GEW!$D$8)*SUM(Fasering!$D$5:$D$10)</f>
        <v>3429.8086311665465</v>
      </c>
      <c r="G33" s="70">
        <f>GEW!$D$8+($D33-GEW!$D$8)*SUM(Fasering!$D$5:$D$11)</f>
        <v>3745.7899504842026</v>
      </c>
      <c r="H33" s="71">
        <f>GEW!$D$8+($D33-GEW!$D$8)*SUM(Fasering!$D$5:$D$12)</f>
        <v>4062.4832000000001</v>
      </c>
      <c r="I33" s="72">
        <f>($K$3+E33*12*7.57%)*SUM(Fasering!$D$5:$D$9)</f>
        <v>1649.0034519173748</v>
      </c>
      <c r="J33" s="30">
        <f>($K$3+F33*12*7.57%)*SUM(Fasering!$D$5:$D$10)</f>
        <v>2291.9956994097743</v>
      </c>
      <c r="K33" s="30">
        <f>($K$3+G33*12*7.57%)*SUM(Fasering!$D$5:$D$11)</f>
        <v>3018.6130452462589</v>
      </c>
      <c r="L33" s="73">
        <f>($K$3+H33*12*7.57%)*SUM(Fasering!$D$5:$D$12)</f>
        <v>3832.1297388800012</v>
      </c>
    </row>
    <row r="34" spans="1:12" x14ac:dyDescent="0.2">
      <c r="A34" s="52">
        <f t="shared" si="2"/>
        <v>24</v>
      </c>
      <c r="B34" s="16">
        <v>49374.45</v>
      </c>
      <c r="C34" s="16">
        <f t="shared" si="0"/>
        <v>50361.938999999998</v>
      </c>
      <c r="D34" s="68">
        <f t="shared" si="1"/>
        <v>4196.8282499999996</v>
      </c>
      <c r="E34" s="69">
        <f>GEW!$D$8+($D34-GEW!$D$8)*SUM(Fasering!$D$5:$D$9)</f>
        <v>3187.7133746801514</v>
      </c>
      <c r="F34" s="70">
        <f>GEW!$D$8+($D34-GEW!$D$8)*SUM(Fasering!$D$5:$D$10)</f>
        <v>3524.3372446101994</v>
      </c>
      <c r="G34" s="70">
        <f>GEW!$D$8+($D34-GEW!$D$8)*SUM(Fasering!$D$5:$D$11)</f>
        <v>3860.2043800699521</v>
      </c>
      <c r="H34" s="71">
        <f>GEW!$D$8+($D34-GEW!$D$8)*SUM(Fasering!$D$5:$D$12)</f>
        <v>4196.8282500000005</v>
      </c>
      <c r="I34" s="72">
        <f>($K$3+E34*12*7.57%)*SUM(Fasering!$D$5:$D$9)</f>
        <v>1686.6313312947764</v>
      </c>
      <c r="J34" s="30">
        <f>($K$3+F34*12*7.57%)*SUM(Fasering!$D$5:$D$10)</f>
        <v>2352.4158817477323</v>
      </c>
      <c r="K34" s="30">
        <f>($K$3+G34*12*7.57%)*SUM(Fasering!$D$5:$D$11)</f>
        <v>3107.1280823536745</v>
      </c>
      <c r="L34" s="73">
        <f>($K$3+H34*12*7.57%)*SUM(Fasering!$D$5:$D$12)</f>
        <v>3954.1687823000016</v>
      </c>
    </row>
    <row r="35" spans="1:12" x14ac:dyDescent="0.2">
      <c r="A35" s="52">
        <f t="shared" si="2"/>
        <v>25</v>
      </c>
      <c r="B35" s="16">
        <v>49481.23</v>
      </c>
      <c r="C35" s="16">
        <f t="shared" si="0"/>
        <v>50470.854600000006</v>
      </c>
      <c r="D35" s="68">
        <f t="shared" si="1"/>
        <v>4205.9045500000011</v>
      </c>
      <c r="E35" s="69">
        <f>GEW!$D$8+($D35-GEW!$D$8)*SUM(Fasering!$D$5:$D$9)</f>
        <v>3192.7531864494194</v>
      </c>
      <c r="F35" s="70">
        <f>GEW!$D$8+($D35-GEW!$D$8)*SUM(Fasering!$D$5:$D$10)</f>
        <v>3530.7235614428537</v>
      </c>
      <c r="G35" s="70">
        <f>GEW!$D$8+($D35-GEW!$D$8)*SUM(Fasering!$D$5:$D$11)</f>
        <v>3867.9341750065673</v>
      </c>
      <c r="H35" s="71">
        <f>GEW!$D$8+($D35-GEW!$D$8)*SUM(Fasering!$D$5:$D$12)</f>
        <v>4205.9045500000011</v>
      </c>
      <c r="I35" s="72">
        <f>($K$3+E35*12*7.57%)*SUM(Fasering!$D$5:$D$9)</f>
        <v>1689.1734563793491</v>
      </c>
      <c r="J35" s="30">
        <f>($K$3+F35*12*7.57%)*SUM(Fasering!$D$5:$D$10)</f>
        <v>2356.4978460698576</v>
      </c>
      <c r="K35" s="30">
        <f>($K$3+G35*12*7.57%)*SUM(Fasering!$D$5:$D$11)</f>
        <v>3113.1081242777959</v>
      </c>
      <c r="L35" s="73">
        <f>($K$3+H35*12*7.57%)*SUM(Fasering!$D$5:$D$12)</f>
        <v>3962.4136932200022</v>
      </c>
    </row>
    <row r="36" spans="1:12" x14ac:dyDescent="0.2">
      <c r="A36" s="52">
        <f t="shared" si="2"/>
        <v>26</v>
      </c>
      <c r="B36" s="16">
        <v>49564.26</v>
      </c>
      <c r="C36" s="16">
        <f t="shared" si="0"/>
        <v>50555.5452</v>
      </c>
      <c r="D36" s="68">
        <f t="shared" si="1"/>
        <v>4212.9621000000006</v>
      </c>
      <c r="E36" s="69">
        <f>GEW!$D$8+($D36-GEW!$D$8)*SUM(Fasering!$D$5:$D$9)</f>
        <v>3196.6720436436708</v>
      </c>
      <c r="F36" s="70">
        <f>GEW!$D$8+($D36-GEW!$D$8)*SUM(Fasering!$D$5:$D$10)</f>
        <v>3535.6894341401298</v>
      </c>
      <c r="G36" s="70">
        <f>GEW!$D$8+($D36-GEW!$D$8)*SUM(Fasering!$D$5:$D$11)</f>
        <v>3873.9447095035421</v>
      </c>
      <c r="H36" s="71">
        <f>GEW!$D$8+($D36-GEW!$D$8)*SUM(Fasering!$D$5:$D$12)</f>
        <v>4212.9621000000006</v>
      </c>
      <c r="I36" s="72">
        <f>($K$3+E36*12*7.57%)*SUM(Fasering!$D$5:$D$9)</f>
        <v>1691.1501621835448</v>
      </c>
      <c r="J36" s="30">
        <f>($K$3+F36*12*7.57%)*SUM(Fasering!$D$5:$D$10)</f>
        <v>2359.6719001779857</v>
      </c>
      <c r="K36" s="30">
        <f>($K$3+G36*12*7.57%)*SUM(Fasering!$D$5:$D$11)</f>
        <v>3117.7580857027783</v>
      </c>
      <c r="L36" s="73">
        <f>($K$3+H36*12*7.57%)*SUM(Fasering!$D$5:$D$12)</f>
        <v>3968.8247716400015</v>
      </c>
    </row>
    <row r="37" spans="1:12" x14ac:dyDescent="0.2">
      <c r="A37" s="52">
        <f t="shared" si="2"/>
        <v>27</v>
      </c>
      <c r="B37" s="16">
        <v>49658.44</v>
      </c>
      <c r="C37" s="16">
        <f t="shared" si="0"/>
        <v>50651.608800000002</v>
      </c>
      <c r="D37" s="68">
        <f t="shared" si="1"/>
        <v>4220.9674000000005</v>
      </c>
      <c r="E37" s="69">
        <f>GEW!$D$8+($D37-GEW!$D$8)*SUM(Fasering!$D$5:$D$9)</f>
        <v>3201.1171595120877</v>
      </c>
      <c r="F37" s="70">
        <f>GEW!$D$8+($D37-GEW!$D$8)*SUM(Fasering!$D$5:$D$10)</f>
        <v>3541.3221679788567</v>
      </c>
      <c r="G37" s="70">
        <f>GEW!$D$8+($D37-GEW!$D$8)*SUM(Fasering!$D$5:$D$11)</f>
        <v>3880.7623915332324</v>
      </c>
      <c r="H37" s="71">
        <f>GEW!$D$8+($D37-GEW!$D$8)*SUM(Fasering!$D$5:$D$12)</f>
        <v>4220.9674000000014</v>
      </c>
      <c r="I37" s="72">
        <f>($K$3+E37*12*7.57%)*SUM(Fasering!$D$5:$D$9)</f>
        <v>1693.3923174604226</v>
      </c>
      <c r="J37" s="30">
        <f>($K$3+F37*12*7.57%)*SUM(Fasering!$D$5:$D$10)</f>
        <v>2363.2721942392113</v>
      </c>
      <c r="K37" s="30">
        <f>($K$3+G37*12*7.57%)*SUM(Fasering!$D$5:$D$11)</f>
        <v>3123.0324849199883</v>
      </c>
      <c r="L37" s="73">
        <f>($K$3+H37*12*7.57%)*SUM(Fasering!$D$5:$D$12)</f>
        <v>3976.0967861600025</v>
      </c>
    </row>
    <row r="38" spans="1:12" x14ac:dyDescent="0.2">
      <c r="A38" s="52">
        <f t="shared" si="2"/>
        <v>28</v>
      </c>
      <c r="B38" s="16">
        <v>49729.73</v>
      </c>
      <c r="C38" s="16">
        <f t="shared" si="0"/>
        <v>50724.324600000007</v>
      </c>
      <c r="D38" s="68">
        <f t="shared" si="1"/>
        <v>4227.0270500000006</v>
      </c>
      <c r="E38" s="69">
        <f>GEW!$D$8+($D38-GEW!$D$8)*SUM(Fasering!$D$5:$D$9)</f>
        <v>3204.4819111606275</v>
      </c>
      <c r="F38" s="70">
        <f>GEW!$D$8+($D38-GEW!$D$8)*SUM(Fasering!$D$5:$D$10)</f>
        <v>3545.5858927119516</v>
      </c>
      <c r="G38" s="70">
        <f>GEW!$D$8+($D38-GEW!$D$8)*SUM(Fasering!$D$5:$D$11)</f>
        <v>3885.9230684486774</v>
      </c>
      <c r="H38" s="71">
        <f>GEW!$D$8+($D38-GEW!$D$8)*SUM(Fasering!$D$5:$D$12)</f>
        <v>4227.0270500000006</v>
      </c>
      <c r="I38" s="72">
        <f>($K$3+E38*12*7.57%)*SUM(Fasering!$D$5:$D$9)</f>
        <v>1695.0895275866558</v>
      </c>
      <c r="J38" s="30">
        <f>($K$3+F38*12*7.57%)*SUM(Fasering!$D$5:$D$10)</f>
        <v>2365.9974539931377</v>
      </c>
      <c r="K38" s="30">
        <f>($K$3+G38*12*7.57%)*SUM(Fasering!$D$5:$D$11)</f>
        <v>3127.0249665529773</v>
      </c>
      <c r="L38" s="73">
        <f>($K$3+H38*12*7.57%)*SUM(Fasering!$D$5:$D$12)</f>
        <v>3981.6013722200014</v>
      </c>
    </row>
    <row r="39" spans="1:12" x14ac:dyDescent="0.2">
      <c r="A39" s="52">
        <f t="shared" si="2"/>
        <v>29</v>
      </c>
      <c r="B39" s="16">
        <v>49795.75</v>
      </c>
      <c r="C39" s="16">
        <f t="shared" si="0"/>
        <v>50791.665000000001</v>
      </c>
      <c r="D39" s="68">
        <f t="shared" si="1"/>
        <v>4232.6387500000001</v>
      </c>
      <c r="E39" s="69">
        <f>GEW!$D$8+($D39-GEW!$D$8)*SUM(Fasering!$D$5:$D$9)</f>
        <v>3207.597928888732</v>
      </c>
      <c r="F39" s="70">
        <f>GEW!$D$8+($D39-GEW!$D$8)*SUM(Fasering!$D$5:$D$10)</f>
        <v>3549.5344283674276</v>
      </c>
      <c r="G39" s="70">
        <f>GEW!$D$8+($D39-GEW!$D$8)*SUM(Fasering!$D$5:$D$11)</f>
        <v>3890.7022505213054</v>
      </c>
      <c r="H39" s="71">
        <f>GEW!$D$8+($D39-GEW!$D$8)*SUM(Fasering!$D$5:$D$12)</f>
        <v>4232.6387500000001</v>
      </c>
      <c r="I39" s="72">
        <f>($K$3+E39*12*7.57%)*SUM(Fasering!$D$5:$D$9)</f>
        <v>1696.6612741504639</v>
      </c>
      <c r="J39" s="30">
        <f>($K$3+F39*12*7.57%)*SUM(Fasering!$D$5:$D$10)</f>
        <v>2368.5212532490527</v>
      </c>
      <c r="K39" s="30">
        <f>($K$3+G39*12*7.57%)*SUM(Fasering!$D$5:$D$11)</f>
        <v>3130.7223103236306</v>
      </c>
      <c r="L39" s="73">
        <f>($K$3+H39*12*7.57%)*SUM(Fasering!$D$5:$D$12)</f>
        <v>3986.699040500001</v>
      </c>
    </row>
    <row r="40" spans="1:12" x14ac:dyDescent="0.2">
      <c r="A40" s="52">
        <f t="shared" si="2"/>
        <v>30</v>
      </c>
      <c r="B40" s="16">
        <v>49856.95</v>
      </c>
      <c r="C40" s="16">
        <f t="shared" si="0"/>
        <v>50854.089</v>
      </c>
      <c r="D40" s="68">
        <f t="shared" si="1"/>
        <v>4237.8407500000003</v>
      </c>
      <c r="E40" s="69">
        <f>GEW!$D$8+($D40-GEW!$D$8)*SUM(Fasering!$D$5:$D$9)</f>
        <v>3210.4864518357176</v>
      </c>
      <c r="F40" s="70">
        <f>GEW!$D$8+($D40-GEW!$D$8)*SUM(Fasering!$D$5:$D$10)</f>
        <v>3553.1946886236401</v>
      </c>
      <c r="G40" s="70">
        <f>GEW!$D$8+($D40-GEW!$D$8)*SUM(Fasering!$D$5:$D$11)</f>
        <v>3895.1325132120783</v>
      </c>
      <c r="H40" s="71">
        <f>GEW!$D$8+($D40-GEW!$D$8)*SUM(Fasering!$D$5:$D$12)</f>
        <v>4237.8407500000012</v>
      </c>
      <c r="I40" s="72">
        <f>($K$3+E40*12*7.57%)*SUM(Fasering!$D$5:$D$9)</f>
        <v>1698.1182703592654</v>
      </c>
      <c r="J40" s="30">
        <f>($K$3+F40*12*7.57%)*SUM(Fasering!$D$5:$D$10)</f>
        <v>2370.8607945162753</v>
      </c>
      <c r="K40" s="30">
        <f>($K$3+G40*12*7.57%)*SUM(Fasering!$D$5:$D$11)</f>
        <v>3134.1497177571964</v>
      </c>
      <c r="L40" s="73">
        <f>($K$3+H40*12*7.57%)*SUM(Fasering!$D$5:$D$12)</f>
        <v>3991.4245373000022</v>
      </c>
    </row>
    <row r="41" spans="1:12" x14ac:dyDescent="0.2">
      <c r="A41" s="52">
        <f t="shared" si="2"/>
        <v>31</v>
      </c>
      <c r="B41" s="16">
        <v>49913.59</v>
      </c>
      <c r="C41" s="16">
        <f t="shared" si="0"/>
        <v>50911.861799999999</v>
      </c>
      <c r="D41" s="68">
        <f t="shared" si="1"/>
        <v>4242.6551499999996</v>
      </c>
      <c r="E41" s="69">
        <f>GEW!$D$8+($D41-GEW!$D$8)*SUM(Fasering!$D$5:$D$9)</f>
        <v>3213.1597515043004</v>
      </c>
      <c r="F41" s="70">
        <f>GEW!$D$8+($D41-GEW!$D$8)*SUM(Fasering!$D$5:$D$10)</f>
        <v>3556.5822236058598</v>
      </c>
      <c r="G41" s="70">
        <f>GEW!$D$8+($D41-GEW!$D$8)*SUM(Fasering!$D$5:$D$11)</f>
        <v>3899.2326778984407</v>
      </c>
      <c r="H41" s="71">
        <f>GEW!$D$8+($D41-GEW!$D$8)*SUM(Fasering!$D$5:$D$12)</f>
        <v>4242.6551500000005</v>
      </c>
      <c r="I41" s="72">
        <f>($K$3+E41*12*7.57%)*SUM(Fasering!$D$5:$D$9)</f>
        <v>1699.4667060662346</v>
      </c>
      <c r="J41" s="30">
        <f>($K$3+F41*12*7.57%)*SUM(Fasering!$D$5:$D$10)</f>
        <v>2373.0260170224105</v>
      </c>
      <c r="K41" s="30">
        <f>($K$3+G41*12*7.57%)*SUM(Fasering!$D$5:$D$11)</f>
        <v>3137.3217497349278</v>
      </c>
      <c r="L41" s="73">
        <f>($K$3+H41*12*7.57%)*SUM(Fasering!$D$5:$D$12)</f>
        <v>3995.7979382600015</v>
      </c>
    </row>
    <row r="42" spans="1:12" x14ac:dyDescent="0.2">
      <c r="A42" s="52">
        <f t="shared" si="2"/>
        <v>32</v>
      </c>
      <c r="B42" s="16">
        <v>49966.06</v>
      </c>
      <c r="C42" s="16">
        <f t="shared" si="0"/>
        <v>50965.381199999996</v>
      </c>
      <c r="D42" s="68">
        <f t="shared" si="1"/>
        <v>4247.1151</v>
      </c>
      <c r="E42" s="69">
        <f>GEW!$D$8+($D42-GEW!$D$8)*SUM(Fasering!$D$5:$D$9)</f>
        <v>3215.6362351485545</v>
      </c>
      <c r="F42" s="70">
        <f>GEW!$D$8+($D42-GEW!$D$8)*SUM(Fasering!$D$5:$D$10)</f>
        <v>3559.7203585019952</v>
      </c>
      <c r="G42" s="70">
        <f>GEW!$D$8+($D42-GEW!$D$8)*SUM(Fasering!$D$5:$D$11)</f>
        <v>3903.0309766465598</v>
      </c>
      <c r="H42" s="71">
        <f>GEW!$D$8+($D42-GEW!$D$8)*SUM(Fasering!$D$5:$D$12)</f>
        <v>4247.1151000000009</v>
      </c>
      <c r="I42" s="72">
        <f>($K$3+E42*12*7.57%)*SUM(Fasering!$D$5:$D$9)</f>
        <v>1700.7158660511334</v>
      </c>
      <c r="J42" s="30">
        <f>($K$3+F42*12*7.57%)*SUM(Fasering!$D$5:$D$10)</f>
        <v>2375.0318296088672</v>
      </c>
      <c r="K42" s="30">
        <f>($K$3+G42*12*7.57%)*SUM(Fasering!$D$5:$D$11)</f>
        <v>3140.2602475787057</v>
      </c>
      <c r="L42" s="73">
        <f>($K$3+H42*12*7.57%)*SUM(Fasering!$D$5:$D$12)</f>
        <v>3999.8493568400017</v>
      </c>
    </row>
    <row r="43" spans="1:12" x14ac:dyDescent="0.2">
      <c r="A43" s="52">
        <f t="shared" si="2"/>
        <v>33</v>
      </c>
      <c r="B43" s="16">
        <v>50014.63</v>
      </c>
      <c r="C43" s="16">
        <f t="shared" si="0"/>
        <v>51014.922599999998</v>
      </c>
      <c r="D43" s="68">
        <f t="shared" si="1"/>
        <v>4251.2435499999992</v>
      </c>
      <c r="E43" s="69">
        <f>GEW!$D$8+($D43-GEW!$D$8)*SUM(Fasering!$D$5:$D$9)</f>
        <v>3217.9286462520686</v>
      </c>
      <c r="F43" s="70">
        <f>GEW!$D$8+($D43-GEW!$D$8)*SUM(Fasering!$D$5:$D$10)</f>
        <v>3562.6252415190575</v>
      </c>
      <c r="G43" s="70">
        <f>GEW!$D$8+($D43-GEW!$D$8)*SUM(Fasering!$D$5:$D$11)</f>
        <v>3906.5469547330113</v>
      </c>
      <c r="H43" s="71">
        <f>GEW!$D$8+($D43-GEW!$D$8)*SUM(Fasering!$D$5:$D$12)</f>
        <v>4251.2435499999992</v>
      </c>
      <c r="I43" s="72">
        <f>($K$3+E43*12*7.57%)*SUM(Fasering!$D$5:$D$9)</f>
        <v>1701.8721782384123</v>
      </c>
      <c r="J43" s="30">
        <f>($K$3+F43*12*7.57%)*SUM(Fasering!$D$5:$D$10)</f>
        <v>2376.8885537812362</v>
      </c>
      <c r="K43" s="30">
        <f>($K$3+G43*12*7.57%)*SUM(Fasering!$D$5:$D$11)</f>
        <v>3142.9803322036778</v>
      </c>
      <c r="L43" s="73">
        <f>($K$3+H43*12*7.57%)*SUM(Fasering!$D$5:$D$12)</f>
        <v>4003.5996408200003</v>
      </c>
    </row>
    <row r="44" spans="1:12" x14ac:dyDescent="0.2">
      <c r="A44" s="52">
        <f t="shared" si="2"/>
        <v>34</v>
      </c>
      <c r="B44" s="16">
        <v>50059.63</v>
      </c>
      <c r="C44" s="16">
        <f t="shared" si="0"/>
        <v>51060.8226</v>
      </c>
      <c r="D44" s="68">
        <f t="shared" si="1"/>
        <v>4255.06855</v>
      </c>
      <c r="E44" s="69">
        <f>GEW!$D$8+($D44-GEW!$D$8)*SUM(Fasering!$D$5:$D$9)</f>
        <v>3220.0525601836762</v>
      </c>
      <c r="F44" s="70">
        <f>GEW!$D$8+($D44-GEW!$D$8)*SUM(Fasering!$D$5:$D$10)</f>
        <v>3565.3166093545083</v>
      </c>
      <c r="G44" s="70">
        <f>GEW!$D$8+($D44-GEW!$D$8)*SUM(Fasering!$D$5:$D$11)</f>
        <v>3909.8045008291683</v>
      </c>
      <c r="H44" s="71">
        <f>GEW!$D$8+($D44-GEW!$D$8)*SUM(Fasering!$D$5:$D$12)</f>
        <v>4255.06855</v>
      </c>
      <c r="I44" s="72">
        <f>($K$3+E44*12*7.57%)*SUM(Fasering!$D$5:$D$9)</f>
        <v>1702.9434989801782</v>
      </c>
      <c r="J44" s="30">
        <f>($K$3+F44*12*7.57%)*SUM(Fasering!$D$5:$D$10)</f>
        <v>2378.6088047130174</v>
      </c>
      <c r="K44" s="30">
        <f>($K$3+G44*12*7.57%)*SUM(Fasering!$D$5:$D$11)</f>
        <v>3145.5004847283585</v>
      </c>
      <c r="L44" s="73">
        <f>($K$3+H44*12*7.57%)*SUM(Fasering!$D$5:$D$12)</f>
        <v>4007.0742708200009</v>
      </c>
    </row>
    <row r="45" spans="1:12" x14ac:dyDescent="0.2">
      <c r="A45" s="52">
        <f t="shared" si="2"/>
        <v>35</v>
      </c>
      <c r="B45" s="16">
        <v>50101.26</v>
      </c>
      <c r="C45" s="16">
        <f t="shared" si="0"/>
        <v>51103.285200000006</v>
      </c>
      <c r="D45" s="68">
        <f t="shared" si="1"/>
        <v>4258.6071000000002</v>
      </c>
      <c r="E45" s="69">
        <f>GEW!$D$8+($D45-GEW!$D$8)*SUM(Fasering!$D$5:$D$9)</f>
        <v>3222.0174165608496</v>
      </c>
      <c r="F45" s="70">
        <f>GEW!$D$8+($D45-GEW!$D$8)*SUM(Fasering!$D$5:$D$10)</f>
        <v>3567.8064236431705</v>
      </c>
      <c r="G45" s="70">
        <f>GEW!$D$8+($D45-GEW!$D$8)*SUM(Fasering!$D$5:$D$11)</f>
        <v>3912.8180929176797</v>
      </c>
      <c r="H45" s="71">
        <f>GEW!$D$8+($D45-GEW!$D$8)*SUM(Fasering!$D$5:$D$12)</f>
        <v>4258.6071000000011</v>
      </c>
      <c r="I45" s="72">
        <f>($K$3+E45*12*7.57%)*SUM(Fasering!$D$5:$D$9)</f>
        <v>1703.9345897019496</v>
      </c>
      <c r="J45" s="30">
        <f>($K$3+F45*12*7.57%)*SUM(Fasering!$D$5:$D$10)</f>
        <v>2380.2002279639078</v>
      </c>
      <c r="K45" s="30">
        <f>($K$3+G45*12*7.57%)*SUM(Fasering!$D$5:$D$11)</f>
        <v>3147.8319058306356</v>
      </c>
      <c r="L45" s="73">
        <f>($K$3+H45*12*7.57%)*SUM(Fasering!$D$5:$D$12)</f>
        <v>4010.2886896400018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87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45</v>
      </c>
      <c r="B1" s="1" t="s">
        <v>83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32273.3</v>
      </c>
      <c r="C10" s="16">
        <f t="shared" ref="C10:C45" si="0">B10*$D$3</f>
        <v>32918.766000000003</v>
      </c>
      <c r="D10" s="68">
        <f t="shared" ref="D10:D45" si="1">B10/12*$D$3</f>
        <v>2743.2305000000001</v>
      </c>
      <c r="E10" s="69">
        <f>GEW!$D$8+($D10-GEW!$D$8)*SUM(Fasering!$D$5:$D$9)</f>
        <v>2380.5718028689466</v>
      </c>
      <c r="F10" s="70">
        <f>GEW!$D$8+($D10-GEW!$D$8)*SUM(Fasering!$D$5:$D$10)</f>
        <v>2501.5486877388184</v>
      </c>
      <c r="G10" s="70">
        <f>GEW!$D$8+($D10-GEW!$D$8)*SUM(Fasering!$D$5:$D$11)</f>
        <v>2622.2536151301283</v>
      </c>
      <c r="H10" s="71">
        <f>GEW!$D$8+($D10-GEW!$D$8)*SUM(Fasering!$D$5:$D$12)</f>
        <v>2743.2305000000006</v>
      </c>
      <c r="I10" s="72">
        <f>($K$3+E10*12*7.57%)*SUM(Fasering!$D$5:$D$9)</f>
        <v>1279.5020712270434</v>
      </c>
      <c r="J10" s="30">
        <f>($K$3+F10*12*7.57%)*SUM(Fasering!$D$5:$D$10)</f>
        <v>1698.676565702629</v>
      </c>
      <c r="K10" s="30">
        <f>($K$3+G10*12*7.57%)*SUM(Fasering!$D$5:$D$11)</f>
        <v>2149.4057190771268</v>
      </c>
      <c r="L10" s="73">
        <f>($K$3+H10*12*7.57%)*SUM(Fasering!$D$5:$D$12)</f>
        <v>2633.720586200001</v>
      </c>
    </row>
    <row r="11" spans="1:12" x14ac:dyDescent="0.2">
      <c r="A11" s="52">
        <f t="shared" ref="A11:A45" si="2">+A10+1</f>
        <v>1</v>
      </c>
      <c r="B11" s="16">
        <v>32687.5</v>
      </c>
      <c r="C11" s="16">
        <f t="shared" si="0"/>
        <v>33341.25</v>
      </c>
      <c r="D11" s="68">
        <f t="shared" si="1"/>
        <v>2778.4375</v>
      </c>
      <c r="E11" s="69">
        <f>GEW!$D$8+($D11-GEW!$D$8)*SUM(Fasering!$D$5:$D$9)</f>
        <v>2400.1212506572065</v>
      </c>
      <c r="F11" s="70">
        <f>GEW!$D$8+($D11-GEW!$D$8)*SUM(Fasering!$D$5:$D$10)</f>
        <v>2526.3212334597861</v>
      </c>
      <c r="G11" s="70">
        <f>GEW!$D$8+($D11-GEW!$D$8)*SUM(Fasering!$D$5:$D$11)</f>
        <v>2652.2375171974204</v>
      </c>
      <c r="H11" s="71">
        <f>GEW!$D$8+($D11-GEW!$D$8)*SUM(Fasering!$D$5:$D$12)</f>
        <v>2778.4375</v>
      </c>
      <c r="I11" s="72">
        <f>($K$3+E11*12*7.57%)*SUM(Fasering!$D$5:$D$9)</f>
        <v>1289.3629834768076</v>
      </c>
      <c r="J11" s="30">
        <f>($K$3+F11*12*7.57%)*SUM(Fasering!$D$5:$D$10)</f>
        <v>1714.5105198347123</v>
      </c>
      <c r="K11" s="30">
        <f>($K$3+G11*12*7.57%)*SUM(Fasering!$D$5:$D$11)</f>
        <v>2172.6023229820771</v>
      </c>
      <c r="L11" s="73">
        <f>($K$3+H11*12*7.57%)*SUM(Fasering!$D$5:$D$12)</f>
        <v>2665.7026250000004</v>
      </c>
    </row>
    <row r="12" spans="1:12" x14ac:dyDescent="0.2">
      <c r="A12" s="52">
        <f t="shared" si="2"/>
        <v>2</v>
      </c>
      <c r="B12" s="16">
        <v>33605.57</v>
      </c>
      <c r="C12" s="16">
        <f t="shared" si="0"/>
        <v>34277.681400000001</v>
      </c>
      <c r="D12" s="68">
        <f t="shared" si="1"/>
        <v>2856.47345</v>
      </c>
      <c r="E12" s="69">
        <f>GEW!$D$8+($D12-GEW!$D$8)*SUM(Fasering!$D$5:$D$9)</f>
        <v>2443.4523987281091</v>
      </c>
      <c r="F12" s="70">
        <f>GEW!$D$8+($D12-GEW!$D$8)*SUM(Fasering!$D$5:$D$10)</f>
        <v>2581.2293238751622</v>
      </c>
      <c r="G12" s="70">
        <f>GEW!$D$8+($D12-GEW!$D$8)*SUM(Fasering!$D$5:$D$11)</f>
        <v>2718.6965248529468</v>
      </c>
      <c r="H12" s="71">
        <f>GEW!$D$8+($D12-GEW!$D$8)*SUM(Fasering!$D$5:$D$12)</f>
        <v>2856.4734500000004</v>
      </c>
      <c r="I12" s="72">
        <f>($K$3+E12*12*7.57%)*SUM(Fasering!$D$5:$D$9)</f>
        <v>1311.2195931077615</v>
      </c>
      <c r="J12" s="30">
        <f>($K$3+F12*12*7.57%)*SUM(Fasering!$D$5:$D$10)</f>
        <v>1749.6063147889422</v>
      </c>
      <c r="K12" s="30">
        <f>($K$3+G12*12*7.57%)*SUM(Fasering!$D$5:$D$11)</f>
        <v>2224.0173547228255</v>
      </c>
      <c r="L12" s="73">
        <f>($K$3+H12*12*7.57%)*SUM(Fasering!$D$5:$D$12)</f>
        <v>2736.5904819800007</v>
      </c>
    </row>
    <row r="13" spans="1:12" x14ac:dyDescent="0.2">
      <c r="A13" s="52">
        <f t="shared" si="2"/>
        <v>3</v>
      </c>
      <c r="B13" s="16">
        <v>34489.31</v>
      </c>
      <c r="C13" s="16">
        <f t="shared" si="0"/>
        <v>35179.0962</v>
      </c>
      <c r="D13" s="68">
        <f t="shared" si="1"/>
        <v>2931.5913500000001</v>
      </c>
      <c r="E13" s="69">
        <f>GEW!$D$8+($D13-GEW!$D$8)*SUM(Fasering!$D$5:$D$9)</f>
        <v>2485.1632364596321</v>
      </c>
      <c r="F13" s="70">
        <f>GEW!$D$8+($D13-GEW!$D$8)*SUM(Fasering!$D$5:$D$10)</f>
        <v>2634.0841996729605</v>
      </c>
      <c r="G13" s="70">
        <f>GEW!$D$8+($D13-GEW!$D$8)*SUM(Fasering!$D$5:$D$11)</f>
        <v>2782.6703867866718</v>
      </c>
      <c r="H13" s="71">
        <f>GEW!$D$8+($D13-GEW!$D$8)*SUM(Fasering!$D$5:$D$12)</f>
        <v>2931.5913500000006</v>
      </c>
      <c r="I13" s="72">
        <f>($K$3+E13*12*7.57%)*SUM(Fasering!$D$5:$D$9)</f>
        <v>1332.2589040483858</v>
      </c>
      <c r="J13" s="30">
        <f>($K$3+F13*12*7.57%)*SUM(Fasering!$D$5:$D$10)</f>
        <v>1783.3897494212158</v>
      </c>
      <c r="K13" s="30">
        <f>($K$3+G13*12*7.57%)*SUM(Fasering!$D$5:$D$11)</f>
        <v>2273.50979010419</v>
      </c>
      <c r="L13" s="73">
        <f>($K$3+H13*12*7.57%)*SUM(Fasering!$D$5:$D$12)</f>
        <v>2804.8275823400013</v>
      </c>
    </row>
    <row r="14" spans="1:12" x14ac:dyDescent="0.2">
      <c r="A14" s="52">
        <f t="shared" si="2"/>
        <v>4</v>
      </c>
      <c r="B14" s="16">
        <v>35379.230000000003</v>
      </c>
      <c r="C14" s="16">
        <f t="shared" si="0"/>
        <v>36086.814600000005</v>
      </c>
      <c r="D14" s="68">
        <f t="shared" si="1"/>
        <v>3007.2345500000001</v>
      </c>
      <c r="E14" s="69">
        <f>GEW!$D$8+($D14-GEW!$D$8)*SUM(Fasering!$D$5:$D$9)</f>
        <v>2527.1657583710958</v>
      </c>
      <c r="F14" s="70">
        <f>GEW!$D$8+($D14-GEW!$D$8)*SUM(Fasering!$D$5:$D$10)</f>
        <v>2687.3086899868267</v>
      </c>
      <c r="G14" s="70">
        <f>GEW!$D$8+($D14-GEW!$D$8)*SUM(Fasering!$D$5:$D$11)</f>
        <v>2847.0916183842692</v>
      </c>
      <c r="H14" s="71">
        <f>GEW!$D$8+($D14-GEW!$D$8)*SUM(Fasering!$D$5:$D$12)</f>
        <v>3007.2345500000001</v>
      </c>
      <c r="I14" s="72">
        <f>($K$3+E14*12*7.57%)*SUM(Fasering!$D$5:$D$9)</f>
        <v>1353.4453430375461</v>
      </c>
      <c r="J14" s="30">
        <f>($K$3+F14*12*7.57%)*SUM(Fasering!$D$5:$D$10)</f>
        <v>1817.40943184812</v>
      </c>
      <c r="K14" s="30">
        <f>($K$3+G14*12*7.57%)*SUM(Fasering!$D$5:$D$11)</f>
        <v>2323.3483264322772</v>
      </c>
      <c r="L14" s="73">
        <f>($K$3+H14*12*7.57%)*SUM(Fasering!$D$5:$D$12)</f>
        <v>2873.5418652200005</v>
      </c>
    </row>
    <row r="15" spans="1:12" x14ac:dyDescent="0.2">
      <c r="A15" s="52">
        <f t="shared" si="2"/>
        <v>5</v>
      </c>
      <c r="B15" s="16">
        <v>36112.559999999998</v>
      </c>
      <c r="C15" s="16">
        <f t="shared" si="0"/>
        <v>36834.811199999996</v>
      </c>
      <c r="D15" s="68">
        <f t="shared" si="1"/>
        <v>3069.5675999999999</v>
      </c>
      <c r="E15" s="69">
        <f>GEW!$D$8+($D15-GEW!$D$8)*SUM(Fasering!$D$5:$D$9)</f>
        <v>2561.7775317814398</v>
      </c>
      <c r="F15" s="70">
        <f>GEW!$D$8+($D15-GEW!$D$8)*SUM(Fasering!$D$5:$D$10)</f>
        <v>2731.1678183150671</v>
      </c>
      <c r="G15" s="70">
        <f>GEW!$D$8+($D15-GEW!$D$8)*SUM(Fasering!$D$5:$D$11)</f>
        <v>2900.1773134663727</v>
      </c>
      <c r="H15" s="71">
        <f>GEW!$D$8+($D15-GEW!$D$8)*SUM(Fasering!$D$5:$D$12)</f>
        <v>3069.5676000000003</v>
      </c>
      <c r="I15" s="72">
        <f>($K$3+E15*12*7.57%)*SUM(Fasering!$D$5:$D$9)</f>
        <v>1370.9038239166373</v>
      </c>
      <c r="J15" s="30">
        <f>($K$3+F15*12*7.57%)*SUM(Fasering!$D$5:$D$10)</f>
        <v>1845.4430233104108</v>
      </c>
      <c r="K15" s="30">
        <f>($K$3+G15*12*7.57%)*SUM(Fasering!$D$5:$D$11)</f>
        <v>2364.4172920083688</v>
      </c>
      <c r="L15" s="73">
        <f>($K$3+H15*12*7.57%)*SUM(Fasering!$D$5:$D$12)</f>
        <v>2930.1652078400007</v>
      </c>
    </row>
    <row r="16" spans="1:12" x14ac:dyDescent="0.2">
      <c r="A16" s="52">
        <f t="shared" si="2"/>
        <v>6</v>
      </c>
      <c r="B16" s="16">
        <v>37145.32</v>
      </c>
      <c r="C16" s="16">
        <f t="shared" si="0"/>
        <v>37888.2264</v>
      </c>
      <c r="D16" s="68">
        <f t="shared" si="1"/>
        <v>3157.3521999999998</v>
      </c>
      <c r="E16" s="69">
        <f>GEW!$D$8+($D16-GEW!$D$8)*SUM(Fasering!$D$5:$D$9)</f>
        <v>2610.5218284926987</v>
      </c>
      <c r="F16" s="70">
        <f>GEW!$D$8+($D16-GEW!$D$8)*SUM(Fasering!$D$5:$D$10)</f>
        <v>2792.9353082203943</v>
      </c>
      <c r="G16" s="70">
        <f>GEW!$D$8+($D16-GEW!$D$8)*SUM(Fasering!$D$5:$D$11)</f>
        <v>2974.9387202723037</v>
      </c>
      <c r="H16" s="71">
        <f>GEW!$D$8+($D16-GEW!$D$8)*SUM(Fasering!$D$5:$D$12)</f>
        <v>3157.3522000000003</v>
      </c>
      <c r="I16" s="72">
        <f>($K$3+E16*12*7.57%)*SUM(Fasering!$D$5:$D$9)</f>
        <v>1395.490873011438</v>
      </c>
      <c r="J16" s="30">
        <f>($K$3+F16*12*7.57%)*SUM(Fasering!$D$5:$D$10)</f>
        <v>1884.9231644727736</v>
      </c>
      <c r="K16" s="30">
        <f>($K$3+G16*12*7.57%)*SUM(Fasering!$D$5:$D$11)</f>
        <v>2422.2553524836867</v>
      </c>
      <c r="L16" s="73">
        <f>($K$3+H16*12*7.57%)*SUM(Fasering!$D$5:$D$12)</f>
        <v>3009.9087384800005</v>
      </c>
    </row>
    <row r="17" spans="1:12" x14ac:dyDescent="0.2">
      <c r="A17" s="52">
        <f t="shared" si="2"/>
        <v>7</v>
      </c>
      <c r="B17" s="16">
        <v>37750.93</v>
      </c>
      <c r="C17" s="16">
        <f t="shared" si="0"/>
        <v>38505.948600000003</v>
      </c>
      <c r="D17" s="68">
        <f t="shared" si="1"/>
        <v>3208.8290500000003</v>
      </c>
      <c r="E17" s="69">
        <f>GEW!$D$8+($D17-GEW!$D$8)*SUM(Fasering!$D$5:$D$9)</f>
        <v>2639.1054621842682</v>
      </c>
      <c r="F17" s="70">
        <f>GEW!$D$8+($D17-GEW!$D$8)*SUM(Fasering!$D$5:$D$10)</f>
        <v>2829.1557365498861</v>
      </c>
      <c r="G17" s="70">
        <f>GEW!$D$8+($D17-GEW!$D$8)*SUM(Fasering!$D$5:$D$11)</f>
        <v>3018.7787756343828</v>
      </c>
      <c r="H17" s="71">
        <f>GEW!$D$8+($D17-GEW!$D$8)*SUM(Fasering!$D$5:$D$12)</f>
        <v>3208.8290500000003</v>
      </c>
      <c r="I17" s="72">
        <f>($K$3+E17*12*7.57%)*SUM(Fasering!$D$5:$D$9)</f>
        <v>1409.908707554122</v>
      </c>
      <c r="J17" s="30">
        <f>($K$3+F17*12*7.57%)*SUM(Fasering!$D$5:$D$10)</f>
        <v>1908.074301512685</v>
      </c>
      <c r="K17" s="30">
        <f>($K$3+G17*12*7.57%)*SUM(Fasering!$D$5:$D$11)</f>
        <v>2456.171565160842</v>
      </c>
      <c r="L17" s="73">
        <f>($K$3+H17*12*7.57%)*SUM(Fasering!$D$5:$D$12)</f>
        <v>3056.6703090200008</v>
      </c>
    </row>
    <row r="18" spans="1:12" x14ac:dyDescent="0.2">
      <c r="A18" s="52">
        <f t="shared" si="2"/>
        <v>8</v>
      </c>
      <c r="B18" s="16">
        <v>38778.26</v>
      </c>
      <c r="C18" s="16">
        <f t="shared" si="0"/>
        <v>39553.825199999999</v>
      </c>
      <c r="D18" s="68">
        <f t="shared" si="1"/>
        <v>3296.1521000000002</v>
      </c>
      <c r="E18" s="69">
        <f>GEW!$D$8+($D18-GEW!$D$8)*SUM(Fasering!$D$5:$D$9)</f>
        <v>2687.5934732811129</v>
      </c>
      <c r="F18" s="70">
        <f>GEW!$D$8+($D18-GEW!$D$8)*SUM(Fasering!$D$5:$D$10)</f>
        <v>2890.5984680697356</v>
      </c>
      <c r="G18" s="70">
        <f>GEW!$D$8+($D18-GEW!$D$8)*SUM(Fasering!$D$5:$D$11)</f>
        <v>3093.1471052113779</v>
      </c>
      <c r="H18" s="71">
        <f>GEW!$D$8+($D18-GEW!$D$8)*SUM(Fasering!$D$5:$D$12)</f>
        <v>3296.1521000000002</v>
      </c>
      <c r="I18" s="72">
        <f>($K$3+E18*12*7.57%)*SUM(Fasering!$D$5:$D$9)</f>
        <v>1434.366483946083</v>
      </c>
      <c r="J18" s="30">
        <f>($K$3+F18*12*7.57%)*SUM(Fasering!$D$5:$D$10)</f>
        <v>1947.3468657292794</v>
      </c>
      <c r="K18" s="30">
        <f>($K$3+G18*12*7.57%)*SUM(Fasering!$D$5:$D$11)</f>
        <v>2513.7055272315151</v>
      </c>
      <c r="L18" s="73">
        <f>($K$3+H18*12*7.57%)*SUM(Fasering!$D$5:$D$12)</f>
        <v>3135.9945676400016</v>
      </c>
    </row>
    <row r="19" spans="1:12" x14ac:dyDescent="0.2">
      <c r="A19" s="52">
        <f t="shared" si="2"/>
        <v>9</v>
      </c>
      <c r="B19" s="16">
        <v>39319.46</v>
      </c>
      <c r="C19" s="16">
        <f t="shared" si="0"/>
        <v>40105.849199999997</v>
      </c>
      <c r="D19" s="68">
        <f t="shared" si="1"/>
        <v>3342.1540999999997</v>
      </c>
      <c r="E19" s="69">
        <f>GEW!$D$8+($D19-GEW!$D$8)*SUM(Fasering!$D$5:$D$9)</f>
        <v>2713.1370781652417</v>
      </c>
      <c r="F19" s="70">
        <f>GEW!$D$8+($D19-GEW!$D$8)*SUM(Fasering!$D$5:$D$10)</f>
        <v>2922.9666519040852</v>
      </c>
      <c r="G19" s="70">
        <f>GEW!$D$8+($D19-GEW!$D$8)*SUM(Fasering!$D$5:$D$11)</f>
        <v>3132.3245262611567</v>
      </c>
      <c r="H19" s="71">
        <f>GEW!$D$8+($D19-GEW!$D$8)*SUM(Fasering!$D$5:$D$12)</f>
        <v>3342.1540999999997</v>
      </c>
      <c r="I19" s="72">
        <f>($K$3+E19*12*7.57%)*SUM(Fasering!$D$5:$D$9)</f>
        <v>1447.2509014003858</v>
      </c>
      <c r="J19" s="30">
        <f>($K$3+F19*12*7.57%)*SUM(Fasering!$D$5:$D$10)</f>
        <v>1968.0357502688344</v>
      </c>
      <c r="K19" s="30">
        <f>($K$3+G19*12*7.57%)*SUM(Fasering!$D$5:$D$11)</f>
        <v>2544.0145615950087</v>
      </c>
      <c r="L19" s="73">
        <f>($K$3+H19*12*7.57%)*SUM(Fasering!$D$5:$D$12)</f>
        <v>3177.7827844400008</v>
      </c>
    </row>
    <row r="20" spans="1:12" x14ac:dyDescent="0.2">
      <c r="A20" s="52">
        <f t="shared" si="2"/>
        <v>10</v>
      </c>
      <c r="B20" s="16">
        <v>40284.33</v>
      </c>
      <c r="C20" s="16">
        <f t="shared" si="0"/>
        <v>41090.016600000003</v>
      </c>
      <c r="D20" s="68">
        <f t="shared" si="1"/>
        <v>3424.1680500000002</v>
      </c>
      <c r="E20" s="69">
        <f>GEW!$D$8+($D20-GEW!$D$8)*SUM(Fasering!$D$5:$D$9)</f>
        <v>2758.6770967250159</v>
      </c>
      <c r="F20" s="70">
        <f>GEW!$D$8+($D20-GEW!$D$8)*SUM(Fasering!$D$5:$D$10)</f>
        <v>2980.6737648683302</v>
      </c>
      <c r="G20" s="70">
        <f>GEW!$D$8+($D20-GEW!$D$8)*SUM(Fasering!$D$5:$D$11)</f>
        <v>3202.1713818566868</v>
      </c>
      <c r="H20" s="71">
        <f>GEW!$D$8+($D20-GEW!$D$8)*SUM(Fasering!$D$5:$D$12)</f>
        <v>3424.1680500000002</v>
      </c>
      <c r="I20" s="72">
        <f>($K$3+E20*12*7.57%)*SUM(Fasering!$D$5:$D$9)</f>
        <v>1470.2216846027763</v>
      </c>
      <c r="J20" s="30">
        <f>($K$3+F20*12*7.57%)*SUM(Fasering!$D$5:$D$10)</f>
        <v>2004.920606192117</v>
      </c>
      <c r="K20" s="30">
        <f>($K$3+G20*12*7.57%)*SUM(Fasering!$D$5:$D$11)</f>
        <v>2598.0505519614258</v>
      </c>
      <c r="L20" s="73">
        <f>($K$3+H20*12*7.57%)*SUM(Fasering!$D$5:$D$12)</f>
        <v>3252.2842566200011</v>
      </c>
    </row>
    <row r="21" spans="1:12" x14ac:dyDescent="0.2">
      <c r="A21" s="52">
        <f t="shared" si="2"/>
        <v>11</v>
      </c>
      <c r="B21" s="16">
        <v>40765.129999999997</v>
      </c>
      <c r="C21" s="16">
        <f t="shared" si="0"/>
        <v>41580.4326</v>
      </c>
      <c r="D21" s="68">
        <f t="shared" si="1"/>
        <v>3465.0360499999997</v>
      </c>
      <c r="E21" s="69">
        <f>GEW!$D$8+($D21-GEW!$D$8)*SUM(Fasering!$D$5:$D$9)</f>
        <v>2781.3699371320545</v>
      </c>
      <c r="F21" s="70">
        <f>GEW!$D$8+($D21-GEW!$D$8)*SUM(Fasering!$D$5:$D$10)</f>
        <v>3009.4295349857639</v>
      </c>
      <c r="G21" s="70">
        <f>GEW!$D$8+($D21-GEW!$D$8)*SUM(Fasering!$D$5:$D$11)</f>
        <v>3236.9764521462903</v>
      </c>
      <c r="H21" s="71">
        <f>GEW!$D$8+($D21-GEW!$D$8)*SUM(Fasering!$D$5:$D$12)</f>
        <v>3465.0360500000002</v>
      </c>
      <c r="I21" s="72">
        <f>($K$3+E21*12*7.57%)*SUM(Fasering!$D$5:$D$9)</f>
        <v>1481.6681515503537</v>
      </c>
      <c r="J21" s="30">
        <f>($K$3+F21*12*7.57%)*SUM(Fasering!$D$5:$D$10)</f>
        <v>2023.3005317032366</v>
      </c>
      <c r="K21" s="30">
        <f>($K$3+G21*12*7.57%)*SUM(Fasering!$D$5:$D$11)</f>
        <v>2624.9769816029034</v>
      </c>
      <c r="L21" s="73">
        <f>($K$3+H21*12*7.57%)*SUM(Fasering!$D$5:$D$12)</f>
        <v>3289.4087478200008</v>
      </c>
    </row>
    <row r="22" spans="1:12" x14ac:dyDescent="0.2">
      <c r="A22" s="52">
        <f t="shared" si="2"/>
        <v>12</v>
      </c>
      <c r="B22" s="16">
        <v>41671.68</v>
      </c>
      <c r="C22" s="16">
        <f t="shared" si="0"/>
        <v>42505.113600000004</v>
      </c>
      <c r="D22" s="68">
        <f t="shared" si="1"/>
        <v>3542.0927999999999</v>
      </c>
      <c r="E22" s="69">
        <f>GEW!$D$8+($D22-GEW!$D$8)*SUM(Fasering!$D$5:$D$9)</f>
        <v>2824.1573632364652</v>
      </c>
      <c r="F22" s="70">
        <f>GEW!$D$8+($D22-GEW!$D$8)*SUM(Fasering!$D$5:$D$10)</f>
        <v>3063.6486352352649</v>
      </c>
      <c r="G22" s="70">
        <f>GEW!$D$8+($D22-GEW!$D$8)*SUM(Fasering!$D$5:$D$11)</f>
        <v>3302.6015280012007</v>
      </c>
      <c r="H22" s="71">
        <f>GEW!$D$8+($D22-GEW!$D$8)*SUM(Fasering!$D$5:$D$12)</f>
        <v>3542.0928000000004</v>
      </c>
      <c r="I22" s="72">
        <f>($K$3+E22*12*7.57%)*SUM(Fasering!$D$5:$D$9)</f>
        <v>1503.2505030714153</v>
      </c>
      <c r="J22" s="30">
        <f>($K$3+F22*12*7.57%)*SUM(Fasering!$D$5:$D$10)</f>
        <v>2057.9559424189301</v>
      </c>
      <c r="K22" s="30">
        <f>($K$3+G22*12*7.57%)*SUM(Fasering!$D$5:$D$11)</f>
        <v>2675.7468542973338</v>
      </c>
      <c r="L22" s="73">
        <f>($K$3+H22*12*7.57%)*SUM(Fasering!$D$5:$D$12)</f>
        <v>3359.4070995200013</v>
      </c>
    </row>
    <row r="23" spans="1:12" x14ac:dyDescent="0.2">
      <c r="A23" s="52">
        <f t="shared" si="2"/>
        <v>13</v>
      </c>
      <c r="B23" s="16">
        <v>42097.01</v>
      </c>
      <c r="C23" s="16">
        <f t="shared" si="0"/>
        <v>42938.950199999999</v>
      </c>
      <c r="D23" s="68">
        <f t="shared" si="1"/>
        <v>3578.2458500000002</v>
      </c>
      <c r="E23" s="69">
        <f>GEW!$D$8+($D23-GEW!$D$8)*SUM(Fasering!$D$5:$D$9)</f>
        <v>2844.2321257371432</v>
      </c>
      <c r="F23" s="70">
        <f>GEW!$D$8+($D23-GEW!$D$8)*SUM(Fasering!$D$5:$D$10)</f>
        <v>3089.0868459342009</v>
      </c>
      <c r="G23" s="70">
        <f>GEW!$D$8+($D23-GEW!$D$8)*SUM(Fasering!$D$5:$D$11)</f>
        <v>3333.3911298029429</v>
      </c>
      <c r="H23" s="71">
        <f>GEW!$D$8+($D23-GEW!$D$8)*SUM(Fasering!$D$5:$D$12)</f>
        <v>3578.2458500000007</v>
      </c>
      <c r="I23" s="72">
        <f>($K$3+E23*12*7.57%)*SUM(Fasering!$D$5:$D$9)</f>
        <v>1513.3763886513098</v>
      </c>
      <c r="J23" s="30">
        <f>($K$3+F23*12*7.57%)*SUM(Fasering!$D$5:$D$10)</f>
        <v>2074.2153719481412</v>
      </c>
      <c r="K23" s="30">
        <f>($K$3+G23*12*7.57%)*SUM(Fasering!$D$5:$D$11)</f>
        <v>2699.5667759267221</v>
      </c>
      <c r="L23" s="73">
        <f>($K$3+H23*12*7.57%)*SUM(Fasering!$D$5:$D$12)</f>
        <v>3392.2485301400015</v>
      </c>
    </row>
    <row r="24" spans="1:12" x14ac:dyDescent="0.2">
      <c r="A24" s="52">
        <f t="shared" si="2"/>
        <v>14</v>
      </c>
      <c r="B24" s="16">
        <v>42950.080000000002</v>
      </c>
      <c r="C24" s="16">
        <f t="shared" si="0"/>
        <v>43809.081600000005</v>
      </c>
      <c r="D24" s="68">
        <f t="shared" si="1"/>
        <v>3650.7568000000006</v>
      </c>
      <c r="E24" s="69">
        <f>GEW!$D$8+($D24-GEW!$D$8)*SUM(Fasering!$D$5:$D$9)</f>
        <v>2884.4953981290573</v>
      </c>
      <c r="F24" s="70">
        <f>GEW!$D$8+($D24-GEW!$D$8)*SUM(Fasering!$D$5:$D$10)</f>
        <v>3140.1074050317043</v>
      </c>
      <c r="G24" s="70">
        <f>GEW!$D$8+($D24-GEW!$D$8)*SUM(Fasering!$D$5:$D$11)</f>
        <v>3395.1447930973541</v>
      </c>
      <c r="H24" s="71">
        <f>GEW!$D$8+($D24-GEW!$D$8)*SUM(Fasering!$D$5:$D$12)</f>
        <v>3650.756800000001</v>
      </c>
      <c r="I24" s="72">
        <f>($K$3+E24*12*7.57%)*SUM(Fasering!$D$5:$D$9)</f>
        <v>1533.6855349886018</v>
      </c>
      <c r="J24" s="30">
        <f>($K$3+F24*12*7.57%)*SUM(Fasering!$D$5:$D$10)</f>
        <v>2106.82636000091</v>
      </c>
      <c r="K24" s="30">
        <f>($K$3+G24*12*7.57%)*SUM(Fasering!$D$5:$D$11)</f>
        <v>2747.3415873540434</v>
      </c>
      <c r="L24" s="73">
        <f>($K$3+H24*12*7.57%)*SUM(Fasering!$D$5:$D$12)</f>
        <v>3458.1174771200021</v>
      </c>
    </row>
    <row r="25" spans="1:12" x14ac:dyDescent="0.2">
      <c r="A25" s="52">
        <f t="shared" si="2"/>
        <v>15</v>
      </c>
      <c r="B25" s="16">
        <v>43325.96</v>
      </c>
      <c r="C25" s="16">
        <f t="shared" si="0"/>
        <v>44192.479200000002</v>
      </c>
      <c r="D25" s="68">
        <f t="shared" si="1"/>
        <v>3682.7066</v>
      </c>
      <c r="E25" s="69">
        <f>GEW!$D$8+($D25-GEW!$D$8)*SUM(Fasering!$D$5:$D$9)</f>
        <v>2902.2362152093351</v>
      </c>
      <c r="F25" s="70">
        <f>GEW!$D$8+($D25-GEW!$D$8)*SUM(Fasering!$D$5:$D$10)</f>
        <v>3162.5881015203504</v>
      </c>
      <c r="G25" s="70">
        <f>GEW!$D$8+($D25-GEW!$D$8)*SUM(Fasering!$D$5:$D$11)</f>
        <v>3422.3547136889852</v>
      </c>
      <c r="H25" s="71">
        <f>GEW!$D$8+($D25-GEW!$D$8)*SUM(Fasering!$D$5:$D$12)</f>
        <v>3682.7066000000004</v>
      </c>
      <c r="I25" s="72">
        <f>($K$3+E25*12*7.57%)*SUM(Fasering!$D$5:$D$9)</f>
        <v>1542.6341581089334</v>
      </c>
      <c r="J25" s="30">
        <f>($K$3+F25*12*7.57%)*SUM(Fasering!$D$5:$D$10)</f>
        <v>2121.1954248950856</v>
      </c>
      <c r="K25" s="30">
        <f>($K$3+G25*12*7.57%)*SUM(Fasering!$D$5:$D$11)</f>
        <v>2768.3921413757544</v>
      </c>
      <c r="L25" s="73">
        <f>($K$3+H25*12*7.57%)*SUM(Fasering!$D$5:$D$12)</f>
        <v>3487.1406754400014</v>
      </c>
    </row>
    <row r="26" spans="1:12" x14ac:dyDescent="0.2">
      <c r="A26" s="52">
        <f t="shared" si="2"/>
        <v>16</v>
      </c>
      <c r="B26" s="16">
        <v>44300.41</v>
      </c>
      <c r="C26" s="16">
        <f t="shared" si="0"/>
        <v>45186.418200000007</v>
      </c>
      <c r="D26" s="68">
        <f t="shared" si="1"/>
        <v>3765.5348500000005</v>
      </c>
      <c r="E26" s="69">
        <f>GEW!$D$8+($D26-GEW!$D$8)*SUM(Fasering!$D$5:$D$9)</f>
        <v>2948.2283914461045</v>
      </c>
      <c r="F26" s="70">
        <f>GEW!$D$8+($D26-GEW!$D$8)*SUM(Fasering!$D$5:$D$10)</f>
        <v>3220.8681767926755</v>
      </c>
      <c r="G26" s="70">
        <f>GEW!$D$8+($D26-GEW!$D$8)*SUM(Fasering!$D$5:$D$11)</f>
        <v>3492.8950646534304</v>
      </c>
      <c r="H26" s="71">
        <f>GEW!$D$8+($D26-GEW!$D$8)*SUM(Fasering!$D$5:$D$12)</f>
        <v>3765.5348500000009</v>
      </c>
      <c r="I26" s="72">
        <f>($K$3+E26*12*7.57%)*SUM(Fasering!$D$5:$D$9)</f>
        <v>1565.8330135936817</v>
      </c>
      <c r="J26" s="30">
        <f>($K$3+F26*12*7.57%)*SUM(Fasering!$D$5:$D$10)</f>
        <v>2158.4465031278446</v>
      </c>
      <c r="K26" s="30">
        <f>($K$3+G26*12*7.57%)*SUM(Fasering!$D$5:$D$11)</f>
        <v>2822.9646442129806</v>
      </c>
      <c r="L26" s="73">
        <f>($K$3+H26*12*7.57%)*SUM(Fasering!$D$5:$D$12)</f>
        <v>3562.381857740002</v>
      </c>
    </row>
    <row r="27" spans="1:12" x14ac:dyDescent="0.2">
      <c r="A27" s="52">
        <f t="shared" si="2"/>
        <v>17</v>
      </c>
      <c r="B27" s="16">
        <v>44535.21</v>
      </c>
      <c r="C27" s="16">
        <f t="shared" si="0"/>
        <v>45425.914199999999</v>
      </c>
      <c r="D27" s="68">
        <f t="shared" si="1"/>
        <v>3785.4928500000001</v>
      </c>
      <c r="E27" s="69">
        <f>GEW!$D$8+($D27-GEW!$D$8)*SUM(Fasering!$D$5:$D$9)</f>
        <v>2959.3105023603571</v>
      </c>
      <c r="F27" s="70">
        <f>GEW!$D$8+($D27-GEW!$D$8)*SUM(Fasering!$D$5:$D$10)</f>
        <v>3234.9111360763136</v>
      </c>
      <c r="G27" s="70">
        <f>GEW!$D$8+($D27-GEW!$D$8)*SUM(Fasering!$D$5:$D$11)</f>
        <v>3509.8922162840436</v>
      </c>
      <c r="H27" s="71">
        <f>GEW!$D$8+($D27-GEW!$D$8)*SUM(Fasering!$D$5:$D$12)</f>
        <v>3785.4928500000005</v>
      </c>
      <c r="I27" s="72">
        <f>($K$3+E27*12*7.57%)*SUM(Fasering!$D$5:$D$9)</f>
        <v>1571.4229271529396</v>
      </c>
      <c r="J27" s="30">
        <f>($K$3+F27*12*7.57%)*SUM(Fasering!$D$5:$D$10)</f>
        <v>2167.4223902118943</v>
      </c>
      <c r="K27" s="30">
        <f>($K$3+G27*12*7.57%)*SUM(Fasering!$D$5:$D$11)</f>
        <v>2836.1142400528706</v>
      </c>
      <c r="L27" s="73">
        <f>($K$3+H27*12*7.57%)*SUM(Fasering!$D$5:$D$12)</f>
        <v>3580.5117049400014</v>
      </c>
    </row>
    <row r="28" spans="1:12" x14ac:dyDescent="0.2">
      <c r="A28" s="52">
        <f t="shared" si="2"/>
        <v>18</v>
      </c>
      <c r="B28" s="16">
        <v>46009.94</v>
      </c>
      <c r="C28" s="16">
        <f t="shared" si="0"/>
        <v>46930.138800000001</v>
      </c>
      <c r="D28" s="68">
        <f t="shared" si="1"/>
        <v>3910.8449000000001</v>
      </c>
      <c r="E28" s="69">
        <f>GEW!$D$8+($D28-GEW!$D$8)*SUM(Fasering!$D$5:$D$9)</f>
        <v>3028.914937746114</v>
      </c>
      <c r="F28" s="70">
        <f>GEW!$D$8+($D28-GEW!$D$8)*SUM(Fasering!$D$5:$D$10)</f>
        <v>3323.1120446979521</v>
      </c>
      <c r="G28" s="70">
        <f>GEW!$D$8+($D28-GEW!$D$8)*SUM(Fasering!$D$5:$D$11)</f>
        <v>3616.6477930481624</v>
      </c>
      <c r="H28" s="71">
        <f>GEW!$D$8+($D28-GEW!$D$8)*SUM(Fasering!$D$5:$D$12)</f>
        <v>3910.8449000000005</v>
      </c>
      <c r="I28" s="72">
        <f>($K$3+E28*12*7.57%)*SUM(Fasering!$D$5:$D$9)</f>
        <v>1606.5320124308118</v>
      </c>
      <c r="J28" s="30">
        <f>($K$3+F28*12*7.57%)*SUM(Fasering!$D$5:$D$10)</f>
        <v>2223.7980714702421</v>
      </c>
      <c r="K28" s="30">
        <f>($K$3+G28*12*7.57%)*SUM(Fasering!$D$5:$D$11)</f>
        <v>2918.7041185578141</v>
      </c>
      <c r="L28" s="73">
        <f>($K$3+H28*12*7.57%)*SUM(Fasering!$D$5:$D$12)</f>
        <v>3694.3815071600015</v>
      </c>
    </row>
    <row r="29" spans="1:12" x14ac:dyDescent="0.2">
      <c r="A29" s="52">
        <f t="shared" si="2"/>
        <v>19</v>
      </c>
      <c r="B29" s="16">
        <v>46028.34</v>
      </c>
      <c r="C29" s="16">
        <f t="shared" si="0"/>
        <v>46948.906799999997</v>
      </c>
      <c r="D29" s="68">
        <f t="shared" si="1"/>
        <v>3912.4088999999999</v>
      </c>
      <c r="E29" s="69">
        <f>GEW!$D$8+($D29-GEW!$D$8)*SUM(Fasering!$D$5:$D$9)</f>
        <v>3029.7833825537045</v>
      </c>
      <c r="F29" s="70">
        <f>GEW!$D$8+($D29-GEW!$D$8)*SUM(Fasering!$D$5:$D$10)</f>
        <v>3324.2125151017808</v>
      </c>
      <c r="G29" s="70">
        <f>GEW!$D$8+($D29-GEW!$D$8)*SUM(Fasering!$D$5:$D$11)</f>
        <v>3617.9797674519241</v>
      </c>
      <c r="H29" s="71">
        <f>GEW!$D$8+($D29-GEW!$D$8)*SUM(Fasering!$D$5:$D$12)</f>
        <v>3912.4089000000004</v>
      </c>
      <c r="I29" s="72">
        <f>($K$3+E29*12*7.57%)*SUM(Fasering!$D$5:$D$9)</f>
        <v>1606.9700635785562</v>
      </c>
      <c r="J29" s="30">
        <f>($K$3+F29*12*7.57%)*SUM(Fasering!$D$5:$D$10)</f>
        <v>2224.5014629623479</v>
      </c>
      <c r="K29" s="30">
        <f>($K$3+G29*12*7.57%)*SUM(Fasering!$D$5:$D$11)</f>
        <v>2919.7345809234612</v>
      </c>
      <c r="L29" s="73">
        <f>($K$3+H29*12*7.57%)*SUM(Fasering!$D$5:$D$12)</f>
        <v>3695.8022447600015</v>
      </c>
    </row>
    <row r="30" spans="1:12" x14ac:dyDescent="0.2">
      <c r="A30" s="52">
        <f t="shared" si="2"/>
        <v>20</v>
      </c>
      <c r="B30" s="16">
        <v>47719.48</v>
      </c>
      <c r="C30" s="16">
        <f t="shared" si="0"/>
        <v>48673.869600000005</v>
      </c>
      <c r="D30" s="68">
        <f t="shared" si="1"/>
        <v>4056.1558</v>
      </c>
      <c r="E30" s="69">
        <f>GEW!$D$8+($D30-GEW!$D$8)*SUM(Fasering!$D$5:$D$9)</f>
        <v>3109.6019560269974</v>
      </c>
      <c r="F30" s="70">
        <f>GEW!$D$8+($D30-GEW!$D$8)*SUM(Fasering!$D$5:$D$10)</f>
        <v>3425.356510684971</v>
      </c>
      <c r="G30" s="70">
        <f>GEW!$D$8+($D30-GEW!$D$8)*SUM(Fasering!$D$5:$D$11)</f>
        <v>3740.4012453420273</v>
      </c>
      <c r="H30" s="71">
        <f>GEW!$D$8+($D30-GEW!$D$8)*SUM(Fasering!$D$5:$D$12)</f>
        <v>4056.1558000000005</v>
      </c>
      <c r="I30" s="72">
        <f>($K$3+E30*12*7.57%)*SUM(Fasering!$D$5:$D$9)</f>
        <v>1647.2312493392183</v>
      </c>
      <c r="J30" s="30">
        <f>($K$3+F30*12*7.57%)*SUM(Fasering!$D$5:$D$10)</f>
        <v>2289.1500220906241</v>
      </c>
      <c r="K30" s="30">
        <f>($K$3+G30*12*7.57%)*SUM(Fasering!$D$5:$D$11)</f>
        <v>3014.4441529365431</v>
      </c>
      <c r="L30" s="73">
        <f>($K$3+H30*12*7.57%)*SUM(Fasering!$D$5:$D$12)</f>
        <v>3826.3819287200013</v>
      </c>
    </row>
    <row r="31" spans="1:12" x14ac:dyDescent="0.2">
      <c r="A31" s="52">
        <f t="shared" si="2"/>
        <v>21</v>
      </c>
      <c r="B31" s="16">
        <v>47737.87</v>
      </c>
      <c r="C31" s="16">
        <f t="shared" si="0"/>
        <v>48692.627400000005</v>
      </c>
      <c r="D31" s="68">
        <f t="shared" si="1"/>
        <v>4057.7189500000004</v>
      </c>
      <c r="E31" s="69">
        <f>GEW!$D$8+($D31-GEW!$D$8)*SUM(Fasering!$D$5:$D$9)</f>
        <v>3110.469928853714</v>
      </c>
      <c r="F31" s="70">
        <f>GEW!$D$8+($D31-GEW!$D$8)*SUM(Fasering!$D$5:$D$10)</f>
        <v>3426.4563830070583</v>
      </c>
      <c r="G31" s="70">
        <f>GEW!$D$8+($D31-GEW!$D$8)*SUM(Fasering!$D$5:$D$11)</f>
        <v>3741.732495846657</v>
      </c>
      <c r="H31" s="71">
        <f>GEW!$D$8+($D31-GEW!$D$8)*SUM(Fasering!$D$5:$D$12)</f>
        <v>4057.7189500000009</v>
      </c>
      <c r="I31" s="72">
        <f>($K$3+E31*12*7.57%)*SUM(Fasering!$D$5:$D$9)</f>
        <v>1647.6690624156865</v>
      </c>
      <c r="J31" s="30">
        <f>($K$3+F31*12*7.57%)*SUM(Fasering!$D$5:$D$10)</f>
        <v>2289.8530313047454</v>
      </c>
      <c r="K31" s="30">
        <f>($K$3+G31*12*7.57%)*SUM(Fasering!$D$5:$D$11)</f>
        <v>3015.4740552682961</v>
      </c>
      <c r="L31" s="73">
        <f>($K$3+H31*12*7.57%)*SUM(Fasering!$D$5:$D$12)</f>
        <v>3827.8018941800019</v>
      </c>
    </row>
    <row r="32" spans="1:12" x14ac:dyDescent="0.2">
      <c r="A32" s="52">
        <f t="shared" si="2"/>
        <v>22</v>
      </c>
      <c r="B32" s="16">
        <v>49429.05</v>
      </c>
      <c r="C32" s="16">
        <f t="shared" si="0"/>
        <v>50417.631000000001</v>
      </c>
      <c r="D32" s="68">
        <f t="shared" si="1"/>
        <v>4201.469250000001</v>
      </c>
      <c r="E32" s="69">
        <f>GEW!$D$8+($D32-GEW!$D$8)*SUM(Fasering!$D$5:$D$9)</f>
        <v>3190.2903902505022</v>
      </c>
      <c r="F32" s="70">
        <f>GEW!$D$8+($D32-GEW!$D$8)*SUM(Fasering!$D$5:$D$10)</f>
        <v>3527.6027709172135</v>
      </c>
      <c r="G32" s="70">
        <f>GEW!$D$8+($D32-GEW!$D$8)*SUM(Fasering!$D$5:$D$11)</f>
        <v>3864.1568693332902</v>
      </c>
      <c r="H32" s="71">
        <f>GEW!$D$8+($D32-GEW!$D$8)*SUM(Fasering!$D$5:$D$12)</f>
        <v>4201.4692500000019</v>
      </c>
      <c r="I32" s="72">
        <f>($K$3+E32*12*7.57%)*SUM(Fasering!$D$5:$D$9)</f>
        <v>1687.9312004614528</v>
      </c>
      <c r="J32" s="30">
        <f>($K$3+F32*12*7.57%)*SUM(Fasering!$D$5:$D$10)</f>
        <v>2354.5031195449606</v>
      </c>
      <c r="K32" s="30">
        <f>($K$3+G32*12*7.57%)*SUM(Fasering!$D$5:$D$11)</f>
        <v>3110.1858674169548</v>
      </c>
      <c r="L32" s="73">
        <f>($K$3+H32*12*7.57%)*SUM(Fasering!$D$5:$D$12)</f>
        <v>3958.384666700003</v>
      </c>
    </row>
    <row r="33" spans="1:12" x14ac:dyDescent="0.2">
      <c r="A33" s="52">
        <f t="shared" si="2"/>
        <v>23</v>
      </c>
      <c r="B33" s="16">
        <v>51138.59</v>
      </c>
      <c r="C33" s="16">
        <f t="shared" si="0"/>
        <v>52161.361799999999</v>
      </c>
      <c r="D33" s="68">
        <f t="shared" si="1"/>
        <v>4346.7801500000005</v>
      </c>
      <c r="E33" s="69">
        <f>GEW!$D$8+($D33-GEW!$D$8)*SUM(Fasering!$D$5:$D$9)</f>
        <v>3270.9774085313852</v>
      </c>
      <c r="F33" s="70">
        <f>GEW!$D$8+($D33-GEW!$D$8)*SUM(Fasering!$D$5:$D$10)</f>
        <v>3629.847236904232</v>
      </c>
      <c r="G33" s="70">
        <f>GEW!$D$8+($D33-GEW!$D$8)*SUM(Fasering!$D$5:$D$11)</f>
        <v>3987.9103216271546</v>
      </c>
      <c r="H33" s="71">
        <f>GEW!$D$8+($D33-GEW!$D$8)*SUM(Fasering!$D$5:$D$12)</f>
        <v>4346.7801500000005</v>
      </c>
      <c r="I33" s="72">
        <f>($K$3+E33*12*7.57%)*SUM(Fasering!$D$5:$D$9)</f>
        <v>1728.6304373698588</v>
      </c>
      <c r="J33" s="30">
        <f>($K$3+F33*12*7.57%)*SUM(Fasering!$D$5:$D$10)</f>
        <v>2419.855070165343</v>
      </c>
      <c r="K33" s="30">
        <f>($K$3+G33*12*7.57%)*SUM(Fasering!$D$5:$D$11)</f>
        <v>3205.9259017956829</v>
      </c>
      <c r="L33" s="73">
        <f>($K$3+H33*12*7.57%)*SUM(Fasering!$D$5:$D$12)</f>
        <v>4090.3850882600013</v>
      </c>
    </row>
    <row r="34" spans="1:12" x14ac:dyDescent="0.2">
      <c r="A34" s="52">
        <f t="shared" si="2"/>
        <v>24</v>
      </c>
      <c r="B34" s="16">
        <v>52829.74</v>
      </c>
      <c r="C34" s="16">
        <f t="shared" si="0"/>
        <v>53886.334799999997</v>
      </c>
      <c r="D34" s="68">
        <f t="shared" si="1"/>
        <v>4490.5279</v>
      </c>
      <c r="E34" s="69">
        <f>GEW!$D$8+($D34-GEW!$D$8)*SUM(Fasering!$D$5:$D$9)</f>
        <v>3350.7964539855516</v>
      </c>
      <c r="F34" s="70">
        <f>GEW!$D$8+($D34-GEW!$D$8)*SUM(Fasering!$D$5:$D$10)</f>
        <v>3730.9918305691626</v>
      </c>
      <c r="G34" s="70">
        <f>GEW!$D$8+($D34-GEW!$D$8)*SUM(Fasering!$D$5:$D$11)</f>
        <v>4110.3325234163894</v>
      </c>
      <c r="H34" s="71">
        <f>GEW!$D$8+($D34-GEW!$D$8)*SUM(Fasering!$D$5:$D$12)</f>
        <v>4490.527900000001</v>
      </c>
      <c r="I34" s="72">
        <f>($K$3+E34*12*7.57%)*SUM(Fasering!$D$5:$D$9)</f>
        <v>1768.8918612017969</v>
      </c>
      <c r="J34" s="30">
        <f>($K$3+F34*12*7.57%)*SUM(Fasering!$D$5:$D$10)</f>
        <v>2484.5040115716033</v>
      </c>
      <c r="K34" s="30">
        <f>($K$3+G34*12*7.57%)*SUM(Fasering!$D$5:$D$11)</f>
        <v>3300.636033842658</v>
      </c>
      <c r="L34" s="73">
        <f>($K$3+H34*12*7.57%)*SUM(Fasering!$D$5:$D$12)</f>
        <v>4220.9655443600022</v>
      </c>
    </row>
    <row r="35" spans="1:12" x14ac:dyDescent="0.2">
      <c r="A35" s="52">
        <f t="shared" si="2"/>
        <v>25</v>
      </c>
      <c r="B35" s="16">
        <v>52944.02</v>
      </c>
      <c r="C35" s="16">
        <f t="shared" si="0"/>
        <v>54002.900399999999</v>
      </c>
      <c r="D35" s="68">
        <f t="shared" si="1"/>
        <v>4500.2416999999996</v>
      </c>
      <c r="E35" s="69">
        <f>GEW!$D$8+($D35-GEW!$D$8)*SUM(Fasering!$D$5:$D$9)</f>
        <v>3356.1902514100861</v>
      </c>
      <c r="F35" s="70">
        <f>GEW!$D$8+($D35-GEW!$D$8)*SUM(Fasering!$D$5:$D$10)</f>
        <v>3737.8267087077238</v>
      </c>
      <c r="G35" s="70">
        <f>GEW!$D$8+($D35-GEW!$D$8)*SUM(Fasering!$D$5:$D$11)</f>
        <v>4118.6052427023624</v>
      </c>
      <c r="H35" s="71">
        <f>GEW!$D$8+($D35-GEW!$D$8)*SUM(Fasering!$D$5:$D$12)</f>
        <v>4500.2417000000005</v>
      </c>
      <c r="I35" s="72">
        <f>($K$3+E35*12*7.57%)*SUM(Fasering!$D$5:$D$9)</f>
        <v>1771.61253974333</v>
      </c>
      <c r="J35" s="30">
        <f>($K$3+F35*12*7.57%)*SUM(Fasering!$D$5:$D$10)</f>
        <v>2488.8726843823579</v>
      </c>
      <c r="K35" s="30">
        <f>($K$3+G35*12*7.57%)*SUM(Fasering!$D$5:$D$11)</f>
        <v>3307.0361011875575</v>
      </c>
      <c r="L35" s="73">
        <f>($K$3+H35*12*7.57%)*SUM(Fasering!$D$5:$D$12)</f>
        <v>4229.7895602800018</v>
      </c>
    </row>
    <row r="36" spans="1:12" x14ac:dyDescent="0.2">
      <c r="A36" s="52">
        <f t="shared" si="2"/>
        <v>26</v>
      </c>
      <c r="B36" s="16">
        <v>53032.86</v>
      </c>
      <c r="C36" s="16">
        <f t="shared" si="0"/>
        <v>54093.517200000002</v>
      </c>
      <c r="D36" s="68">
        <f t="shared" si="1"/>
        <v>4507.7930999999999</v>
      </c>
      <c r="E36" s="69">
        <f>GEW!$D$8+($D36-GEW!$D$8)*SUM(Fasering!$D$5:$D$9)</f>
        <v>3360.3833294919523</v>
      </c>
      <c r="F36" s="70">
        <f>GEW!$D$8+($D36-GEW!$D$8)*SUM(Fasering!$D$5:$D$10)</f>
        <v>3743.1400668966444</v>
      </c>
      <c r="G36" s="70">
        <f>GEW!$D$8+($D36-GEW!$D$8)*SUM(Fasering!$D$5:$D$11)</f>
        <v>4125.0363625953087</v>
      </c>
      <c r="H36" s="71">
        <f>GEW!$D$8+($D36-GEW!$D$8)*SUM(Fasering!$D$5:$D$12)</f>
        <v>4507.7931000000008</v>
      </c>
      <c r="I36" s="72">
        <f>($K$3+E36*12*7.57%)*SUM(Fasering!$D$5:$D$9)</f>
        <v>1773.7275649588512</v>
      </c>
      <c r="J36" s="30">
        <f>($K$3+F36*12*7.57%)*SUM(Fasering!$D$5:$D$10)</f>
        <v>2492.2688419996784</v>
      </c>
      <c r="K36" s="30">
        <f>($K$3+G36*12*7.57%)*SUM(Fasering!$D$5:$D$11)</f>
        <v>3312.0114423051723</v>
      </c>
      <c r="L36" s="73">
        <f>($K$3+H36*12*7.57%)*SUM(Fasering!$D$5:$D$12)</f>
        <v>4236.6492520400016</v>
      </c>
    </row>
    <row r="37" spans="1:12" x14ac:dyDescent="0.2">
      <c r="A37" s="52">
        <f t="shared" si="2"/>
        <v>27</v>
      </c>
      <c r="B37" s="16">
        <v>53133.61</v>
      </c>
      <c r="C37" s="16">
        <f t="shared" si="0"/>
        <v>54196.282200000001</v>
      </c>
      <c r="D37" s="68">
        <f t="shared" si="1"/>
        <v>4516.3568500000001</v>
      </c>
      <c r="E37" s="69">
        <f>GEW!$D$8+($D37-GEW!$D$8)*SUM(Fasering!$D$5:$D$9)</f>
        <v>3365.1385367943844</v>
      </c>
      <c r="F37" s="70">
        <f>GEW!$D$8+($D37-GEW!$D$8)*SUM(Fasering!$D$5:$D$10)</f>
        <v>3749.1657404393472</v>
      </c>
      <c r="G37" s="70">
        <f>GEW!$D$8+($D37-GEW!$D$8)*SUM(Fasering!$D$5:$D$11)</f>
        <v>4132.3296463550378</v>
      </c>
      <c r="H37" s="71">
        <f>GEW!$D$8+($D37-GEW!$D$8)*SUM(Fasering!$D$5:$D$12)</f>
        <v>4516.3568500000001</v>
      </c>
      <c r="I37" s="72">
        <f>($K$3+E37*12*7.57%)*SUM(Fasering!$D$5:$D$9)</f>
        <v>1776.1261330640273</v>
      </c>
      <c r="J37" s="30">
        <f>($K$3+F37*12*7.57%)*SUM(Fasering!$D$5:$D$10)</f>
        <v>2496.1202926969445</v>
      </c>
      <c r="K37" s="30">
        <f>($K$3+G37*12*7.57%)*SUM(Fasering!$D$5:$D$11)</f>
        <v>3317.6537837909859</v>
      </c>
      <c r="L37" s="73">
        <f>($K$3+H37*12*7.57%)*SUM(Fasering!$D$5:$D$12)</f>
        <v>4244.4285625400016</v>
      </c>
    </row>
    <row r="38" spans="1:12" x14ac:dyDescent="0.2">
      <c r="A38" s="52">
        <f t="shared" si="2"/>
        <v>28</v>
      </c>
      <c r="B38" s="16">
        <v>53209.9</v>
      </c>
      <c r="C38" s="16">
        <f t="shared" si="0"/>
        <v>54274.098000000005</v>
      </c>
      <c r="D38" s="68">
        <f t="shared" si="1"/>
        <v>4522.8415000000005</v>
      </c>
      <c r="E38" s="69">
        <f>GEW!$D$8+($D38-GEW!$D$8)*SUM(Fasering!$D$5:$D$9)</f>
        <v>3368.7392788797692</v>
      </c>
      <c r="F38" s="70">
        <f>GEW!$D$8+($D38-GEW!$D$8)*SUM(Fasering!$D$5:$D$10)</f>
        <v>3753.7285060430477</v>
      </c>
      <c r="G38" s="70">
        <f>GEW!$D$8+($D38-GEW!$D$8)*SUM(Fasering!$D$5:$D$11)</f>
        <v>4137.8522728367225</v>
      </c>
      <c r="H38" s="71">
        <f>GEW!$D$8+($D38-GEW!$D$8)*SUM(Fasering!$D$5:$D$12)</f>
        <v>4522.8415000000005</v>
      </c>
      <c r="I38" s="72">
        <f>($K$3+E38*12*7.57%)*SUM(Fasering!$D$5:$D$9)</f>
        <v>1777.942378828234</v>
      </c>
      <c r="J38" s="30">
        <f>($K$3+F38*12*7.57%)*SUM(Fasering!$D$5:$D$10)</f>
        <v>2499.0366914432907</v>
      </c>
      <c r="K38" s="30">
        <f>($K$3+G38*12*7.57%)*SUM(Fasering!$D$5:$D$11)</f>
        <v>3321.9262823711611</v>
      </c>
      <c r="L38" s="73">
        <f>($K$3+H38*12*7.57%)*SUM(Fasering!$D$5:$D$12)</f>
        <v>4250.3192186000024</v>
      </c>
    </row>
    <row r="39" spans="1:12" x14ac:dyDescent="0.2">
      <c r="A39" s="52">
        <f t="shared" si="2"/>
        <v>29</v>
      </c>
      <c r="B39" s="16">
        <v>53280.53</v>
      </c>
      <c r="C39" s="16">
        <f t="shared" si="0"/>
        <v>54346.140599999999</v>
      </c>
      <c r="D39" s="68">
        <f t="shared" si="1"/>
        <v>4528.8450499999999</v>
      </c>
      <c r="E39" s="69">
        <f>GEW!$D$8+($D39-GEW!$D$8)*SUM(Fasering!$D$5:$D$9)</f>
        <v>3372.0728797906449</v>
      </c>
      <c r="F39" s="70">
        <f>GEW!$D$8+($D39-GEW!$D$8)*SUM(Fasering!$D$5:$D$10)</f>
        <v>3757.952757381222</v>
      </c>
      <c r="G39" s="70">
        <f>GEW!$D$8+($D39-GEW!$D$8)*SUM(Fasering!$D$5:$D$11)</f>
        <v>4142.9651724094238</v>
      </c>
      <c r="H39" s="71">
        <f>GEW!$D$8+($D39-GEW!$D$8)*SUM(Fasering!$D$5:$D$12)</f>
        <v>4528.8450499999999</v>
      </c>
      <c r="I39" s="72">
        <f>($K$3+E39*12*7.57%)*SUM(Fasering!$D$5:$D$9)</f>
        <v>1779.6238762502544</v>
      </c>
      <c r="J39" s="30">
        <f>($K$3+F39*12*7.57%)*SUM(Fasering!$D$5:$D$10)</f>
        <v>2501.7367208502174</v>
      </c>
      <c r="K39" s="30">
        <f>($K$3+G39*12*7.57%)*SUM(Fasering!$D$5:$D$11)</f>
        <v>3325.8818017671215</v>
      </c>
      <c r="L39" s="73">
        <f>($K$3+H39*12*7.57%)*SUM(Fasering!$D$5:$D$12)</f>
        <v>4255.7728434200017</v>
      </c>
    </row>
    <row r="40" spans="1:12" x14ac:dyDescent="0.2">
      <c r="A40" s="52">
        <f t="shared" si="2"/>
        <v>30</v>
      </c>
      <c r="B40" s="16">
        <v>53346.02</v>
      </c>
      <c r="C40" s="16">
        <f t="shared" si="0"/>
        <v>54412.940399999999</v>
      </c>
      <c r="D40" s="68">
        <f t="shared" si="1"/>
        <v>4534.4116999999997</v>
      </c>
      <c r="E40" s="69">
        <f>GEW!$D$8+($D40-GEW!$D$8)*SUM(Fasering!$D$5:$D$9)</f>
        <v>3375.1638825324435</v>
      </c>
      <c r="F40" s="70">
        <f>GEW!$D$8+($D40-GEW!$D$8)*SUM(Fasering!$D$5:$D$10)</f>
        <v>3761.8695947044134</v>
      </c>
      <c r="G40" s="70">
        <f>GEW!$D$8+($D40-GEW!$D$8)*SUM(Fasering!$D$5:$D$11)</f>
        <v>4147.7059878280306</v>
      </c>
      <c r="H40" s="71">
        <f>GEW!$D$8+($D40-GEW!$D$8)*SUM(Fasering!$D$5:$D$12)</f>
        <v>4534.4117000000006</v>
      </c>
      <c r="I40" s="72">
        <f>($K$3+E40*12*7.57%)*SUM(Fasering!$D$5:$D$9)</f>
        <v>1781.1830050364372</v>
      </c>
      <c r="J40" s="30">
        <f>($K$3+F40*12*7.57%)*SUM(Fasering!$D$5:$D$10)</f>
        <v>2504.2402593729357</v>
      </c>
      <c r="K40" s="30">
        <f>($K$3+G40*12*7.57%)*SUM(Fasering!$D$5:$D$11)</f>
        <v>3329.5494637413735</v>
      </c>
      <c r="L40" s="73">
        <f>($K$3+H40*12*7.57%)*SUM(Fasering!$D$5:$D$12)</f>
        <v>4260.8295882800021</v>
      </c>
    </row>
    <row r="41" spans="1:12" x14ac:dyDescent="0.2">
      <c r="A41" s="52">
        <f t="shared" si="2"/>
        <v>31</v>
      </c>
      <c r="B41" s="16">
        <v>53406.62</v>
      </c>
      <c r="C41" s="16">
        <f t="shared" si="0"/>
        <v>54474.752400000005</v>
      </c>
      <c r="D41" s="68">
        <f t="shared" si="1"/>
        <v>4539.5627000000004</v>
      </c>
      <c r="E41" s="69">
        <f>GEW!$D$8+($D41-GEW!$D$8)*SUM(Fasering!$D$5:$D$9)</f>
        <v>3378.0240866270087</v>
      </c>
      <c r="F41" s="70">
        <f>GEW!$D$8+($D41-GEW!$D$8)*SUM(Fasering!$D$5:$D$10)</f>
        <v>3765.493970056154</v>
      </c>
      <c r="G41" s="70">
        <f>GEW!$D$8+($D41-GEW!$D$8)*SUM(Fasering!$D$5:$D$11)</f>
        <v>4152.0928165708556</v>
      </c>
      <c r="H41" s="71">
        <f>GEW!$D$8+($D41-GEW!$D$8)*SUM(Fasering!$D$5:$D$12)</f>
        <v>4539.5627000000004</v>
      </c>
      <c r="I41" s="72">
        <f>($K$3+E41*12*7.57%)*SUM(Fasering!$D$5:$D$9)</f>
        <v>1782.6257169686826</v>
      </c>
      <c r="J41" s="30">
        <f>($K$3+F41*12*7.57%)*SUM(Fasering!$D$5:$D$10)</f>
        <v>2506.5568639610683</v>
      </c>
      <c r="K41" s="30">
        <f>($K$3+G41*12*7.57%)*SUM(Fasering!$D$5:$D$11)</f>
        <v>3332.9432691412771</v>
      </c>
      <c r="L41" s="73">
        <f>($K$3+H41*12*7.57%)*SUM(Fasering!$D$5:$D$12)</f>
        <v>4265.5087566800021</v>
      </c>
    </row>
    <row r="42" spans="1:12" x14ac:dyDescent="0.2">
      <c r="A42" s="52">
        <f t="shared" si="2"/>
        <v>32</v>
      </c>
      <c r="B42" s="16">
        <v>53462.76</v>
      </c>
      <c r="C42" s="16">
        <f t="shared" si="0"/>
        <v>54532.015200000002</v>
      </c>
      <c r="D42" s="68">
        <f t="shared" si="1"/>
        <v>4544.3346000000001</v>
      </c>
      <c r="E42" s="69">
        <f>GEW!$D$8+($D42-GEW!$D$8)*SUM(Fasering!$D$5:$D$9)</f>
        <v>3380.673787251907</v>
      </c>
      <c r="F42" s="70">
        <f>GEW!$D$8+($D42-GEW!$D$8)*SUM(Fasering!$D$5:$D$10)</f>
        <v>3768.8516009513132</v>
      </c>
      <c r="G42" s="70">
        <f>GEW!$D$8+($D42-GEW!$D$8)*SUM(Fasering!$D$5:$D$11)</f>
        <v>4156.1567863005939</v>
      </c>
      <c r="H42" s="71">
        <f>GEW!$D$8+($D42-GEW!$D$8)*SUM(Fasering!$D$5:$D$12)</f>
        <v>4544.3346000000001</v>
      </c>
      <c r="I42" s="72">
        <f>($K$3+E42*12*7.57%)*SUM(Fasering!$D$5:$D$9)</f>
        <v>1783.9622491118541</v>
      </c>
      <c r="J42" s="30">
        <f>($K$3+F42*12*7.57%)*SUM(Fasering!$D$5:$D$10)</f>
        <v>2508.7029725679613</v>
      </c>
      <c r="K42" s="30">
        <f>($K$3+G42*12*7.57%)*SUM(Fasering!$D$5:$D$11)</f>
        <v>3336.0872994242895</v>
      </c>
      <c r="L42" s="73">
        <f>($K$3+H42*12*7.57%)*SUM(Fasering!$D$5:$D$12)</f>
        <v>4269.8435506400019</v>
      </c>
    </row>
    <row r="43" spans="1:12" x14ac:dyDescent="0.2">
      <c r="A43" s="52">
        <f t="shared" si="2"/>
        <v>33</v>
      </c>
      <c r="B43" s="16">
        <v>53514.73</v>
      </c>
      <c r="C43" s="16">
        <f t="shared" si="0"/>
        <v>54585.024600000004</v>
      </c>
      <c r="D43" s="68">
        <f t="shared" si="1"/>
        <v>4548.752050000001</v>
      </c>
      <c r="E43" s="69">
        <f>GEW!$D$8+($D43-GEW!$D$8)*SUM(Fasering!$D$5:$D$9)</f>
        <v>3383.1266718524766</v>
      </c>
      <c r="F43" s="70">
        <f>GEW!$D$8+($D43-GEW!$D$8)*SUM(Fasering!$D$5:$D$10)</f>
        <v>3771.9598317603886</v>
      </c>
      <c r="G43" s="70">
        <f>GEW!$D$8+($D43-GEW!$D$8)*SUM(Fasering!$D$5:$D$11)</f>
        <v>4159.918890092089</v>
      </c>
      <c r="H43" s="71">
        <f>GEW!$D$8+($D43-GEW!$D$8)*SUM(Fasering!$D$5:$D$12)</f>
        <v>4548.752050000001</v>
      </c>
      <c r="I43" s="72">
        <f>($K$3+E43*12*7.57%)*SUM(Fasering!$D$5:$D$9)</f>
        <v>1785.1995055329558</v>
      </c>
      <c r="J43" s="30">
        <f>($K$3+F43*12*7.57%)*SUM(Fasering!$D$5:$D$10)</f>
        <v>2510.6896712551766</v>
      </c>
      <c r="K43" s="30">
        <f>($K$3+G43*12*7.57%)*SUM(Fasering!$D$5:$D$11)</f>
        <v>3338.9977955733489</v>
      </c>
      <c r="L43" s="73">
        <f>($K$3+H43*12*7.57%)*SUM(Fasering!$D$5:$D$12)</f>
        <v>4273.8563622200027</v>
      </c>
    </row>
    <row r="44" spans="1:12" x14ac:dyDescent="0.2">
      <c r="A44" s="52">
        <f t="shared" si="2"/>
        <v>34</v>
      </c>
      <c r="B44" s="16">
        <v>53562.879999999997</v>
      </c>
      <c r="C44" s="16">
        <f t="shared" si="0"/>
        <v>54634.137600000002</v>
      </c>
      <c r="D44" s="68">
        <f t="shared" si="1"/>
        <v>4552.8447999999999</v>
      </c>
      <c r="E44" s="69">
        <f>GEW!$D$8+($D44-GEW!$D$8)*SUM(Fasering!$D$5:$D$9)</f>
        <v>3385.399259759296</v>
      </c>
      <c r="F44" s="70">
        <f>GEW!$D$8+($D44-GEW!$D$8)*SUM(Fasering!$D$5:$D$10)</f>
        <v>3774.8395953443196</v>
      </c>
      <c r="G44" s="70">
        <f>GEW!$D$8+($D44-GEW!$D$8)*SUM(Fasering!$D$5:$D$11)</f>
        <v>4163.4044644149762</v>
      </c>
      <c r="H44" s="71">
        <f>GEW!$D$8+($D44-GEW!$D$8)*SUM(Fasering!$D$5:$D$12)</f>
        <v>4552.8448000000008</v>
      </c>
      <c r="I44" s="72">
        <f>($K$3+E44*12*7.57%)*SUM(Fasering!$D$5:$D$9)</f>
        <v>1786.3458187266453</v>
      </c>
      <c r="J44" s="30">
        <f>($K$3+F44*12*7.57%)*SUM(Fasering!$D$5:$D$10)</f>
        <v>2512.530339752182</v>
      </c>
      <c r="K44" s="30">
        <f>($K$3+G44*12*7.57%)*SUM(Fasering!$D$5:$D$11)</f>
        <v>3341.6943587747573</v>
      </c>
      <c r="L44" s="73">
        <f>($K$3+H44*12*7.57%)*SUM(Fasering!$D$5:$D$12)</f>
        <v>4277.5742163200021</v>
      </c>
    </row>
    <row r="45" spans="1:12" x14ac:dyDescent="0.2">
      <c r="A45" s="52">
        <f t="shared" si="2"/>
        <v>35</v>
      </c>
      <c r="B45" s="16">
        <v>53607.42</v>
      </c>
      <c r="C45" s="16">
        <f t="shared" si="0"/>
        <v>54679.568399999996</v>
      </c>
      <c r="D45" s="68">
        <f t="shared" si="1"/>
        <v>4556.6306999999997</v>
      </c>
      <c r="E45" s="69">
        <f>GEW!$D$8+($D45-GEW!$D$8)*SUM(Fasering!$D$5:$D$9)</f>
        <v>3387.5014625707131</v>
      </c>
      <c r="F45" s="70">
        <f>GEW!$D$8+($D45-GEW!$D$8)*SUM(Fasering!$D$5:$D$10)</f>
        <v>3777.5034514196741</v>
      </c>
      <c r="G45" s="70">
        <f>GEW!$D$8+($D45-GEW!$D$8)*SUM(Fasering!$D$5:$D$11)</f>
        <v>4166.6287111510392</v>
      </c>
      <c r="H45" s="71">
        <f>GEW!$D$8+($D45-GEW!$D$8)*SUM(Fasering!$D$5:$D$12)</f>
        <v>4556.6306999999997</v>
      </c>
      <c r="I45" s="72">
        <f>($K$3+E45*12*7.57%)*SUM(Fasering!$D$5:$D$9)</f>
        <v>1787.4061881897169</v>
      </c>
      <c r="J45" s="30">
        <f>($K$3+F45*12*7.57%)*SUM(Fasering!$D$5:$D$10)</f>
        <v>2514.2330058966604</v>
      </c>
      <c r="K45" s="30">
        <f>($K$3+G45*12*7.57%)*SUM(Fasering!$D$5:$D$11)</f>
        <v>3344.1887497402968</v>
      </c>
      <c r="L45" s="73">
        <f>($K$3+H45*12*7.57%)*SUM(Fasering!$D$5:$D$12)</f>
        <v>4281.0133278800013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4.6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41</v>
      </c>
      <c r="B1" s="1" t="s">
        <v>78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27468.07</v>
      </c>
      <c r="C10" s="16">
        <f t="shared" ref="C10:C45" si="0">B10*$D$3</f>
        <v>28017.431400000001</v>
      </c>
      <c r="D10" s="68">
        <f t="shared" ref="D10:D45" si="1">B10/12*$D$3</f>
        <v>2334.78595</v>
      </c>
      <c r="E10" s="69">
        <f>GEW!$D$8+($D10-GEW!$D$8)*SUM(Fasering!$D$5:$D$9)</f>
        <v>2153.7741375005735</v>
      </c>
      <c r="F10" s="70">
        <f>GEW!$D$8+($D10-GEW!$D$8)*SUM(Fasering!$D$5:$D$10)</f>
        <v>2214.1566552067916</v>
      </c>
      <c r="G10" s="70">
        <f>GEW!$D$8+($D10-GEW!$D$8)*SUM(Fasering!$D$5:$D$11)</f>
        <v>2274.4034322937814</v>
      </c>
      <c r="H10" s="71">
        <f>GEW!$D$8+($D10-GEW!$D$8)*SUM(Fasering!$D$5:$D$12)</f>
        <v>2334.78595</v>
      </c>
      <c r="I10" s="72">
        <f>($K$3+E10*12*7.57%)*SUM(Fasering!$D$5:$D$9)</f>
        <v>1165.1033474947055</v>
      </c>
      <c r="J10" s="30">
        <f>($K$3+F10*12*7.57%)*SUM(Fasering!$D$5:$D$10)</f>
        <v>1514.983201593232</v>
      </c>
      <c r="K10" s="30">
        <f>($K$3+G10*12*7.57%)*SUM(Fasering!$D$5:$D$11)</f>
        <v>1880.2965520510863</v>
      </c>
      <c r="L10" s="73">
        <f>($K$3+H10*12*7.57%)*SUM(Fasering!$D$5:$D$12)</f>
        <v>2262.6895569800008</v>
      </c>
    </row>
    <row r="11" spans="1:12" x14ac:dyDescent="0.2">
      <c r="A11" s="52">
        <f t="shared" ref="A11:A45" si="2">+A10+1</f>
        <v>1</v>
      </c>
      <c r="B11" s="16">
        <v>28333.02</v>
      </c>
      <c r="C11" s="16">
        <f t="shared" si="0"/>
        <v>28899.680400000001</v>
      </c>
      <c r="D11" s="68">
        <f t="shared" si="1"/>
        <v>2408.3067000000001</v>
      </c>
      <c r="E11" s="69">
        <f>GEW!$D$8+($D11-GEW!$D$8)*SUM(Fasering!$D$5:$D$9)</f>
        <v>2194.5981231704318</v>
      </c>
      <c r="F11" s="70">
        <f>GEW!$D$8+($D11-GEW!$D$8)*SUM(Fasering!$D$5:$D$10)</f>
        <v>2265.887735412854</v>
      </c>
      <c r="G11" s="70">
        <f>GEW!$D$8+($D11-GEW!$D$8)*SUM(Fasering!$D$5:$D$11)</f>
        <v>2337.0170877575779</v>
      </c>
      <c r="H11" s="71">
        <f>GEW!$D$8+($D11-GEW!$D$8)*SUM(Fasering!$D$5:$D$12)</f>
        <v>2408.3067000000001</v>
      </c>
      <c r="I11" s="72">
        <f>($K$3+E11*12*7.57%)*SUM(Fasering!$D$5:$D$9)</f>
        <v>1185.6953225078237</v>
      </c>
      <c r="J11" s="30">
        <f>($K$3+F11*12*7.57%)*SUM(Fasering!$D$5:$D$10)</f>
        <v>1548.0483358919901</v>
      </c>
      <c r="K11" s="30">
        <f>($K$3+G11*12*7.57%)*SUM(Fasering!$D$5:$D$11)</f>
        <v>1928.7366837449229</v>
      </c>
      <c r="L11" s="73">
        <f>($K$3+H11*12*7.57%)*SUM(Fasering!$D$5:$D$12)</f>
        <v>2329.4758062800006</v>
      </c>
    </row>
    <row r="12" spans="1:12" x14ac:dyDescent="0.2">
      <c r="A12" s="52">
        <f t="shared" si="2"/>
        <v>2</v>
      </c>
      <c r="B12" s="16">
        <v>29153.06</v>
      </c>
      <c r="C12" s="16">
        <f t="shared" si="0"/>
        <v>29736.121200000001</v>
      </c>
      <c r="D12" s="68">
        <f t="shared" si="1"/>
        <v>2478.0101</v>
      </c>
      <c r="E12" s="69">
        <f>GEW!$D$8+($D12-GEW!$D$8)*SUM(Fasering!$D$5:$D$9)</f>
        <v>2233.3024427365463</v>
      </c>
      <c r="F12" s="70">
        <f>GEW!$D$8+($D12-GEW!$D$8)*SUM(Fasering!$D$5:$D$10)</f>
        <v>2314.9328305191366</v>
      </c>
      <c r="G12" s="70">
        <f>GEW!$D$8+($D12-GEW!$D$8)*SUM(Fasering!$D$5:$D$11)</f>
        <v>2396.3797122174096</v>
      </c>
      <c r="H12" s="71">
        <f>GEW!$D$8+($D12-GEW!$D$8)*SUM(Fasering!$D$5:$D$12)</f>
        <v>2478.0101</v>
      </c>
      <c r="I12" s="72">
        <f>($K$3+E12*12*7.57%)*SUM(Fasering!$D$5:$D$9)</f>
        <v>1205.2181194206596</v>
      </c>
      <c r="J12" s="30">
        <f>($K$3+F12*12*7.57%)*SUM(Fasering!$D$5:$D$10)</f>
        <v>1579.3966597608312</v>
      </c>
      <c r="K12" s="30">
        <f>($K$3+G12*12*7.57%)*SUM(Fasering!$D$5:$D$11)</f>
        <v>1974.661703219128</v>
      </c>
      <c r="L12" s="73">
        <f>($K$3+H12*12*7.57%)*SUM(Fasering!$D$5:$D$12)</f>
        <v>2392.7943748400007</v>
      </c>
    </row>
    <row r="13" spans="1:12" x14ac:dyDescent="0.2">
      <c r="A13" s="52">
        <f t="shared" si="2"/>
        <v>3</v>
      </c>
      <c r="B13" s="16">
        <v>29813.9</v>
      </c>
      <c r="C13" s="16">
        <f t="shared" si="0"/>
        <v>30410.178000000004</v>
      </c>
      <c r="D13" s="68">
        <f t="shared" si="1"/>
        <v>2534.1815000000001</v>
      </c>
      <c r="E13" s="69">
        <f>GEW!$D$8+($D13-GEW!$D$8)*SUM(Fasering!$D$5:$D$9)</f>
        <v>2264.4928267935088</v>
      </c>
      <c r="F13" s="70">
        <f>GEW!$D$8+($D13-GEW!$D$8)*SUM(Fasering!$D$5:$D$10)</f>
        <v>2354.4564643053377</v>
      </c>
      <c r="G13" s="70">
        <f>GEW!$D$8+($D13-GEW!$D$8)*SUM(Fasering!$D$5:$D$11)</f>
        <v>2444.2178624881712</v>
      </c>
      <c r="H13" s="71">
        <f>GEW!$D$8+($D13-GEW!$D$8)*SUM(Fasering!$D$5:$D$12)</f>
        <v>2534.1815000000001</v>
      </c>
      <c r="I13" s="72">
        <f>($K$3+E13*12*7.57%)*SUM(Fasering!$D$5:$D$9)</f>
        <v>1220.9508216204042</v>
      </c>
      <c r="J13" s="30">
        <f>($K$3+F13*12*7.57%)*SUM(Fasering!$D$5:$D$10)</f>
        <v>1604.6591181110152</v>
      </c>
      <c r="K13" s="30">
        <f>($K$3+G13*12*7.57%)*SUM(Fasering!$D$5:$D$11)</f>
        <v>2011.6709830949067</v>
      </c>
      <c r="L13" s="73">
        <f>($K$3+H13*12*7.57%)*SUM(Fasering!$D$5:$D$12)</f>
        <v>2443.8204746000006</v>
      </c>
    </row>
    <row r="14" spans="1:12" x14ac:dyDescent="0.2">
      <c r="A14" s="52">
        <f t="shared" si="2"/>
        <v>4</v>
      </c>
      <c r="B14" s="16">
        <v>30867.37</v>
      </c>
      <c r="C14" s="16">
        <f t="shared" si="0"/>
        <v>31484.717399999998</v>
      </c>
      <c r="D14" s="68">
        <f t="shared" si="1"/>
        <v>2623.7264500000001</v>
      </c>
      <c r="E14" s="69">
        <f>GEW!$D$8+($D14-GEW!$D$8)*SUM(Fasering!$D$5:$D$9)</f>
        <v>2314.2145958941801</v>
      </c>
      <c r="F14" s="70">
        <f>GEW!$D$8+($D14-GEW!$D$8)*SUM(Fasering!$D$5:$D$10)</f>
        <v>2417.462581496713</v>
      </c>
      <c r="G14" s="70">
        <f>GEW!$D$8+($D14-GEW!$D$8)*SUM(Fasering!$D$5:$D$11)</f>
        <v>2520.4784643974672</v>
      </c>
      <c r="H14" s="71">
        <f>GEW!$D$8+($D14-GEW!$D$8)*SUM(Fasering!$D$5:$D$12)</f>
        <v>2623.7264500000001</v>
      </c>
      <c r="I14" s="72">
        <f>($K$3+E14*12*7.57%)*SUM(Fasering!$D$5:$D$9)</f>
        <v>1246.0309163276929</v>
      </c>
      <c r="J14" s="30">
        <f>($K$3+F14*12*7.57%)*SUM(Fasering!$D$5:$D$10)</f>
        <v>1644.9309569799818</v>
      </c>
      <c r="K14" s="30">
        <f>($K$3+G14*12*7.57%)*SUM(Fasering!$D$5:$D$11)</f>
        <v>2070.6688737654722</v>
      </c>
      <c r="L14" s="73">
        <f>($K$3+H14*12*7.57%)*SUM(Fasering!$D$5:$D$12)</f>
        <v>2525.1631071800007</v>
      </c>
    </row>
    <row r="15" spans="1:12" x14ac:dyDescent="0.2">
      <c r="A15" s="52">
        <f t="shared" si="2"/>
        <v>5</v>
      </c>
      <c r="B15" s="16">
        <v>30880.37</v>
      </c>
      <c r="C15" s="16">
        <f t="shared" si="0"/>
        <v>31497.9774</v>
      </c>
      <c r="D15" s="68">
        <f t="shared" si="1"/>
        <v>2624.8314500000001</v>
      </c>
      <c r="E15" s="69">
        <f>GEW!$D$8+($D15-GEW!$D$8)*SUM(Fasering!$D$5:$D$9)</f>
        <v>2314.828171029978</v>
      </c>
      <c r="F15" s="70">
        <f>GEW!$D$8+($D15-GEW!$D$8)*SUM(Fasering!$D$5:$D$10)</f>
        <v>2418.2400877602877</v>
      </c>
      <c r="G15" s="70">
        <f>GEW!$D$8+($D15-GEW!$D$8)*SUM(Fasering!$D$5:$D$11)</f>
        <v>2521.4195332696904</v>
      </c>
      <c r="H15" s="71">
        <f>GEW!$D$8+($D15-GEW!$D$8)*SUM(Fasering!$D$5:$D$12)</f>
        <v>2624.8314500000001</v>
      </c>
      <c r="I15" s="72">
        <f>($K$3+E15*12*7.57%)*SUM(Fasering!$D$5:$D$9)</f>
        <v>1246.3404089864255</v>
      </c>
      <c r="J15" s="30">
        <f>($K$3+F15*12*7.57%)*SUM(Fasering!$D$5:$D$10)</f>
        <v>1645.4279183602744</v>
      </c>
      <c r="K15" s="30">
        <f>($K$3+G15*12*7.57%)*SUM(Fasering!$D$5:$D$11)</f>
        <v>2071.3969178281577</v>
      </c>
      <c r="L15" s="73">
        <f>($K$3+H15*12*7.57%)*SUM(Fasering!$D$5:$D$12)</f>
        <v>2526.1668891800009</v>
      </c>
    </row>
    <row r="16" spans="1:12" x14ac:dyDescent="0.2">
      <c r="A16" s="52">
        <f t="shared" si="2"/>
        <v>6</v>
      </c>
      <c r="B16" s="16">
        <v>32273.3</v>
      </c>
      <c r="C16" s="16">
        <f t="shared" si="0"/>
        <v>32918.766000000003</v>
      </c>
      <c r="D16" s="68">
        <f t="shared" si="1"/>
        <v>2743.2305000000001</v>
      </c>
      <c r="E16" s="69">
        <f>GEW!$D$8+($D16-GEW!$D$8)*SUM(Fasering!$D$5:$D$9)</f>
        <v>2380.5718028689466</v>
      </c>
      <c r="F16" s="70">
        <f>GEW!$D$8+($D16-GEW!$D$8)*SUM(Fasering!$D$5:$D$10)</f>
        <v>2501.5486877388184</v>
      </c>
      <c r="G16" s="70">
        <f>GEW!$D$8+($D16-GEW!$D$8)*SUM(Fasering!$D$5:$D$11)</f>
        <v>2622.2536151301283</v>
      </c>
      <c r="H16" s="71">
        <f>GEW!$D$8+($D16-GEW!$D$8)*SUM(Fasering!$D$5:$D$12)</f>
        <v>2743.2305000000006</v>
      </c>
      <c r="I16" s="72">
        <f>($K$3+E16*12*7.57%)*SUM(Fasering!$D$5:$D$9)</f>
        <v>1279.5020712270434</v>
      </c>
      <c r="J16" s="30">
        <f>($K$3+F16*12*7.57%)*SUM(Fasering!$D$5:$D$10)</f>
        <v>1698.676565702629</v>
      </c>
      <c r="K16" s="30">
        <f>($K$3+G16*12*7.57%)*SUM(Fasering!$D$5:$D$11)</f>
        <v>2149.4057190771268</v>
      </c>
      <c r="L16" s="73">
        <f>($K$3+H16*12*7.57%)*SUM(Fasering!$D$5:$D$12)</f>
        <v>2633.720586200001</v>
      </c>
    </row>
    <row r="17" spans="1:12" x14ac:dyDescent="0.2">
      <c r="A17" s="52">
        <f t="shared" si="2"/>
        <v>7</v>
      </c>
      <c r="B17" s="16">
        <v>32273.3</v>
      </c>
      <c r="C17" s="16">
        <f t="shared" si="0"/>
        <v>32918.766000000003</v>
      </c>
      <c r="D17" s="68">
        <f t="shared" si="1"/>
        <v>2743.2305000000001</v>
      </c>
      <c r="E17" s="69">
        <f>GEW!$D$8+($D17-GEW!$D$8)*SUM(Fasering!$D$5:$D$9)</f>
        <v>2380.5718028689466</v>
      </c>
      <c r="F17" s="70">
        <f>GEW!$D$8+($D17-GEW!$D$8)*SUM(Fasering!$D$5:$D$10)</f>
        <v>2501.5486877388184</v>
      </c>
      <c r="G17" s="70">
        <f>GEW!$D$8+($D17-GEW!$D$8)*SUM(Fasering!$D$5:$D$11)</f>
        <v>2622.2536151301283</v>
      </c>
      <c r="H17" s="71">
        <f>GEW!$D$8+($D17-GEW!$D$8)*SUM(Fasering!$D$5:$D$12)</f>
        <v>2743.2305000000006</v>
      </c>
      <c r="I17" s="72">
        <f>($K$3+E17*12*7.57%)*SUM(Fasering!$D$5:$D$9)</f>
        <v>1279.5020712270434</v>
      </c>
      <c r="J17" s="30">
        <f>($K$3+F17*12*7.57%)*SUM(Fasering!$D$5:$D$10)</f>
        <v>1698.676565702629</v>
      </c>
      <c r="K17" s="30">
        <f>($K$3+G17*12*7.57%)*SUM(Fasering!$D$5:$D$11)</f>
        <v>2149.4057190771268</v>
      </c>
      <c r="L17" s="73">
        <f>($K$3+H17*12*7.57%)*SUM(Fasering!$D$5:$D$12)</f>
        <v>2633.720586200001</v>
      </c>
    </row>
    <row r="18" spans="1:12" x14ac:dyDescent="0.2">
      <c r="A18" s="52">
        <f t="shared" si="2"/>
        <v>8</v>
      </c>
      <c r="B18" s="16">
        <v>33262.29</v>
      </c>
      <c r="C18" s="16">
        <f t="shared" si="0"/>
        <v>33927.535800000005</v>
      </c>
      <c r="D18" s="68">
        <f t="shared" si="1"/>
        <v>2827.2946500000003</v>
      </c>
      <c r="E18" s="69">
        <f>GEW!$D$8+($D18-GEW!$D$8)*SUM(Fasering!$D$5:$D$9)</f>
        <v>2427.2502392960623</v>
      </c>
      <c r="F18" s="70">
        <f>GEW!$D$8+($D18-GEW!$D$8)*SUM(Fasering!$D$5:$D$10)</f>
        <v>2560.6983738628646</v>
      </c>
      <c r="G18" s="70">
        <f>GEW!$D$8+($D18-GEW!$D$8)*SUM(Fasering!$D$5:$D$11)</f>
        <v>2693.846515433198</v>
      </c>
      <c r="H18" s="71">
        <f>GEW!$D$8+($D18-GEW!$D$8)*SUM(Fasering!$D$5:$D$12)</f>
        <v>2827.2946500000007</v>
      </c>
      <c r="I18" s="72">
        <f>($K$3+E18*12*7.57%)*SUM(Fasering!$D$5:$D$9)</f>
        <v>1303.04708234702</v>
      </c>
      <c r="J18" s="30">
        <f>($K$3+F18*12*7.57%)*SUM(Fasering!$D$5:$D$10)</f>
        <v>1736.4834761253462</v>
      </c>
      <c r="K18" s="30">
        <f>($K$3+G18*12*7.57%)*SUM(Fasering!$D$5:$D$11)</f>
        <v>2204.7925111967725</v>
      </c>
      <c r="L18" s="73">
        <f>($K$3+H18*12*7.57%)*SUM(Fasering!$D$5:$D$12)</f>
        <v>2710.0844600600017</v>
      </c>
    </row>
    <row r="19" spans="1:12" x14ac:dyDescent="0.2">
      <c r="A19" s="52">
        <f t="shared" si="2"/>
        <v>9</v>
      </c>
      <c r="B19" s="16">
        <v>33294.639999999999</v>
      </c>
      <c r="C19" s="16">
        <f t="shared" si="0"/>
        <v>33960.532800000001</v>
      </c>
      <c r="D19" s="68">
        <f t="shared" si="1"/>
        <v>2830.0444000000002</v>
      </c>
      <c r="E19" s="69">
        <f>GEW!$D$8+($D19-GEW!$D$8)*SUM(Fasering!$D$5:$D$9)</f>
        <v>2428.7770974224509</v>
      </c>
      <c r="F19" s="70">
        <f>GEW!$D$8+($D19-GEW!$D$8)*SUM(Fasering!$D$5:$D$10)</f>
        <v>2562.6331682956825</v>
      </c>
      <c r="G19" s="70">
        <f>GEW!$D$8+($D19-GEW!$D$8)*SUM(Fasering!$D$5:$D$11)</f>
        <v>2696.1883291267686</v>
      </c>
      <c r="H19" s="71">
        <f>GEW!$D$8+($D19-GEW!$D$8)*SUM(Fasering!$D$5:$D$12)</f>
        <v>2830.0444000000007</v>
      </c>
      <c r="I19" s="72">
        <f>($K$3+E19*12*7.57%)*SUM(Fasering!$D$5:$D$9)</f>
        <v>1303.8172429247115</v>
      </c>
      <c r="J19" s="30">
        <f>($K$3+F19*12*7.57%)*SUM(Fasering!$D$5:$D$10)</f>
        <v>1737.7201454063043</v>
      </c>
      <c r="K19" s="30">
        <f>($K$3+G19*12*7.57%)*SUM(Fasering!$D$5:$D$11)</f>
        <v>2206.6042208450704</v>
      </c>
      <c r="L19" s="73">
        <f>($K$3+H19*12*7.57%)*SUM(Fasering!$D$5:$D$12)</f>
        <v>2712.5823329600012</v>
      </c>
    </row>
    <row r="20" spans="1:12" x14ac:dyDescent="0.2">
      <c r="A20" s="52">
        <f t="shared" si="2"/>
        <v>10</v>
      </c>
      <c r="B20" s="16">
        <v>34796.160000000003</v>
      </c>
      <c r="C20" s="16">
        <f t="shared" si="0"/>
        <v>35492.083200000001</v>
      </c>
      <c r="D20" s="68">
        <f t="shared" si="1"/>
        <v>2957.6736000000005</v>
      </c>
      <c r="E20" s="69">
        <f>GEW!$D$8+($D20-GEW!$D$8)*SUM(Fasering!$D$5:$D$9)</f>
        <v>2499.6459695688245</v>
      </c>
      <c r="F20" s="70">
        <f>GEW!$D$8+($D20-GEW!$D$8)*SUM(Fasering!$D$5:$D$10)</f>
        <v>2652.436337902026</v>
      </c>
      <c r="G20" s="70">
        <f>GEW!$D$8+($D20-GEW!$D$8)*SUM(Fasering!$D$5:$D$11)</f>
        <v>2804.8832316667995</v>
      </c>
      <c r="H20" s="71">
        <f>GEW!$D$8+($D20-GEW!$D$8)*SUM(Fasering!$D$5:$D$12)</f>
        <v>2957.673600000001</v>
      </c>
      <c r="I20" s="72">
        <f>($K$3+E20*12*7.57%)*SUM(Fasering!$D$5:$D$9)</f>
        <v>1339.5641211508487</v>
      </c>
      <c r="J20" s="30">
        <f>($K$3+F20*12*7.57%)*SUM(Fasering!$D$5:$D$10)</f>
        <v>1795.119949386039</v>
      </c>
      <c r="K20" s="30">
        <f>($K$3+G20*12*7.57%)*SUM(Fasering!$D$5:$D$11)</f>
        <v>2290.6944301530416</v>
      </c>
      <c r="L20" s="73">
        <f>($K$3+H20*12*7.57%)*SUM(Fasering!$D$5:$D$12)</f>
        <v>2828.5206982400014</v>
      </c>
    </row>
    <row r="21" spans="1:12" x14ac:dyDescent="0.2">
      <c r="A21" s="52">
        <f t="shared" si="2"/>
        <v>11</v>
      </c>
      <c r="B21" s="16">
        <v>34807.440000000002</v>
      </c>
      <c r="C21" s="16">
        <f t="shared" si="0"/>
        <v>35503.588800000005</v>
      </c>
      <c r="D21" s="68">
        <f t="shared" si="1"/>
        <v>2958.6324000000004</v>
      </c>
      <c r="E21" s="69">
        <f>GEW!$D$8+($D21-GEW!$D$8)*SUM(Fasering!$D$5:$D$9)</f>
        <v>2500.1783639943478</v>
      </c>
      <c r="F21" s="70">
        <f>GEW!$D$8+($D21-GEW!$D$8)*SUM(Fasering!$D$5:$D$10)</f>
        <v>2653.1109741061123</v>
      </c>
      <c r="G21" s="70">
        <f>GEW!$D$8+($D21-GEW!$D$8)*SUM(Fasering!$D$5:$D$11)</f>
        <v>2805.699789888236</v>
      </c>
      <c r="H21" s="71">
        <f>GEW!$D$8+($D21-GEW!$D$8)*SUM(Fasering!$D$5:$D$12)</f>
        <v>2958.6324000000004</v>
      </c>
      <c r="I21" s="72">
        <f>($K$3+E21*12*7.57%)*SUM(Fasering!$D$5:$D$9)</f>
        <v>1339.8326655501182</v>
      </c>
      <c r="J21" s="30">
        <f>($K$3+F21*12*7.57%)*SUM(Fasering!$D$5:$D$10)</f>
        <v>1795.5511589529392</v>
      </c>
      <c r="K21" s="30">
        <f>($K$3+G21*12*7.57%)*SUM(Fasering!$D$5:$D$11)</f>
        <v>2291.3261483858946</v>
      </c>
      <c r="L21" s="73">
        <f>($K$3+H21*12*7.57%)*SUM(Fasering!$D$5:$D$12)</f>
        <v>2829.3916721600008</v>
      </c>
    </row>
    <row r="22" spans="1:12" x14ac:dyDescent="0.2">
      <c r="A22" s="52">
        <f t="shared" si="2"/>
        <v>12</v>
      </c>
      <c r="B22" s="16">
        <v>36308.92</v>
      </c>
      <c r="C22" s="16">
        <f t="shared" si="0"/>
        <v>37035.098399999995</v>
      </c>
      <c r="D22" s="68">
        <f t="shared" si="1"/>
        <v>3086.2582000000002</v>
      </c>
      <c r="E22" s="69">
        <f>GEW!$D$8+($D22-GEW!$D$8)*SUM(Fasering!$D$5:$D$9)</f>
        <v>2571.0453482172265</v>
      </c>
      <c r="F22" s="70">
        <f>GEW!$D$8+($D22-GEW!$D$8)*SUM(Fasering!$D$5:$D$10)</f>
        <v>2742.9117513854908</v>
      </c>
      <c r="G22" s="70">
        <f>GEW!$D$8+($D22-GEW!$D$8)*SUM(Fasering!$D$5:$D$11)</f>
        <v>2914.3917968317364</v>
      </c>
      <c r="H22" s="71">
        <f>GEW!$D$8+($D22-GEW!$D$8)*SUM(Fasering!$D$5:$D$12)</f>
        <v>3086.2582000000002</v>
      </c>
      <c r="I22" s="72">
        <f>($K$3+E22*12*7.57%)*SUM(Fasering!$D$5:$D$9)</f>
        <v>1375.5785914911512</v>
      </c>
      <c r="J22" s="30">
        <f>($K$3+F22*12*7.57%)*SUM(Fasering!$D$5:$D$10)</f>
        <v>1852.9494338207346</v>
      </c>
      <c r="K22" s="30">
        <f>($K$3+G22*12*7.57%)*SUM(Fasering!$D$5:$D$11)</f>
        <v>2375.4141175582877</v>
      </c>
      <c r="L22" s="73">
        <f>($K$3+H22*12*7.57%)*SUM(Fasering!$D$5:$D$12)</f>
        <v>2945.3269488800006</v>
      </c>
    </row>
    <row r="23" spans="1:12" x14ac:dyDescent="0.2">
      <c r="A23" s="52">
        <f t="shared" si="2"/>
        <v>13</v>
      </c>
      <c r="B23" s="16">
        <v>36320.199999999997</v>
      </c>
      <c r="C23" s="16">
        <f t="shared" si="0"/>
        <v>37046.603999999999</v>
      </c>
      <c r="D23" s="68">
        <f t="shared" si="1"/>
        <v>3087.2169999999996</v>
      </c>
      <c r="E23" s="69">
        <f>GEW!$D$8+($D23-GEW!$D$8)*SUM(Fasering!$D$5:$D$9)</f>
        <v>2571.5777426427489</v>
      </c>
      <c r="F23" s="70">
        <f>GEW!$D$8+($D23-GEW!$D$8)*SUM(Fasering!$D$5:$D$10)</f>
        <v>2743.5863875895766</v>
      </c>
      <c r="G23" s="70">
        <f>GEW!$D$8+($D23-GEW!$D$8)*SUM(Fasering!$D$5:$D$11)</f>
        <v>2915.2083550531725</v>
      </c>
      <c r="H23" s="71">
        <f>GEW!$D$8+($D23-GEW!$D$8)*SUM(Fasering!$D$5:$D$12)</f>
        <v>3087.2169999999996</v>
      </c>
      <c r="I23" s="72">
        <f>($K$3+E23*12*7.57%)*SUM(Fasering!$D$5:$D$9)</f>
        <v>1375.8471358904205</v>
      </c>
      <c r="J23" s="30">
        <f>($K$3+F23*12*7.57%)*SUM(Fasering!$D$5:$D$10)</f>
        <v>1853.3806433876341</v>
      </c>
      <c r="K23" s="30">
        <f>($K$3+G23*12*7.57%)*SUM(Fasering!$D$5:$D$11)</f>
        <v>2376.0458357911407</v>
      </c>
      <c r="L23" s="73">
        <f>($K$3+H23*12*7.57%)*SUM(Fasering!$D$5:$D$12)</f>
        <v>2946.1979228</v>
      </c>
    </row>
    <row r="24" spans="1:12" x14ac:dyDescent="0.2">
      <c r="A24" s="52">
        <f t="shared" si="2"/>
        <v>14</v>
      </c>
      <c r="B24" s="16">
        <v>37821.72</v>
      </c>
      <c r="C24" s="16">
        <f t="shared" si="0"/>
        <v>38578.154399999999</v>
      </c>
      <c r="D24" s="68">
        <f t="shared" si="1"/>
        <v>3214.8462</v>
      </c>
      <c r="E24" s="69">
        <f>GEW!$D$8+($D24-GEW!$D$8)*SUM(Fasering!$D$5:$D$9)</f>
        <v>2642.446614789123</v>
      </c>
      <c r="F24" s="70">
        <f>GEW!$D$8+($D24-GEW!$D$8)*SUM(Fasering!$D$5:$D$10)</f>
        <v>2833.3895571959197</v>
      </c>
      <c r="G24" s="70">
        <f>GEW!$D$8+($D24-GEW!$D$8)*SUM(Fasering!$D$5:$D$11)</f>
        <v>3023.9032575932033</v>
      </c>
      <c r="H24" s="71">
        <f>GEW!$D$8+($D24-GEW!$D$8)*SUM(Fasering!$D$5:$D$12)</f>
        <v>3214.8462</v>
      </c>
      <c r="I24" s="72">
        <f>($K$3+E24*12*7.57%)*SUM(Fasering!$D$5:$D$9)</f>
        <v>1411.5940141165574</v>
      </c>
      <c r="J24" s="30">
        <f>($K$3+F24*12*7.57%)*SUM(Fasering!$D$5:$D$10)</f>
        <v>1910.7804473673691</v>
      </c>
      <c r="K24" s="30">
        <f>($K$3+G24*12*7.57%)*SUM(Fasering!$D$5:$D$11)</f>
        <v>2460.1360450991115</v>
      </c>
      <c r="L24" s="73">
        <f>($K$3+H24*12*7.57%)*SUM(Fasering!$D$5:$D$12)</f>
        <v>3062.1362880800007</v>
      </c>
    </row>
    <row r="25" spans="1:12" x14ac:dyDescent="0.2">
      <c r="A25" s="52">
        <f t="shared" si="2"/>
        <v>15</v>
      </c>
      <c r="B25" s="16">
        <v>37832.959999999999</v>
      </c>
      <c r="C25" s="16">
        <f t="shared" si="0"/>
        <v>38589.619200000001</v>
      </c>
      <c r="D25" s="68">
        <f t="shared" si="1"/>
        <v>3215.8015999999998</v>
      </c>
      <c r="E25" s="69">
        <f>GEW!$D$8+($D25-GEW!$D$8)*SUM(Fasering!$D$5:$D$9)</f>
        <v>2642.977121291151</v>
      </c>
      <c r="F25" s="70">
        <f>GEW!$D$8+($D25-GEW!$D$8)*SUM(Fasering!$D$5:$D$10)</f>
        <v>2834.0618010730414</v>
      </c>
      <c r="G25" s="70">
        <f>GEW!$D$8+($D25-GEW!$D$8)*SUM(Fasering!$D$5:$D$11)</f>
        <v>3024.7169202181103</v>
      </c>
      <c r="H25" s="71">
        <f>GEW!$D$8+($D25-GEW!$D$8)*SUM(Fasering!$D$5:$D$12)</f>
        <v>3215.8015999999998</v>
      </c>
      <c r="I25" s="72">
        <f>($K$3+E25*12*7.57%)*SUM(Fasering!$D$5:$D$9)</f>
        <v>1411.8616062307228</v>
      </c>
      <c r="J25" s="30">
        <f>($K$3+F25*12*7.57%)*SUM(Fasering!$D$5:$D$10)</f>
        <v>1911.2101278223297</v>
      </c>
      <c r="K25" s="30">
        <f>($K$3+G25*12*7.57%)*SUM(Fasering!$D$5:$D$11)</f>
        <v>2460.7655231963872</v>
      </c>
      <c r="L25" s="73">
        <f>($K$3+H25*12*7.57%)*SUM(Fasering!$D$5:$D$12)</f>
        <v>3063.0041734400006</v>
      </c>
    </row>
    <row r="26" spans="1:12" x14ac:dyDescent="0.2">
      <c r="A26" s="52">
        <f t="shared" si="2"/>
        <v>16</v>
      </c>
      <c r="B26" s="16">
        <v>39334.47</v>
      </c>
      <c r="C26" s="16">
        <f t="shared" si="0"/>
        <v>40121.159400000004</v>
      </c>
      <c r="D26" s="68">
        <f t="shared" si="1"/>
        <v>3343.4299500000002</v>
      </c>
      <c r="E26" s="69">
        <f>GEW!$D$8+($D26-GEW!$D$8)*SUM(Fasering!$D$5:$D$9)</f>
        <v>2713.8455214566516</v>
      </c>
      <c r="F26" s="70">
        <f>GEW!$D$8+($D26-GEW!$D$8)*SUM(Fasering!$D$5:$D$10)</f>
        <v>2923.8643725976435</v>
      </c>
      <c r="G26" s="70">
        <f>GEW!$D$8+($D26-GEW!$D$8)*SUM(Fasering!$D$5:$D$11)</f>
        <v>3133.4110988590082</v>
      </c>
      <c r="H26" s="71">
        <f>GEW!$D$8+($D26-GEW!$D$8)*SUM(Fasering!$D$5:$D$12)</f>
        <v>3343.4299500000006</v>
      </c>
      <c r="I26" s="72">
        <f>($K$3+E26*12*7.57%)*SUM(Fasering!$D$5:$D$9)</f>
        <v>1447.6082463855844</v>
      </c>
      <c r="J26" s="30">
        <f>($K$3+F26*12*7.57%)*SUM(Fasering!$D$5:$D$10)</f>
        <v>1968.60954952408</v>
      </c>
      <c r="K26" s="30">
        <f>($K$3+G26*12*7.57%)*SUM(Fasering!$D$5:$D$11)</f>
        <v>2544.8551724704635</v>
      </c>
      <c r="L26" s="73">
        <f>($K$3+H26*12*7.57%)*SUM(Fasering!$D$5:$D$12)</f>
        <v>3178.9417665800015</v>
      </c>
    </row>
    <row r="27" spans="1:12" x14ac:dyDescent="0.2">
      <c r="A27" s="52">
        <f t="shared" si="2"/>
        <v>17</v>
      </c>
      <c r="B27" s="16">
        <v>39349.870000000003</v>
      </c>
      <c r="C27" s="16">
        <f t="shared" si="0"/>
        <v>40136.867400000003</v>
      </c>
      <c r="D27" s="68">
        <f t="shared" si="1"/>
        <v>3344.7389500000004</v>
      </c>
      <c r="E27" s="69">
        <f>GEW!$D$8+($D27-GEW!$D$8)*SUM(Fasering!$D$5:$D$9)</f>
        <v>2714.5723720021351</v>
      </c>
      <c r="F27" s="70">
        <f>GEW!$D$8+($D27-GEW!$D$8)*SUM(Fasering!$D$5:$D$10)</f>
        <v>2924.7854184791086</v>
      </c>
      <c r="G27" s="70">
        <f>GEW!$D$8+($D27-GEW!$D$8)*SUM(Fasering!$D$5:$D$11)</f>
        <v>3134.5259035230265</v>
      </c>
      <c r="H27" s="71">
        <f>GEW!$D$8+($D27-GEW!$D$8)*SUM(Fasering!$D$5:$D$12)</f>
        <v>3344.7389500000008</v>
      </c>
      <c r="I27" s="72">
        <f>($K$3+E27*12*7.57%)*SUM(Fasering!$D$5:$D$9)</f>
        <v>1447.9748761505441</v>
      </c>
      <c r="J27" s="30">
        <f>($K$3+F27*12*7.57%)*SUM(Fasering!$D$5:$D$10)</f>
        <v>1969.1982576207338</v>
      </c>
      <c r="K27" s="30">
        <f>($K$3+G27*12*7.57%)*SUM(Fasering!$D$5:$D$11)</f>
        <v>2545.7176246677986</v>
      </c>
      <c r="L27" s="73">
        <f>($K$3+H27*12*7.57%)*SUM(Fasering!$D$5:$D$12)</f>
        <v>3180.1308621800017</v>
      </c>
    </row>
    <row r="28" spans="1:12" x14ac:dyDescent="0.2">
      <c r="A28" s="52">
        <f t="shared" si="2"/>
        <v>18</v>
      </c>
      <c r="B28" s="16">
        <v>40851.39</v>
      </c>
      <c r="C28" s="16">
        <f t="shared" si="0"/>
        <v>41668.417800000003</v>
      </c>
      <c r="D28" s="68">
        <f t="shared" si="1"/>
        <v>3472.3681499999998</v>
      </c>
      <c r="E28" s="69">
        <f>GEW!$D$8+($D28-GEW!$D$8)*SUM(Fasering!$D$5:$D$9)</f>
        <v>2785.4412441485083</v>
      </c>
      <c r="F28" s="70">
        <f>GEW!$D$8+($D28-GEW!$D$8)*SUM(Fasering!$D$5:$D$10)</f>
        <v>3014.5885880854516</v>
      </c>
      <c r="G28" s="70">
        <f>GEW!$D$8+($D28-GEW!$D$8)*SUM(Fasering!$D$5:$D$11)</f>
        <v>3243.2208060630569</v>
      </c>
      <c r="H28" s="71">
        <f>GEW!$D$8+($D28-GEW!$D$8)*SUM(Fasering!$D$5:$D$12)</f>
        <v>3472.3681500000002</v>
      </c>
      <c r="I28" s="72">
        <f>($K$3+E28*12*7.57%)*SUM(Fasering!$D$5:$D$9)</f>
        <v>1483.7217543766808</v>
      </c>
      <c r="J28" s="30">
        <f>($K$3+F28*12*7.57%)*SUM(Fasering!$D$5:$D$10)</f>
        <v>2026.5980616004688</v>
      </c>
      <c r="K28" s="30">
        <f>($K$3+G28*12*7.57%)*SUM(Fasering!$D$5:$D$11)</f>
        <v>2629.8078339757694</v>
      </c>
      <c r="L28" s="73">
        <f>($K$3+H28*12*7.57%)*SUM(Fasering!$D$5:$D$12)</f>
        <v>3296.0692274600015</v>
      </c>
    </row>
    <row r="29" spans="1:12" x14ac:dyDescent="0.2">
      <c r="A29" s="52">
        <f t="shared" si="2"/>
        <v>19</v>
      </c>
      <c r="B29" s="16">
        <v>40867.730000000003</v>
      </c>
      <c r="C29" s="16">
        <f t="shared" si="0"/>
        <v>41685.084600000002</v>
      </c>
      <c r="D29" s="68">
        <f t="shared" si="1"/>
        <v>3473.7570500000002</v>
      </c>
      <c r="E29" s="69">
        <f>GEW!$D$8+($D29-GEW!$D$8)*SUM(Fasering!$D$5:$D$9)</f>
        <v>2786.212460896119</v>
      </c>
      <c r="F29" s="70">
        <f>GEW!$D$8+($D29-GEW!$D$8)*SUM(Fasering!$D$5:$D$10)</f>
        <v>3015.5658536505907</v>
      </c>
      <c r="G29" s="70">
        <f>GEW!$D$8+($D29-GEW!$D$8)*SUM(Fasering!$D$5:$D$11)</f>
        <v>3244.4036572455284</v>
      </c>
      <c r="H29" s="71">
        <f>GEW!$D$8+($D29-GEW!$D$8)*SUM(Fasering!$D$5:$D$12)</f>
        <v>3473.7570500000006</v>
      </c>
      <c r="I29" s="72">
        <f>($K$3+E29*12*7.57%)*SUM(Fasering!$D$5:$D$9)</f>
        <v>1484.11076284158</v>
      </c>
      <c r="J29" s="30">
        <f>($K$3+F29*12*7.57%)*SUM(Fasering!$D$5:$D$10)</f>
        <v>2027.2227038276976</v>
      </c>
      <c r="K29" s="30">
        <f>($K$3+G29*12*7.57%)*SUM(Fasering!$D$5:$D$11)</f>
        <v>2630.7229293591759</v>
      </c>
      <c r="L29" s="73">
        <f>($K$3+H29*12*7.57%)*SUM(Fasering!$D$5:$D$12)</f>
        <v>3297.3309042200017</v>
      </c>
    </row>
    <row r="30" spans="1:12" x14ac:dyDescent="0.2">
      <c r="A30" s="52">
        <f t="shared" si="2"/>
        <v>20</v>
      </c>
      <c r="B30" s="16">
        <v>42369.2</v>
      </c>
      <c r="C30" s="16">
        <f t="shared" si="0"/>
        <v>43216.583999999995</v>
      </c>
      <c r="D30" s="68">
        <f t="shared" si="1"/>
        <v>3601.3819999999996</v>
      </c>
      <c r="E30" s="69">
        <f>GEW!$D$8+($D30-GEW!$D$8)*SUM(Fasering!$D$5:$D$9)</f>
        <v>2857.0789731381237</v>
      </c>
      <c r="F30" s="70">
        <f>GEW!$D$8+($D30-GEW!$D$8)*SUM(Fasering!$D$5:$D$10)</f>
        <v>3105.3660328482274</v>
      </c>
      <c r="G30" s="70">
        <f>GEW!$D$8+($D30-GEW!$D$8)*SUM(Fasering!$D$5:$D$11)</f>
        <v>3353.0949402898959</v>
      </c>
      <c r="H30" s="71">
        <f>GEW!$D$8+($D30-GEW!$D$8)*SUM(Fasering!$D$5:$D$12)</f>
        <v>3601.3820000000001</v>
      </c>
      <c r="I30" s="72">
        <f>($K$3+E30*12*7.57%)*SUM(Fasering!$D$5:$D$9)</f>
        <v>1519.8564507113369</v>
      </c>
      <c r="J30" s="30">
        <f>($K$3+F30*12*7.57%)*SUM(Fasering!$D$5:$D$10)</f>
        <v>2084.6205964175078</v>
      </c>
      <c r="K30" s="30">
        <f>($K$3+G30*12*7.57%)*SUM(Fasering!$D$5:$D$11)</f>
        <v>2714.8103384976744</v>
      </c>
      <c r="L30" s="73">
        <f>($K$3+H30*12*7.57%)*SUM(Fasering!$D$5:$D$12)</f>
        <v>3413.2654088000013</v>
      </c>
    </row>
    <row r="31" spans="1:12" x14ac:dyDescent="0.2">
      <c r="A31" s="52">
        <f t="shared" si="2"/>
        <v>21</v>
      </c>
      <c r="B31" s="16">
        <v>42385.52</v>
      </c>
      <c r="C31" s="16">
        <f t="shared" si="0"/>
        <v>43233.2304</v>
      </c>
      <c r="D31" s="68">
        <f t="shared" si="1"/>
        <v>3602.7691999999997</v>
      </c>
      <c r="E31" s="69">
        <f>GEW!$D$8+($D31-GEW!$D$8)*SUM(Fasering!$D$5:$D$9)</f>
        <v>2857.8492459239869</v>
      </c>
      <c r="F31" s="70">
        <f>GEW!$D$8+($D31-GEW!$D$8)*SUM(Fasering!$D$5:$D$10)</f>
        <v>3106.3421022498842</v>
      </c>
      <c r="G31" s="70">
        <f>GEW!$D$8+($D31-GEW!$D$8)*SUM(Fasering!$D$5:$D$11)</f>
        <v>3354.2763436741025</v>
      </c>
      <c r="H31" s="71">
        <f>GEW!$D$8+($D31-GEW!$D$8)*SUM(Fasering!$D$5:$D$12)</f>
        <v>3602.7692000000002</v>
      </c>
      <c r="I31" s="72">
        <f>($K$3+E31*12*7.57%)*SUM(Fasering!$D$5:$D$9)</f>
        <v>1520.2449830336843</v>
      </c>
      <c r="J31" s="30">
        <f>($K$3+F31*12*7.57%)*SUM(Fasering!$D$5:$D$10)</f>
        <v>2085.2444740887672</v>
      </c>
      <c r="K31" s="30">
        <f>($K$3+G31*12*7.57%)*SUM(Fasering!$D$5:$D$11)</f>
        <v>2715.7243138132917</v>
      </c>
      <c r="L31" s="73">
        <f>($K$3+H31*12*7.57%)*SUM(Fasering!$D$5:$D$12)</f>
        <v>3414.5255412800011</v>
      </c>
    </row>
    <row r="32" spans="1:12" x14ac:dyDescent="0.2">
      <c r="A32" s="52">
        <f t="shared" si="2"/>
        <v>22</v>
      </c>
      <c r="B32" s="16">
        <v>43887.040000000001</v>
      </c>
      <c r="C32" s="16">
        <f t="shared" si="0"/>
        <v>44764.7808</v>
      </c>
      <c r="D32" s="68">
        <f t="shared" si="1"/>
        <v>3730.3984000000005</v>
      </c>
      <c r="E32" s="69">
        <f>GEW!$D$8+($D32-GEW!$D$8)*SUM(Fasering!$D$5:$D$9)</f>
        <v>2928.718118070361</v>
      </c>
      <c r="F32" s="70">
        <f>GEW!$D$8+($D32-GEW!$D$8)*SUM(Fasering!$D$5:$D$10)</f>
        <v>3196.1452718562282</v>
      </c>
      <c r="G32" s="70">
        <f>GEW!$D$8+($D32-GEW!$D$8)*SUM(Fasering!$D$5:$D$11)</f>
        <v>3462.9712462141338</v>
      </c>
      <c r="H32" s="71">
        <f>GEW!$D$8+($D32-GEW!$D$8)*SUM(Fasering!$D$5:$D$12)</f>
        <v>3730.3984000000009</v>
      </c>
      <c r="I32" s="72">
        <f>($K$3+E32*12*7.57%)*SUM(Fasering!$D$5:$D$9)</f>
        <v>1555.9918612598212</v>
      </c>
      <c r="J32" s="30">
        <f>($K$3+F32*12*7.57%)*SUM(Fasering!$D$5:$D$10)</f>
        <v>2142.6442780685029</v>
      </c>
      <c r="K32" s="30">
        <f>($K$3+G32*12*7.57%)*SUM(Fasering!$D$5:$D$11)</f>
        <v>2799.8145231212629</v>
      </c>
      <c r="L32" s="73">
        <f>($K$3+H32*12*7.57%)*SUM(Fasering!$D$5:$D$12)</f>
        <v>3530.4639065600018</v>
      </c>
    </row>
    <row r="33" spans="1:12" x14ac:dyDescent="0.2">
      <c r="A33" s="52">
        <f t="shared" si="2"/>
        <v>23</v>
      </c>
      <c r="B33" s="16">
        <v>45404.85</v>
      </c>
      <c r="C33" s="16">
        <f t="shared" si="0"/>
        <v>46312.947</v>
      </c>
      <c r="D33" s="68">
        <f t="shared" si="1"/>
        <v>3859.4122499999999</v>
      </c>
      <c r="E33" s="69">
        <f>GEW!$D$8+($D33-GEW!$D$8)*SUM(Fasering!$D$5:$D$9)</f>
        <v>3000.3558470599764</v>
      </c>
      <c r="F33" s="70">
        <f>GEW!$D$8+($D33-GEW!$D$8)*SUM(Fasering!$D$5:$D$10)</f>
        <v>3286.9227166190039</v>
      </c>
      <c r="G33" s="70">
        <f>GEW!$D$8+($D33-GEW!$D$8)*SUM(Fasering!$D$5:$D$11)</f>
        <v>3572.8453804409728</v>
      </c>
      <c r="H33" s="71">
        <f>GEW!$D$8+($D33-GEW!$D$8)*SUM(Fasering!$D$5:$D$12)</f>
        <v>3859.4122500000003</v>
      </c>
      <c r="I33" s="72">
        <f>($K$3+E33*12*7.57%)*SUM(Fasering!$D$5:$D$9)</f>
        <v>1592.1265575944772</v>
      </c>
      <c r="J33" s="30">
        <f>($K$3+F33*12*7.57%)*SUM(Fasering!$D$5:$D$10)</f>
        <v>2200.6668128855426</v>
      </c>
      <c r="K33" s="30">
        <f>($K$3+G33*12*7.57%)*SUM(Fasering!$D$5:$D$11)</f>
        <v>2884.8170276431679</v>
      </c>
      <c r="L33" s="73">
        <f>($K$3+H33*12*7.57%)*SUM(Fasering!$D$5:$D$12)</f>
        <v>3647.6600879000011</v>
      </c>
    </row>
    <row r="34" spans="1:12" x14ac:dyDescent="0.2">
      <c r="A34" s="52">
        <f t="shared" si="2"/>
        <v>24</v>
      </c>
      <c r="B34" s="16">
        <v>46906.37</v>
      </c>
      <c r="C34" s="16">
        <f t="shared" si="0"/>
        <v>47844.4974</v>
      </c>
      <c r="D34" s="68">
        <f t="shared" si="1"/>
        <v>3987.0414500000002</v>
      </c>
      <c r="E34" s="69">
        <f>GEW!$D$8+($D34-GEW!$D$8)*SUM(Fasering!$D$5:$D$9)</f>
        <v>3071.2247192063505</v>
      </c>
      <c r="F34" s="70">
        <f>GEW!$D$8+($D34-GEW!$D$8)*SUM(Fasering!$D$5:$D$10)</f>
        <v>3376.7258862253475</v>
      </c>
      <c r="G34" s="70">
        <f>GEW!$D$8+($D34-GEW!$D$8)*SUM(Fasering!$D$5:$D$11)</f>
        <v>3681.5402829810037</v>
      </c>
      <c r="H34" s="71">
        <f>GEW!$D$8+($D34-GEW!$D$8)*SUM(Fasering!$D$5:$D$12)</f>
        <v>3987.0414500000006</v>
      </c>
      <c r="I34" s="72">
        <f>($K$3+E34*12*7.57%)*SUM(Fasering!$D$5:$D$9)</f>
        <v>1627.8734358206143</v>
      </c>
      <c r="J34" s="30">
        <f>($K$3+F34*12*7.57%)*SUM(Fasering!$D$5:$D$10)</f>
        <v>2258.0666168652774</v>
      </c>
      <c r="K34" s="30">
        <f>($K$3+G34*12*7.57%)*SUM(Fasering!$D$5:$D$11)</f>
        <v>2968.9072369511382</v>
      </c>
      <c r="L34" s="73">
        <f>($K$3+H34*12*7.57%)*SUM(Fasering!$D$5:$D$12)</f>
        <v>3763.5984531800018</v>
      </c>
    </row>
    <row r="35" spans="1:12" x14ac:dyDescent="0.2">
      <c r="A35" s="52">
        <f t="shared" si="2"/>
        <v>25</v>
      </c>
      <c r="B35" s="16">
        <v>47007.78</v>
      </c>
      <c r="C35" s="16">
        <f t="shared" si="0"/>
        <v>47947.935599999997</v>
      </c>
      <c r="D35" s="68">
        <f t="shared" si="1"/>
        <v>3995.6613000000002</v>
      </c>
      <c r="E35" s="69">
        <f>GEW!$D$8+($D35-GEW!$D$8)*SUM(Fasering!$D$5:$D$9)</f>
        <v>3076.0110772464459</v>
      </c>
      <c r="F35" s="70">
        <f>GEW!$D$8+($D35-GEW!$D$8)*SUM(Fasering!$D$5:$D$10)</f>
        <v>3382.7910331629701</v>
      </c>
      <c r="G35" s="70">
        <f>GEW!$D$8+($D35-GEW!$D$8)*SUM(Fasering!$D$5:$D$11)</f>
        <v>3688.8813440834761</v>
      </c>
      <c r="H35" s="71">
        <f>GEW!$D$8+($D35-GEW!$D$8)*SUM(Fasering!$D$5:$D$12)</f>
        <v>3995.6613000000007</v>
      </c>
      <c r="I35" s="72">
        <f>($K$3+E35*12*7.57%)*SUM(Fasering!$D$5:$D$9)</f>
        <v>1630.2877166300025</v>
      </c>
      <c r="J35" s="30">
        <f>($K$3+F35*12*7.57%)*SUM(Fasering!$D$5:$D$10)</f>
        <v>2261.9432979095423</v>
      </c>
      <c r="K35" s="30">
        <f>($K$3+G35*12*7.57%)*SUM(Fasering!$D$5:$D$11)</f>
        <v>2974.5865406739804</v>
      </c>
      <c r="L35" s="73">
        <f>($K$3+H35*12*7.57%)*SUM(Fasering!$D$5:$D$12)</f>
        <v>3771.428724920002</v>
      </c>
    </row>
    <row r="36" spans="1:12" x14ac:dyDescent="0.2">
      <c r="A36" s="52">
        <f t="shared" si="2"/>
        <v>26</v>
      </c>
      <c r="B36" s="16">
        <v>47086.66</v>
      </c>
      <c r="C36" s="16">
        <f t="shared" si="0"/>
        <v>48028.393200000006</v>
      </c>
      <c r="D36" s="68">
        <f t="shared" si="1"/>
        <v>4002.3661000000006</v>
      </c>
      <c r="E36" s="69">
        <f>GEW!$D$8+($D36-GEW!$D$8)*SUM(Fasering!$D$5:$D$9)</f>
        <v>3079.7340623781165</v>
      </c>
      <c r="F36" s="70">
        <f>GEW!$D$8+($D36-GEW!$D$8)*SUM(Fasering!$D$5:$D$10)</f>
        <v>3387.5087019376442</v>
      </c>
      <c r="G36" s="70">
        <f>GEW!$D$8+($D36-GEW!$D$8)*SUM(Fasering!$D$5:$D$11)</f>
        <v>3694.5914604404734</v>
      </c>
      <c r="H36" s="71">
        <f>GEW!$D$8+($D36-GEW!$D$8)*SUM(Fasering!$D$5:$D$12)</f>
        <v>4002.3661000000011</v>
      </c>
      <c r="I36" s="72">
        <f>($K$3+E36*12*7.57%)*SUM(Fasering!$D$5:$D$9)</f>
        <v>1632.1656228546801</v>
      </c>
      <c r="J36" s="30">
        <f>($K$3+F36*12*7.57%)*SUM(Fasering!$D$5:$D$10)</f>
        <v>2264.9587066539625</v>
      </c>
      <c r="K36" s="30">
        <f>($K$3+G36*12*7.57%)*SUM(Fasering!$D$5:$D$11)</f>
        <v>2979.0040880327992</v>
      </c>
      <c r="L36" s="73">
        <f>($K$3+H36*12*7.57%)*SUM(Fasering!$D$5:$D$12)</f>
        <v>3777.5193652400021</v>
      </c>
    </row>
    <row r="37" spans="1:12" x14ac:dyDescent="0.2">
      <c r="A37" s="52">
        <f t="shared" si="2"/>
        <v>27</v>
      </c>
      <c r="B37" s="16">
        <v>47176.160000000003</v>
      </c>
      <c r="C37" s="16">
        <f t="shared" si="0"/>
        <v>48119.683200000007</v>
      </c>
      <c r="D37" s="68">
        <f t="shared" si="1"/>
        <v>4009.9736000000003</v>
      </c>
      <c r="E37" s="69">
        <f>GEW!$D$8+($D37-GEW!$D$8)*SUM(Fasering!$D$5:$D$9)</f>
        <v>3083.9582911976458</v>
      </c>
      <c r="F37" s="70">
        <f>GEW!$D$8+($D37-GEW!$D$8)*SUM(Fasering!$D$5:$D$10)</f>
        <v>3392.8615335214845</v>
      </c>
      <c r="G37" s="70">
        <f>GEW!$D$8+($D37-GEW!$D$8)*SUM(Fasering!$D$5:$D$11)</f>
        <v>3701.0703576761625</v>
      </c>
      <c r="H37" s="71">
        <f>GEW!$D$8+($D37-GEW!$D$8)*SUM(Fasering!$D$5:$D$12)</f>
        <v>4009.9736000000007</v>
      </c>
      <c r="I37" s="72">
        <f>($K$3+E37*12*7.57%)*SUM(Fasering!$D$5:$D$9)</f>
        <v>1634.2963607744139</v>
      </c>
      <c r="J37" s="30">
        <f>($K$3+F37*12*7.57%)*SUM(Fasering!$D$5:$D$10)</f>
        <v>2268.3800946182828</v>
      </c>
      <c r="K37" s="30">
        <f>($K$3+G37*12*7.57%)*SUM(Fasering!$D$5:$D$11)</f>
        <v>2984.0163913874417</v>
      </c>
      <c r="L37" s="73">
        <f>($K$3+H37*12*7.57%)*SUM(Fasering!$D$5:$D$12)</f>
        <v>3784.4300182400016</v>
      </c>
    </row>
    <row r="38" spans="1:12" x14ac:dyDescent="0.2">
      <c r="A38" s="52">
        <f t="shared" si="2"/>
        <v>28</v>
      </c>
      <c r="B38" s="16">
        <v>47243.89</v>
      </c>
      <c r="C38" s="16">
        <f t="shared" si="0"/>
        <v>48188.767800000001</v>
      </c>
      <c r="D38" s="68">
        <f t="shared" si="1"/>
        <v>4015.73065</v>
      </c>
      <c r="E38" s="69">
        <f>GEW!$D$8+($D38-GEW!$D$8)*SUM(Fasering!$D$5:$D$9)</f>
        <v>3087.1550176551514</v>
      </c>
      <c r="F38" s="70">
        <f>GEW!$D$8+($D38-GEW!$D$8)*SUM(Fasering!$D$5:$D$10)</f>
        <v>3396.9123411547075</v>
      </c>
      <c r="G38" s="70">
        <f>GEW!$D$8+($D38-GEW!$D$8)*SUM(Fasering!$D$5:$D$11)</f>
        <v>3705.9733265004443</v>
      </c>
      <c r="H38" s="71">
        <f>GEW!$D$8+($D38-GEW!$D$8)*SUM(Fasering!$D$5:$D$12)</f>
        <v>4015.7306500000004</v>
      </c>
      <c r="I38" s="72">
        <f>($K$3+E38*12*7.57%)*SUM(Fasering!$D$5:$D$9)</f>
        <v>1635.9088175264096</v>
      </c>
      <c r="J38" s="30">
        <f>($K$3+F38*12*7.57%)*SUM(Fasering!$D$5:$D$10)</f>
        <v>2270.9692634096059</v>
      </c>
      <c r="K38" s="30">
        <f>($K$3+G38*12*7.57%)*SUM(Fasering!$D$5:$D$11)</f>
        <v>2987.8095009540334</v>
      </c>
      <c r="L38" s="73">
        <f>($K$3+H38*12*7.57%)*SUM(Fasering!$D$5:$D$12)</f>
        <v>3789.6597224600014</v>
      </c>
    </row>
    <row r="39" spans="1:12" x14ac:dyDescent="0.2">
      <c r="A39" s="52">
        <f t="shared" si="2"/>
        <v>29</v>
      </c>
      <c r="B39" s="16">
        <v>47306.61</v>
      </c>
      <c r="C39" s="16">
        <f t="shared" si="0"/>
        <v>48252.742200000001</v>
      </c>
      <c r="D39" s="68">
        <f t="shared" si="1"/>
        <v>4021.06185</v>
      </c>
      <c r="E39" s="69">
        <f>GEW!$D$8+($D39-GEW!$D$8)*SUM(Fasering!$D$5:$D$9)</f>
        <v>3090.1152816949379</v>
      </c>
      <c r="F39" s="70">
        <f>GEW!$D$8+($D39-GEW!$D$8)*SUM(Fasering!$D$5:$D$10)</f>
        <v>3400.6635098355841</v>
      </c>
      <c r="G39" s="70">
        <f>GEW!$D$8+($D39-GEW!$D$8)*SUM(Fasering!$D$5:$D$11)</f>
        <v>3710.5136218593543</v>
      </c>
      <c r="H39" s="71">
        <f>GEW!$D$8+($D39-GEW!$D$8)*SUM(Fasering!$D$5:$D$12)</f>
        <v>4021.0618500000005</v>
      </c>
      <c r="I39" s="72">
        <f>($K$3+E39*12*7.57%)*SUM(Fasering!$D$5:$D$9)</f>
        <v>1637.402000569155</v>
      </c>
      <c r="J39" s="30">
        <f>($K$3+F39*12*7.57%)*SUM(Fasering!$D$5:$D$10)</f>
        <v>2273.3669109305238</v>
      </c>
      <c r="K39" s="30">
        <f>($K$3+G39*12*7.57%)*SUM(Fasering!$D$5:$D$11)</f>
        <v>2991.3220335395436</v>
      </c>
      <c r="L39" s="73">
        <f>($K$3+H39*12*7.57%)*SUM(Fasering!$D$5:$D$12)</f>
        <v>3794.5025845400019</v>
      </c>
    </row>
    <row r="40" spans="1:12" x14ac:dyDescent="0.2">
      <c r="A40" s="52">
        <f t="shared" si="2"/>
        <v>30</v>
      </c>
      <c r="B40" s="16">
        <v>47364.75</v>
      </c>
      <c r="C40" s="16">
        <f t="shared" si="0"/>
        <v>48312.044999999998</v>
      </c>
      <c r="D40" s="68">
        <f t="shared" si="1"/>
        <v>4026.0037499999999</v>
      </c>
      <c r="E40" s="69">
        <f>GEW!$D$8+($D40-GEW!$D$8)*SUM(Fasering!$D$5:$D$9)</f>
        <v>3092.8593784945747</v>
      </c>
      <c r="F40" s="70">
        <f>GEW!$D$8+($D40-GEW!$D$8)*SUM(Fasering!$D$5:$D$10)</f>
        <v>3404.1407570789861</v>
      </c>
      <c r="G40" s="70">
        <f>GEW!$D$8+($D40-GEW!$D$8)*SUM(Fasering!$D$5:$D$11)</f>
        <v>3714.7223714155889</v>
      </c>
      <c r="H40" s="71">
        <f>GEW!$D$8+($D40-GEW!$D$8)*SUM(Fasering!$D$5:$D$12)</f>
        <v>4026.0037500000003</v>
      </c>
      <c r="I40" s="72">
        <f>($K$3+E40*12*7.57%)*SUM(Fasering!$D$5:$D$9)</f>
        <v>1638.7861469675165</v>
      </c>
      <c r="J40" s="30">
        <f>($K$3+F40*12*7.57%)*SUM(Fasering!$D$5:$D$10)</f>
        <v>2275.5894751343853</v>
      </c>
      <c r="K40" s="30">
        <f>($K$3+G40*12*7.57%)*SUM(Fasering!$D$5:$D$11)</f>
        <v>2994.5780706014316</v>
      </c>
      <c r="L40" s="73">
        <f>($K$3+H40*12*7.57%)*SUM(Fasering!$D$5:$D$12)</f>
        <v>3798.9918065000015</v>
      </c>
    </row>
    <row r="41" spans="1:12" x14ac:dyDescent="0.2">
      <c r="A41" s="52">
        <f t="shared" si="2"/>
        <v>31</v>
      </c>
      <c r="B41" s="16">
        <v>47418.559999999998</v>
      </c>
      <c r="C41" s="16">
        <f t="shared" si="0"/>
        <v>48366.931199999999</v>
      </c>
      <c r="D41" s="68">
        <f t="shared" si="1"/>
        <v>4030.5776000000001</v>
      </c>
      <c r="E41" s="69">
        <f>GEW!$D$8+($D41-GEW!$D$8)*SUM(Fasering!$D$5:$D$9)</f>
        <v>3095.3991075759031</v>
      </c>
      <c r="F41" s="70">
        <f>GEW!$D$8+($D41-GEW!$D$8)*SUM(Fasering!$D$5:$D$10)</f>
        <v>3407.3590349284436</v>
      </c>
      <c r="G41" s="70">
        <f>GEW!$D$8+($D41-GEW!$D$8)*SUM(Fasering!$D$5:$D$11)</f>
        <v>3718.6176726474605</v>
      </c>
      <c r="H41" s="71">
        <f>GEW!$D$8+($D41-GEW!$D$8)*SUM(Fasering!$D$5:$D$12)</f>
        <v>4030.5776000000005</v>
      </c>
      <c r="I41" s="72">
        <f>($K$3+E41*12*7.57%)*SUM(Fasering!$D$5:$D$9)</f>
        <v>1640.0672085033923</v>
      </c>
      <c r="J41" s="30">
        <f>($K$3+F41*12*7.57%)*SUM(Fasering!$D$5:$D$10)</f>
        <v>2277.6465129708104</v>
      </c>
      <c r="K41" s="30">
        <f>($K$3+G41*12*7.57%)*SUM(Fasering!$D$5:$D$11)</f>
        <v>2997.5916129870552</v>
      </c>
      <c r="L41" s="73">
        <f>($K$3+H41*12*7.57%)*SUM(Fasering!$D$5:$D$12)</f>
        <v>3803.1466918400015</v>
      </c>
    </row>
    <row r="42" spans="1:12" x14ac:dyDescent="0.2">
      <c r="A42" s="52">
        <f t="shared" si="2"/>
        <v>32</v>
      </c>
      <c r="B42" s="16">
        <v>47468.41</v>
      </c>
      <c r="C42" s="16">
        <f t="shared" si="0"/>
        <v>48417.778200000008</v>
      </c>
      <c r="D42" s="68">
        <f t="shared" si="1"/>
        <v>4034.8148500000007</v>
      </c>
      <c r="E42" s="69">
        <f>GEW!$D$8+($D42-GEW!$D$8)*SUM(Fasering!$D$5:$D$9)</f>
        <v>3097.751932231251</v>
      </c>
      <c r="F42" s="70">
        <f>GEW!$D$8+($D42-GEW!$D$8)*SUM(Fasering!$D$5:$D$10)</f>
        <v>3410.3404724083821</v>
      </c>
      <c r="G42" s="70">
        <f>GEW!$D$8+($D42-GEW!$D$8)*SUM(Fasering!$D$5:$D$11)</f>
        <v>3722.22630982287</v>
      </c>
      <c r="H42" s="71">
        <f>GEW!$D$8+($D42-GEW!$D$8)*SUM(Fasering!$D$5:$D$12)</f>
        <v>4034.8148500000011</v>
      </c>
      <c r="I42" s="72">
        <f>($K$3+E42*12*7.57%)*SUM(Fasering!$D$5:$D$9)</f>
        <v>1641.2539938139932</v>
      </c>
      <c r="J42" s="30">
        <f>($K$3+F42*12*7.57%)*SUM(Fasering!$D$5:$D$10)</f>
        <v>2279.5521687252403</v>
      </c>
      <c r="K42" s="30">
        <f>($K$3+G42*12*7.57%)*SUM(Fasering!$D$5:$D$11)</f>
        <v>3000.3833819505076</v>
      </c>
      <c r="L42" s="73">
        <f>($K$3+H42*12*7.57%)*SUM(Fasering!$D$5:$D$12)</f>
        <v>3806.9958097400022</v>
      </c>
    </row>
    <row r="43" spans="1:12" x14ac:dyDescent="0.2">
      <c r="A43" s="52">
        <f t="shared" si="2"/>
        <v>33</v>
      </c>
      <c r="B43" s="16">
        <v>47514.55</v>
      </c>
      <c r="C43" s="16">
        <f t="shared" si="0"/>
        <v>48464.841</v>
      </c>
      <c r="D43" s="68">
        <f t="shared" si="1"/>
        <v>4038.7367500000005</v>
      </c>
      <c r="E43" s="69">
        <f>GEW!$D$8+($D43-GEW!$D$8)*SUM(Fasering!$D$5:$D$9)</f>
        <v>3099.9296519824584</v>
      </c>
      <c r="F43" s="70">
        <f>GEW!$D$8+($D43-GEW!$D$8)*SUM(Fasering!$D$5:$D$10)</f>
        <v>3413.1000215623299</v>
      </c>
      <c r="G43" s="70">
        <f>GEW!$D$8+($D43-GEW!$D$8)*SUM(Fasering!$D$5:$D$11)</f>
        <v>3725.5663804201295</v>
      </c>
      <c r="H43" s="71">
        <f>GEW!$D$8+($D43-GEW!$D$8)*SUM(Fasering!$D$5:$D$12)</f>
        <v>4038.7367500000009</v>
      </c>
      <c r="I43" s="72">
        <f>($K$3+E43*12*7.57%)*SUM(Fasering!$D$5:$D$9)</f>
        <v>1642.3524546812171</v>
      </c>
      <c r="J43" s="30">
        <f>($K$3+F43*12*7.57%)*SUM(Fasering!$D$5:$D$10)</f>
        <v>2281.3159993472923</v>
      </c>
      <c r="K43" s="30">
        <f>($K$3+G43*12*7.57%)*SUM(Fasering!$D$5:$D$11)</f>
        <v>3002.9673783391472</v>
      </c>
      <c r="L43" s="73">
        <f>($K$3+H43*12*7.57%)*SUM(Fasering!$D$5:$D$12)</f>
        <v>3810.558463700002</v>
      </c>
    </row>
    <row r="44" spans="1:12" x14ac:dyDescent="0.2">
      <c r="A44" s="52">
        <f t="shared" si="2"/>
        <v>34</v>
      </c>
      <c r="B44" s="16">
        <v>47557.3</v>
      </c>
      <c r="C44" s="16">
        <f t="shared" si="0"/>
        <v>48508.446000000004</v>
      </c>
      <c r="D44" s="68">
        <f t="shared" si="1"/>
        <v>4042.3705000000004</v>
      </c>
      <c r="E44" s="69">
        <f>GEW!$D$8+($D44-GEW!$D$8)*SUM(Fasering!$D$5:$D$9)</f>
        <v>3101.9473702174855</v>
      </c>
      <c r="F44" s="70">
        <f>GEW!$D$8+($D44-GEW!$D$8)*SUM(Fasering!$D$5:$D$10)</f>
        <v>3415.6568210060077</v>
      </c>
      <c r="G44" s="70">
        <f>GEW!$D$8+($D44-GEW!$D$8)*SUM(Fasering!$D$5:$D$11)</f>
        <v>3728.6610492114783</v>
      </c>
      <c r="H44" s="71">
        <f>GEW!$D$8+($D44-GEW!$D$8)*SUM(Fasering!$D$5:$D$12)</f>
        <v>4042.3705000000009</v>
      </c>
      <c r="I44" s="72">
        <f>($K$3+E44*12*7.57%)*SUM(Fasering!$D$5:$D$9)</f>
        <v>1643.3702093858947</v>
      </c>
      <c r="J44" s="30">
        <f>($K$3+F44*12*7.57%)*SUM(Fasering!$D$5:$D$10)</f>
        <v>2282.9502377324848</v>
      </c>
      <c r="K44" s="30">
        <f>($K$3+G44*12*7.57%)*SUM(Fasering!$D$5:$D$11)</f>
        <v>3005.3615232375937</v>
      </c>
      <c r="L44" s="73">
        <f>($K$3+H44*12*7.57%)*SUM(Fasering!$D$5:$D$12)</f>
        <v>3813.8593622000017</v>
      </c>
    </row>
    <row r="45" spans="1:12" x14ac:dyDescent="0.2">
      <c r="A45" s="52">
        <f t="shared" si="2"/>
        <v>35</v>
      </c>
      <c r="B45" s="16">
        <v>47596.85</v>
      </c>
      <c r="C45" s="16">
        <f t="shared" si="0"/>
        <v>48548.786999999997</v>
      </c>
      <c r="D45" s="68">
        <f t="shared" si="1"/>
        <v>4045.73225</v>
      </c>
      <c r="E45" s="69">
        <f>GEW!$D$8+($D45-GEW!$D$8)*SUM(Fasering!$D$5:$D$9)</f>
        <v>3103.8140545729311</v>
      </c>
      <c r="F45" s="70">
        <f>GEW!$D$8+($D45-GEW!$D$8)*SUM(Fasering!$D$5:$D$10)</f>
        <v>3418.0222342924981</v>
      </c>
      <c r="G45" s="70">
        <f>GEW!$D$8+($D45-GEW!$D$8)*SUM(Fasering!$D$5:$D$11)</f>
        <v>3731.5240702804335</v>
      </c>
      <c r="H45" s="71">
        <f>GEW!$D$8+($D45-GEW!$D$8)*SUM(Fasering!$D$5:$D$12)</f>
        <v>4045.7322500000005</v>
      </c>
      <c r="I45" s="72">
        <f>($K$3+E45*12*7.57%)*SUM(Fasering!$D$5:$D$9)</f>
        <v>1644.3117812822686</v>
      </c>
      <c r="J45" s="30">
        <f>($K$3+F45*12*7.57%)*SUM(Fasering!$D$5:$D$10)</f>
        <v>2284.4621471625278</v>
      </c>
      <c r="K45" s="30">
        <f>($K$3+G45*12*7.57%)*SUM(Fasering!$D$5:$D$11)</f>
        <v>3007.5764572898406</v>
      </c>
      <c r="L45" s="73">
        <f>($K$3+H45*12*7.57%)*SUM(Fasering!$D$5:$D$12)</f>
        <v>3816.9131759000015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4.6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30</v>
      </c>
      <c r="B1" s="1" t="s">
        <v>84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31026.35</v>
      </c>
      <c r="C10" s="16">
        <f t="shared" ref="C10:C45" si="0">B10*$D$3</f>
        <v>31646.877</v>
      </c>
      <c r="D10" s="68">
        <f t="shared" ref="D10:D45" si="1">B10/12*$D$3</f>
        <v>2637.2397500000002</v>
      </c>
      <c r="E10" s="69">
        <f>GEW!$D$8+($D10-GEW!$D$8)*SUM(Fasering!$D$5:$D$9)</f>
        <v>2321.7181478241118</v>
      </c>
      <c r="F10" s="70">
        <f>GEW!$D$8+($D10-GEW!$D$8)*SUM(Fasering!$D$5:$D$10)</f>
        <v>2426.9708850184888</v>
      </c>
      <c r="G10" s="70">
        <f>GEW!$D$8+($D10-GEW!$D$8)*SUM(Fasering!$D$5:$D$11)</f>
        <v>2531.9870128056232</v>
      </c>
      <c r="H10" s="71">
        <f>GEW!$D$8+($D10-GEW!$D$8)*SUM(Fasering!$D$5:$D$12)</f>
        <v>2637.2397500000002</v>
      </c>
      <c r="I10" s="72">
        <f>($K$3+E10*12*7.57%)*SUM(Fasering!$D$5:$D$9)</f>
        <v>1249.8157734727138</v>
      </c>
      <c r="J10" s="30">
        <f>($K$3+F10*12*7.57%)*SUM(Fasering!$D$5:$D$10)</f>
        <v>1651.0084123829727</v>
      </c>
      <c r="K10" s="30">
        <f>($K$3+G10*12*7.57%)*SUM(Fasering!$D$5:$D$11)</f>
        <v>2079.5722926182225</v>
      </c>
      <c r="L10" s="73">
        <f>($K$3+H10*12*7.57%)*SUM(Fasering!$D$5:$D$12)</f>
        <v>2537.4385889000005</v>
      </c>
    </row>
    <row r="11" spans="1:12" x14ac:dyDescent="0.2">
      <c r="A11" s="52">
        <f t="shared" ref="A11:A45" si="2">+A10+1</f>
        <v>1</v>
      </c>
      <c r="B11" s="16">
        <v>31904.12</v>
      </c>
      <c r="C11" s="16">
        <f t="shared" si="0"/>
        <v>32542.202399999998</v>
      </c>
      <c r="D11" s="68">
        <f t="shared" si="1"/>
        <v>2711.8502000000003</v>
      </c>
      <c r="E11" s="69">
        <f>GEW!$D$8+($D11-GEW!$D$8)*SUM(Fasering!$D$5:$D$9)</f>
        <v>2363.1472129740414</v>
      </c>
      <c r="F11" s="70">
        <f>GEW!$D$8+($D11-GEW!$D$8)*SUM(Fasering!$D$5:$D$10)</f>
        <v>2479.4687060167839</v>
      </c>
      <c r="G11" s="70">
        <f>GEW!$D$8+($D11-GEW!$D$8)*SUM(Fasering!$D$5:$D$11)</f>
        <v>2595.5287069572578</v>
      </c>
      <c r="H11" s="71">
        <f>GEW!$D$8+($D11-GEW!$D$8)*SUM(Fasering!$D$5:$D$12)</f>
        <v>2711.8502000000008</v>
      </c>
      <c r="I11" s="72">
        <f>($K$3+E11*12*7.57%)*SUM(Fasering!$D$5:$D$9)</f>
        <v>1270.712955861597</v>
      </c>
      <c r="J11" s="30">
        <f>($K$3+F11*12*7.57%)*SUM(Fasering!$D$5:$D$10)</f>
        <v>1684.5636270582966</v>
      </c>
      <c r="K11" s="30">
        <f>($K$3+G11*12*7.57%)*SUM(Fasering!$D$5:$D$11)</f>
        <v>2128.7303877646455</v>
      </c>
      <c r="L11" s="73">
        <f>($K$3+H11*12*7.57%)*SUM(Fasering!$D$5:$D$12)</f>
        <v>2605.2147216800013</v>
      </c>
    </row>
    <row r="12" spans="1:12" x14ac:dyDescent="0.2">
      <c r="A12" s="52">
        <f t="shared" si="2"/>
        <v>2</v>
      </c>
      <c r="B12" s="16">
        <v>32900.22</v>
      </c>
      <c r="C12" s="16">
        <f t="shared" si="0"/>
        <v>33558.224399999999</v>
      </c>
      <c r="D12" s="68">
        <f t="shared" si="1"/>
        <v>2796.5187000000001</v>
      </c>
      <c r="E12" s="69">
        <f>GEW!$D$8+($D12-GEW!$D$8)*SUM(Fasering!$D$5:$D$9)</f>
        <v>2410.1612278023504</v>
      </c>
      <c r="F12" s="70">
        <f>GEW!$D$8+($D12-GEW!$D$8)*SUM(Fasering!$D$5:$D$10)</f>
        <v>2539.0436282588307</v>
      </c>
      <c r="G12" s="70">
        <f>GEW!$D$8+($D12-GEW!$D$8)*SUM(Fasering!$D$5:$D$11)</f>
        <v>2667.6362995435202</v>
      </c>
      <c r="H12" s="71">
        <f>GEW!$D$8+($D12-GEW!$D$8)*SUM(Fasering!$D$5:$D$12)</f>
        <v>2796.5187000000005</v>
      </c>
      <c r="I12" s="72">
        <f>($K$3+E12*12*7.57%)*SUM(Fasering!$D$5:$D$9)</f>
        <v>1294.4272356587724</v>
      </c>
      <c r="J12" s="30">
        <f>($K$3+F12*12*7.57%)*SUM(Fasering!$D$5:$D$10)</f>
        <v>1722.6423371282347</v>
      </c>
      <c r="K12" s="30">
        <f>($K$3+G12*12*7.57%)*SUM(Fasering!$D$5:$D$11)</f>
        <v>2184.5153639831906</v>
      </c>
      <c r="L12" s="73">
        <f>($K$3+H12*12*7.57%)*SUM(Fasering!$D$5:$D$12)</f>
        <v>2682.1275870800009</v>
      </c>
    </row>
    <row r="13" spans="1:12" x14ac:dyDescent="0.2">
      <c r="A13" s="52">
        <f t="shared" si="2"/>
        <v>3</v>
      </c>
      <c r="B13" s="16">
        <v>33940.29</v>
      </c>
      <c r="C13" s="16">
        <f t="shared" si="0"/>
        <v>34619.095800000003</v>
      </c>
      <c r="D13" s="68">
        <f t="shared" si="1"/>
        <v>2884.9246499999999</v>
      </c>
      <c r="E13" s="69">
        <f>GEW!$D$8+($D13-GEW!$D$8)*SUM(Fasering!$D$5:$D$9)</f>
        <v>2459.250542532277</v>
      </c>
      <c r="F13" s="70">
        <f>GEW!$D$8+($D13-GEW!$D$8)*SUM(Fasering!$D$5:$D$10)</f>
        <v>2601.2483159169833</v>
      </c>
      <c r="G13" s="70">
        <f>GEW!$D$8+($D13-GEW!$D$8)*SUM(Fasering!$D$5:$D$11)</f>
        <v>2742.9268766152936</v>
      </c>
      <c r="H13" s="71">
        <f>GEW!$D$8+($D13-GEW!$D$8)*SUM(Fasering!$D$5:$D$12)</f>
        <v>2884.9246499999999</v>
      </c>
      <c r="I13" s="72">
        <f>($K$3+E13*12*7.57%)*SUM(Fasering!$D$5:$D$9)</f>
        <v>1319.1883148562913</v>
      </c>
      <c r="J13" s="30">
        <f>($K$3+F13*12*7.57%)*SUM(Fasering!$D$5:$D$10)</f>
        <v>1762.4019234975156</v>
      </c>
      <c r="K13" s="30">
        <f>($K$3+G13*12*7.57%)*SUM(Fasering!$D$5:$D$11)</f>
        <v>2242.7628092352957</v>
      </c>
      <c r="L13" s="73">
        <f>($K$3+H13*12*7.57%)*SUM(Fasering!$D$5:$D$12)</f>
        <v>2762.4355520600002</v>
      </c>
    </row>
    <row r="14" spans="1:12" x14ac:dyDescent="0.2">
      <c r="A14" s="52">
        <f t="shared" si="2"/>
        <v>4</v>
      </c>
      <c r="B14" s="16">
        <v>34891.5</v>
      </c>
      <c r="C14" s="16">
        <f t="shared" si="0"/>
        <v>35589.33</v>
      </c>
      <c r="D14" s="68">
        <f t="shared" si="1"/>
        <v>2965.7775000000001</v>
      </c>
      <c r="E14" s="69">
        <f>GEW!$D$8+($D14-GEW!$D$8)*SUM(Fasering!$D$5:$D$9)</f>
        <v>2504.1458352185896</v>
      </c>
      <c r="F14" s="70">
        <f>GEW!$D$8+($D14-GEW!$D$8)*SUM(Fasering!$D$5:$D$10)</f>
        <v>2658.1384492227335</v>
      </c>
      <c r="G14" s="70">
        <f>GEW!$D$8+($D14-GEW!$D$8)*SUM(Fasering!$D$5:$D$11)</f>
        <v>2811.7848859958567</v>
      </c>
      <c r="H14" s="71">
        <f>GEW!$D$8+($D14-GEW!$D$8)*SUM(Fasering!$D$5:$D$12)</f>
        <v>2965.7775000000001</v>
      </c>
      <c r="I14" s="72">
        <f>($K$3+E14*12*7.57%)*SUM(Fasering!$D$5:$D$9)</f>
        <v>1341.8338926957365</v>
      </c>
      <c r="J14" s="30">
        <f>($K$3+F14*12*7.57%)*SUM(Fasering!$D$5:$D$10)</f>
        <v>1798.7645876935062</v>
      </c>
      <c r="K14" s="30">
        <f>($K$3+G14*12*7.57%)*SUM(Fasering!$D$5:$D$11)</f>
        <v>2296.0337933019982</v>
      </c>
      <c r="L14" s="73">
        <f>($K$3+H14*12*7.57%)*SUM(Fasering!$D$5:$D$12)</f>
        <v>2835.8822810000006</v>
      </c>
    </row>
    <row r="15" spans="1:12" x14ac:dyDescent="0.2">
      <c r="A15" s="52">
        <f t="shared" si="2"/>
        <v>5</v>
      </c>
      <c r="B15" s="16">
        <v>35561.300000000003</v>
      </c>
      <c r="C15" s="16">
        <f t="shared" si="0"/>
        <v>36272.526000000005</v>
      </c>
      <c r="D15" s="68">
        <f t="shared" si="1"/>
        <v>3022.7105000000006</v>
      </c>
      <c r="E15" s="69">
        <f>GEW!$D$8+($D15-GEW!$D$8)*SUM(Fasering!$D$5:$D$9)</f>
        <v>2535.7591141383787</v>
      </c>
      <c r="F15" s="70">
        <f>GEW!$D$8+($D15-GEW!$D$8)*SUM(Fasering!$D$5:$D$10)</f>
        <v>2698.1979642490596</v>
      </c>
      <c r="G15" s="70">
        <f>GEW!$D$8+($D15-GEW!$D$8)*SUM(Fasering!$D$5:$D$11)</f>
        <v>2860.2716498893201</v>
      </c>
      <c r="H15" s="71">
        <f>GEW!$D$8+($D15-GEW!$D$8)*SUM(Fasering!$D$5:$D$12)</f>
        <v>3022.710500000001</v>
      </c>
      <c r="I15" s="72">
        <f>($K$3+E15*12*7.57%)*SUM(Fasering!$D$5:$D$9)</f>
        <v>1357.7799067587305</v>
      </c>
      <c r="J15" s="30">
        <f>($K$3+F15*12*7.57%)*SUM(Fasering!$D$5:$D$10)</f>
        <v>1824.3695671181069</v>
      </c>
      <c r="K15" s="30">
        <f>($K$3+G15*12*7.57%)*SUM(Fasering!$D$5:$D$11)</f>
        <v>2333.5448635471357</v>
      </c>
      <c r="L15" s="73">
        <f>($K$3+H15*12*7.57%)*SUM(Fasering!$D$5:$D$12)</f>
        <v>2887.6002182000016</v>
      </c>
    </row>
    <row r="16" spans="1:12" x14ac:dyDescent="0.2">
      <c r="A16" s="52">
        <f t="shared" si="2"/>
        <v>6</v>
      </c>
      <c r="B16" s="16">
        <v>36508.11</v>
      </c>
      <c r="C16" s="16">
        <f t="shared" si="0"/>
        <v>37238.272199999999</v>
      </c>
      <c r="D16" s="68">
        <f t="shared" si="1"/>
        <v>3103.1893500000001</v>
      </c>
      <c r="E16" s="69">
        <f>GEW!$D$8+($D16-GEW!$D$8)*SUM(Fasering!$D$5:$D$9)</f>
        <v>2580.4467352402671</v>
      </c>
      <c r="F16" s="70">
        <f>GEW!$D$8+($D16-GEW!$D$8)*SUM(Fasering!$D$5:$D$10)</f>
        <v>2754.8249415886762</v>
      </c>
      <c r="G16" s="70">
        <f>GEW!$D$8+($D16-GEW!$D$8)*SUM(Fasering!$D$5:$D$11)</f>
        <v>2928.8111436515915</v>
      </c>
      <c r="H16" s="71">
        <f>GEW!$D$8+($D16-GEW!$D$8)*SUM(Fasering!$D$5:$D$12)</f>
        <v>3103.1893500000006</v>
      </c>
      <c r="I16" s="72">
        <f>($K$3+E16*12*7.57%)*SUM(Fasering!$D$5:$D$9)</f>
        <v>1380.3207332367583</v>
      </c>
      <c r="J16" s="30">
        <f>($K$3+F16*12*7.57%)*SUM(Fasering!$D$5:$D$10)</f>
        <v>1860.5640290007675</v>
      </c>
      <c r="K16" s="30">
        <f>($K$3+G16*12*7.57%)*SUM(Fasering!$D$5:$D$11)</f>
        <v>2386.5694327003134</v>
      </c>
      <c r="L16" s="73">
        <f>($K$3+H16*12*7.57%)*SUM(Fasering!$D$5:$D$12)</f>
        <v>2960.7072055400013</v>
      </c>
    </row>
    <row r="17" spans="1:12" x14ac:dyDescent="0.2">
      <c r="A17" s="52">
        <f t="shared" si="2"/>
        <v>7</v>
      </c>
      <c r="B17" s="16">
        <v>37600.370000000003</v>
      </c>
      <c r="C17" s="16">
        <f t="shared" si="0"/>
        <v>38352.377400000005</v>
      </c>
      <c r="D17" s="68">
        <f t="shared" si="1"/>
        <v>3196.0314499999999</v>
      </c>
      <c r="E17" s="69">
        <f>GEW!$D$8+($D17-GEW!$D$8)*SUM(Fasering!$D$5:$D$9)</f>
        <v>2631.999318149984</v>
      </c>
      <c r="F17" s="70">
        <f>GEW!$D$8+($D17-GEW!$D$8)*SUM(Fasering!$D$5:$D$10)</f>
        <v>2820.1510178542103</v>
      </c>
      <c r="G17" s="70">
        <f>GEW!$D$8+($D17-GEW!$D$8)*SUM(Fasering!$D$5:$D$11)</f>
        <v>3007.8797502957741</v>
      </c>
      <c r="H17" s="71">
        <f>GEW!$D$8+($D17-GEW!$D$8)*SUM(Fasering!$D$5:$D$12)</f>
        <v>3196.0314500000004</v>
      </c>
      <c r="I17" s="72">
        <f>($K$3+E17*12*7.57%)*SUM(Fasering!$D$5:$D$9)</f>
        <v>1406.3243064234493</v>
      </c>
      <c r="J17" s="30">
        <f>($K$3+F17*12*7.57%)*SUM(Fasering!$D$5:$D$10)</f>
        <v>1902.3187241729299</v>
      </c>
      <c r="K17" s="30">
        <f>($K$3+G17*12*7.57%)*SUM(Fasering!$D$5:$D$11)</f>
        <v>2447.7396948471533</v>
      </c>
      <c r="L17" s="73">
        <f>($K$3+H17*12*7.57%)*SUM(Fasering!$D$5:$D$12)</f>
        <v>3045.0449691800009</v>
      </c>
    </row>
    <row r="18" spans="1:12" x14ac:dyDescent="0.2">
      <c r="A18" s="52">
        <f t="shared" si="2"/>
        <v>8</v>
      </c>
      <c r="B18" s="16">
        <v>38170.400000000001</v>
      </c>
      <c r="C18" s="16">
        <f t="shared" si="0"/>
        <v>38933.808000000005</v>
      </c>
      <c r="D18" s="68">
        <f t="shared" si="1"/>
        <v>3244.4840000000004</v>
      </c>
      <c r="E18" s="69">
        <f>GEW!$D$8+($D18-GEW!$D$8)*SUM(Fasering!$D$5:$D$9)</f>
        <v>2658.9036438929634</v>
      </c>
      <c r="F18" s="70">
        <f>GEW!$D$8+($D18-GEW!$D$8)*SUM(Fasering!$D$5:$D$10)</f>
        <v>2854.2434713484722</v>
      </c>
      <c r="G18" s="70">
        <f>GEW!$D$8+($D18-GEW!$D$8)*SUM(Fasering!$D$5:$D$11)</f>
        <v>3049.144172544492</v>
      </c>
      <c r="H18" s="71">
        <f>GEW!$D$8+($D18-GEW!$D$8)*SUM(Fasering!$D$5:$D$12)</f>
        <v>3244.4840000000004</v>
      </c>
      <c r="I18" s="72">
        <f>($K$3+E18*12*7.57%)*SUM(Fasering!$D$5:$D$9)</f>
        <v>1419.8950833663109</v>
      </c>
      <c r="J18" s="30">
        <f>($K$3+F18*12*7.57%)*SUM(Fasering!$D$5:$D$10)</f>
        <v>1924.1097161427795</v>
      </c>
      <c r="K18" s="30">
        <f>($K$3+G18*12*7.57%)*SUM(Fasering!$D$5:$D$11)</f>
        <v>2479.663306928127</v>
      </c>
      <c r="L18" s="73">
        <f>($K$3+H18*12*7.57%)*SUM(Fasering!$D$5:$D$12)</f>
        <v>3089.0592656000013</v>
      </c>
    </row>
    <row r="19" spans="1:12" x14ac:dyDescent="0.2">
      <c r="A19" s="52">
        <f t="shared" si="2"/>
        <v>9</v>
      </c>
      <c r="B19" s="16">
        <v>38957.99</v>
      </c>
      <c r="C19" s="16">
        <f t="shared" si="0"/>
        <v>39737.149799999999</v>
      </c>
      <c r="D19" s="68">
        <f t="shared" si="1"/>
        <v>3311.4291499999999</v>
      </c>
      <c r="E19" s="69">
        <f>GEW!$D$8+($D19-GEW!$D$8)*SUM(Fasering!$D$5:$D$9)</f>
        <v>2696.076385523952</v>
      </c>
      <c r="F19" s="70">
        <f>GEW!$D$8+($D19-GEW!$D$8)*SUM(Fasering!$D$5:$D$10)</f>
        <v>2901.3477912045241</v>
      </c>
      <c r="G19" s="70">
        <f>GEW!$D$8+($D19-GEW!$D$8)*SUM(Fasering!$D$5:$D$11)</f>
        <v>3106.1577443194283</v>
      </c>
      <c r="H19" s="71">
        <f>GEW!$D$8+($D19-GEW!$D$8)*SUM(Fasering!$D$5:$D$12)</f>
        <v>3311.4291499999999</v>
      </c>
      <c r="I19" s="72">
        <f>($K$3+E19*12*7.57%)*SUM(Fasering!$D$5:$D$9)</f>
        <v>1438.6453389886956</v>
      </c>
      <c r="J19" s="30">
        <f>($K$3+F19*12*7.57%)*SUM(Fasering!$D$5:$D$10)</f>
        <v>1954.2175479508137</v>
      </c>
      <c r="K19" s="30">
        <f>($K$3+G19*12*7.57%)*SUM(Fasering!$D$5:$D$11)</f>
        <v>2523.7710164150899</v>
      </c>
      <c r="L19" s="73">
        <f>($K$3+H19*12*7.57%)*SUM(Fasering!$D$5:$D$12)</f>
        <v>3149.8722398600012</v>
      </c>
    </row>
    <row r="20" spans="1:12" x14ac:dyDescent="0.2">
      <c r="A20" s="52">
        <f t="shared" si="2"/>
        <v>10</v>
      </c>
      <c r="B20" s="16">
        <v>39598.980000000003</v>
      </c>
      <c r="C20" s="16">
        <f t="shared" si="0"/>
        <v>40390.959600000002</v>
      </c>
      <c r="D20" s="68">
        <f t="shared" si="1"/>
        <v>3365.9133000000006</v>
      </c>
      <c r="E20" s="69">
        <f>GEW!$D$8+($D20-GEW!$D$8)*SUM(Fasering!$D$5:$D$9)</f>
        <v>2726.3298875466389</v>
      </c>
      <c r="F20" s="70">
        <f>GEW!$D$8+($D20-GEW!$D$8)*SUM(Fasering!$D$5:$D$10)</f>
        <v>2939.6842327344211</v>
      </c>
      <c r="G20" s="70">
        <f>GEW!$D$8+($D20-GEW!$D$8)*SUM(Fasering!$D$5:$D$11)</f>
        <v>3152.5589548122189</v>
      </c>
      <c r="H20" s="71">
        <f>GEW!$D$8+($D20-GEW!$D$8)*SUM(Fasering!$D$5:$D$12)</f>
        <v>3365.9133000000011</v>
      </c>
      <c r="I20" s="72">
        <f>($K$3+E20*12*7.57%)*SUM(Fasering!$D$5:$D$9)</f>
        <v>1453.9054697056836</v>
      </c>
      <c r="J20" s="30">
        <f>($K$3+F20*12*7.57%)*SUM(Fasering!$D$5:$D$10)</f>
        <v>1978.72118450109</v>
      </c>
      <c r="K20" s="30">
        <f>($K$3+G20*12*7.57%)*SUM(Fasering!$D$5:$D$11)</f>
        <v>2559.6686290105376</v>
      </c>
      <c r="L20" s="73">
        <f>($K$3+H20*12*7.57%)*SUM(Fasering!$D$5:$D$12)</f>
        <v>3199.3656417200023</v>
      </c>
    </row>
    <row r="21" spans="1:12" x14ac:dyDescent="0.2">
      <c r="A21" s="52">
        <f t="shared" si="2"/>
        <v>11</v>
      </c>
      <c r="B21" s="16">
        <v>40192.620000000003</v>
      </c>
      <c r="C21" s="16">
        <f t="shared" si="0"/>
        <v>40996.472400000006</v>
      </c>
      <c r="D21" s="68">
        <f t="shared" si="1"/>
        <v>3416.3727000000003</v>
      </c>
      <c r="E21" s="69">
        <f>GEW!$D$8+($D21-GEW!$D$8)*SUM(Fasering!$D$5:$D$9)</f>
        <v>2754.3485601324005</v>
      </c>
      <c r="F21" s="70">
        <f>GEW!$D$8+($D21-GEW!$D$8)*SUM(Fasering!$D$5:$D$10)</f>
        <v>2975.188757219682</v>
      </c>
      <c r="G21" s="70">
        <f>GEW!$D$8+($D21-GEW!$D$8)*SUM(Fasering!$D$5:$D$11)</f>
        <v>3195.5325029127189</v>
      </c>
      <c r="H21" s="71">
        <f>GEW!$D$8+($D21-GEW!$D$8)*SUM(Fasering!$D$5:$D$12)</f>
        <v>3416.3727000000008</v>
      </c>
      <c r="I21" s="72">
        <f>($K$3+E21*12*7.57%)*SUM(Fasering!$D$5:$D$9)</f>
        <v>1468.0383329310575</v>
      </c>
      <c r="J21" s="30">
        <f>($K$3+F21*12*7.57%)*SUM(Fasering!$D$5:$D$10)</f>
        <v>2001.4147347931466</v>
      </c>
      <c r="K21" s="30">
        <f>($K$3+G21*12*7.57%)*SUM(Fasering!$D$5:$D$11)</f>
        <v>2592.9144811161259</v>
      </c>
      <c r="L21" s="73">
        <f>($K$3+H21*12*7.57%)*SUM(Fasering!$D$5:$D$12)</f>
        <v>3245.202960680002</v>
      </c>
    </row>
    <row r="22" spans="1:12" x14ac:dyDescent="0.2">
      <c r="A22" s="52">
        <f t="shared" si="2"/>
        <v>12</v>
      </c>
      <c r="B22" s="16">
        <v>40956.410000000003</v>
      </c>
      <c r="C22" s="16">
        <f t="shared" si="0"/>
        <v>41775.538200000003</v>
      </c>
      <c r="D22" s="68">
        <f t="shared" si="1"/>
        <v>3481.2948500000002</v>
      </c>
      <c r="E22" s="69">
        <f>GEW!$D$8+($D22-GEW!$D$8)*SUM(Fasering!$D$5:$D$9)</f>
        <v>2790.3979872840059</v>
      </c>
      <c r="F22" s="70">
        <f>GEW!$D$8+($D22-GEW!$D$8)*SUM(Fasering!$D$5:$D$10)</f>
        <v>3020.8696425316521</v>
      </c>
      <c r="G22" s="70">
        <f>GEW!$D$8+($D22-GEW!$D$8)*SUM(Fasering!$D$5:$D$11)</f>
        <v>3250.8231947523545</v>
      </c>
      <c r="H22" s="71">
        <f>GEW!$D$8+($D22-GEW!$D$8)*SUM(Fasering!$D$5:$D$12)</f>
        <v>3481.2948500000007</v>
      </c>
      <c r="I22" s="72">
        <f>($K$3+E22*12*7.57%)*SUM(Fasering!$D$5:$D$9)</f>
        <v>1486.2219789166861</v>
      </c>
      <c r="J22" s="30">
        <f>($K$3+F22*12*7.57%)*SUM(Fasering!$D$5:$D$10)</f>
        <v>2030.6127449972614</v>
      </c>
      <c r="K22" s="30">
        <f>($K$3+G22*12*7.57%)*SUM(Fasering!$D$5:$D$11)</f>
        <v>2635.6893099344798</v>
      </c>
      <c r="L22" s="73">
        <f>($K$3+H22*12*7.57%)*SUM(Fasering!$D$5:$D$12)</f>
        <v>3304.1782417400018</v>
      </c>
    </row>
    <row r="23" spans="1:12" x14ac:dyDescent="0.2">
      <c r="A23" s="52">
        <f t="shared" si="2"/>
        <v>13</v>
      </c>
      <c r="B23" s="16">
        <v>41381.269999999997</v>
      </c>
      <c r="C23" s="16">
        <f t="shared" si="0"/>
        <v>42208.895399999994</v>
      </c>
      <c r="D23" s="68">
        <f t="shared" si="1"/>
        <v>3517.4079499999998</v>
      </c>
      <c r="E23" s="69">
        <f>GEW!$D$8+($D23-GEW!$D$8)*SUM(Fasering!$D$5:$D$9)</f>
        <v>2810.4505666836199</v>
      </c>
      <c r="F23" s="70">
        <f>GEW!$D$8+($D23-GEW!$D$8)*SUM(Fasering!$D$5:$D$10)</f>
        <v>3046.2797433887504</v>
      </c>
      <c r="G23" s="70">
        <f>GEW!$D$8+($D23-GEW!$D$8)*SUM(Fasering!$D$5:$D$11)</f>
        <v>3281.5787732948697</v>
      </c>
      <c r="H23" s="71">
        <f>GEW!$D$8+($D23-GEW!$D$8)*SUM(Fasering!$D$5:$D$12)</f>
        <v>3517.4079500000003</v>
      </c>
      <c r="I23" s="72">
        <f>($K$3+E23*12*7.57%)*SUM(Fasering!$D$5:$D$9)</f>
        <v>1496.336675146611</v>
      </c>
      <c r="J23" s="30">
        <f>($K$3+F23*12*7.57%)*SUM(Fasering!$D$5:$D$10)</f>
        <v>2046.8542074611846</v>
      </c>
      <c r="K23" s="30">
        <f>($K$3+G23*12*7.57%)*SUM(Fasering!$D$5:$D$11)</f>
        <v>2659.4829099708327</v>
      </c>
      <c r="L23" s="73">
        <f>($K$3+H23*12*7.57%)*SUM(Fasering!$D$5:$D$12)</f>
        <v>3336.9833817800013</v>
      </c>
    </row>
    <row r="24" spans="1:12" x14ac:dyDescent="0.2">
      <c r="A24" s="52">
        <f t="shared" si="2"/>
        <v>14</v>
      </c>
      <c r="B24" s="16">
        <v>42204.44</v>
      </c>
      <c r="C24" s="16">
        <f t="shared" si="0"/>
        <v>43048.5288</v>
      </c>
      <c r="D24" s="68">
        <f t="shared" si="1"/>
        <v>3587.3774000000003</v>
      </c>
      <c r="E24" s="69">
        <f>GEW!$D$8+($D24-GEW!$D$8)*SUM(Fasering!$D$5:$D$9)</f>
        <v>2849.3026162632</v>
      </c>
      <c r="F24" s="70">
        <f>GEW!$D$8+($D24-GEW!$D$8)*SUM(Fasering!$D$5:$D$10)</f>
        <v>3095.5120380800327</v>
      </c>
      <c r="G24" s="70">
        <f>GEW!$D$8+($D24-GEW!$D$8)*SUM(Fasering!$D$5:$D$11)</f>
        <v>3341.1679781831681</v>
      </c>
      <c r="H24" s="71">
        <f>GEW!$D$8+($D24-GEW!$D$8)*SUM(Fasering!$D$5:$D$12)</f>
        <v>3587.3774000000008</v>
      </c>
      <c r="I24" s="72">
        <f>($K$3+E24*12*7.57%)*SUM(Fasering!$D$5:$D$9)</f>
        <v>1515.9339883688187</v>
      </c>
      <c r="J24" s="30">
        <f>($K$3+F24*12*7.57%)*SUM(Fasering!$D$5:$D$10)</f>
        <v>2078.3221843392803</v>
      </c>
      <c r="K24" s="30">
        <f>($K$3+G24*12*7.57%)*SUM(Fasering!$D$5:$D$11)</f>
        <v>2705.5832200539771</v>
      </c>
      <c r="L24" s="73">
        <f>($K$3+H24*12*7.57%)*SUM(Fasering!$D$5:$D$12)</f>
        <v>3400.5436301600016</v>
      </c>
    </row>
    <row r="25" spans="1:12" x14ac:dyDescent="0.2">
      <c r="A25" s="52">
        <f t="shared" si="2"/>
        <v>15</v>
      </c>
      <c r="B25" s="16">
        <v>42578.39</v>
      </c>
      <c r="C25" s="16">
        <f t="shared" si="0"/>
        <v>43429.957800000004</v>
      </c>
      <c r="D25" s="68">
        <f t="shared" si="1"/>
        <v>3619.1631500000003</v>
      </c>
      <c r="E25" s="69">
        <f>GEW!$D$8+($D25-GEW!$D$8)*SUM(Fasering!$D$5:$D$9)</f>
        <v>2866.9523410348556</v>
      </c>
      <c r="F25" s="70">
        <f>GEW!$D$8+($D25-GEW!$D$8)*SUM(Fasering!$D$5:$D$10)</f>
        <v>3117.8773047926252</v>
      </c>
      <c r="G25" s="70">
        <f>GEW!$D$8+($D25-GEW!$D$8)*SUM(Fasering!$D$5:$D$11)</f>
        <v>3368.2381862422308</v>
      </c>
      <c r="H25" s="71">
        <f>GEW!$D$8+($D25-GEW!$D$8)*SUM(Fasering!$D$5:$D$12)</f>
        <v>3619.1631500000008</v>
      </c>
      <c r="I25" s="72">
        <f>($K$3+E25*12*7.57%)*SUM(Fasering!$D$5:$D$9)</f>
        <v>1524.8366637328925</v>
      </c>
      <c r="J25" s="30">
        <f>($K$3+F25*12*7.57%)*SUM(Fasering!$D$5:$D$10)</f>
        <v>2092.6174695823815</v>
      </c>
      <c r="K25" s="30">
        <f>($K$3+G25*12*7.57%)*SUM(Fasering!$D$5:$D$11)</f>
        <v>2726.5256875340742</v>
      </c>
      <c r="L25" s="73">
        <f>($K$3+H25*12*7.57%)*SUM(Fasering!$D$5:$D$12)</f>
        <v>3429.417805460002</v>
      </c>
    </row>
    <row r="26" spans="1:12" x14ac:dyDescent="0.2">
      <c r="A26" s="52">
        <f t="shared" si="2"/>
        <v>16</v>
      </c>
      <c r="B26" s="16">
        <v>43573.58</v>
      </c>
      <c r="C26" s="16">
        <f t="shared" si="0"/>
        <v>44445.051600000006</v>
      </c>
      <c r="D26" s="68">
        <f t="shared" si="1"/>
        <v>3703.7543000000001</v>
      </c>
      <c r="E26" s="69">
        <f>GEW!$D$8+($D26-GEW!$D$8)*SUM(Fasering!$D$5:$D$9)</f>
        <v>2913.9234056036589</v>
      </c>
      <c r="F26" s="70">
        <f>GEW!$D$8+($D26-GEW!$D$8)*SUM(Fasering!$D$5:$D$10)</f>
        <v>3177.3978015962221</v>
      </c>
      <c r="G26" s="70">
        <f>GEW!$D$8+($D26-GEW!$D$8)*SUM(Fasering!$D$5:$D$11)</f>
        <v>3440.2799040074378</v>
      </c>
      <c r="H26" s="71">
        <f>GEW!$D$8+($D26-GEW!$D$8)*SUM(Fasering!$D$5:$D$12)</f>
        <v>3703.7543000000005</v>
      </c>
      <c r="I26" s="72">
        <f>($K$3+E26*12*7.57%)*SUM(Fasering!$D$5:$D$9)</f>
        <v>1548.5292790439566</v>
      </c>
      <c r="J26" s="30">
        <f>($K$3+F26*12*7.57%)*SUM(Fasering!$D$5:$D$10)</f>
        <v>2130.6613923556997</v>
      </c>
      <c r="K26" s="30">
        <f>($K$3+G26*12*7.57%)*SUM(Fasering!$D$5:$D$11)</f>
        <v>2782.2597006682313</v>
      </c>
      <c r="L26" s="73">
        <f>($K$3+H26*12*7.57%)*SUM(Fasering!$D$5:$D$12)</f>
        <v>3506.2604061200013</v>
      </c>
    </row>
    <row r="27" spans="1:12" x14ac:dyDescent="0.2">
      <c r="A27" s="52">
        <f t="shared" si="2"/>
        <v>17</v>
      </c>
      <c r="B27" s="16">
        <v>44184.05</v>
      </c>
      <c r="C27" s="16">
        <f t="shared" si="0"/>
        <v>45067.731000000007</v>
      </c>
      <c r="D27" s="68">
        <f t="shared" si="1"/>
        <v>3755.6442500000003</v>
      </c>
      <c r="E27" s="69">
        <f>GEW!$D$8+($D27-GEW!$D$8)*SUM(Fasering!$D$5:$D$9)</f>
        <v>2942.7364219998422</v>
      </c>
      <c r="F27" s="70">
        <f>GEW!$D$8+($D27-GEW!$D$8)*SUM(Fasering!$D$5:$D$10)</f>
        <v>3213.9088976519415</v>
      </c>
      <c r="G27" s="70">
        <f>GEW!$D$8+($D27-GEW!$D$8)*SUM(Fasering!$D$5:$D$11)</f>
        <v>3484.4717743479009</v>
      </c>
      <c r="H27" s="71">
        <f>GEW!$D$8+($D27-GEW!$D$8)*SUM(Fasering!$D$5:$D$12)</f>
        <v>3755.6442500000007</v>
      </c>
      <c r="I27" s="72">
        <f>($K$3+E27*12*7.57%)*SUM(Fasering!$D$5:$D$9)</f>
        <v>1563.0628162267515</v>
      </c>
      <c r="J27" s="30">
        <f>($K$3+F27*12*7.57%)*SUM(Fasering!$D$5:$D$10)</f>
        <v>2153.9983164962432</v>
      </c>
      <c r="K27" s="30">
        <f>($K$3+G27*12*7.57%)*SUM(Fasering!$D$5:$D$11)</f>
        <v>2816.44808981805</v>
      </c>
      <c r="L27" s="73">
        <f>($K$3+H27*12*7.57%)*SUM(Fasering!$D$5:$D$12)</f>
        <v>3553.3972367000015</v>
      </c>
    </row>
    <row r="28" spans="1:12" x14ac:dyDescent="0.2">
      <c r="A28" s="52">
        <f t="shared" si="2"/>
        <v>18</v>
      </c>
      <c r="B28" s="16">
        <v>44879.040000000001</v>
      </c>
      <c r="C28" s="16">
        <f t="shared" si="0"/>
        <v>45776.620800000004</v>
      </c>
      <c r="D28" s="68">
        <f t="shared" si="1"/>
        <v>3814.7184000000002</v>
      </c>
      <c r="E28" s="69">
        <f>GEW!$D$8+($D28-GEW!$D$8)*SUM(Fasering!$D$5:$D$9)</f>
        <v>2975.5386207404572</v>
      </c>
      <c r="F28" s="70">
        <f>GEW!$D$8+($D28-GEW!$D$8)*SUM(Fasering!$D$5:$D$10)</f>
        <v>3255.4749805843785</v>
      </c>
      <c r="G28" s="70">
        <f>GEW!$D$8+($D28-GEW!$D$8)*SUM(Fasering!$D$5:$D$11)</f>
        <v>3534.7820401560793</v>
      </c>
      <c r="H28" s="71">
        <f>GEW!$D$8+($D28-GEW!$D$8)*SUM(Fasering!$D$5:$D$12)</f>
        <v>3814.7184000000007</v>
      </c>
      <c r="I28" s="72">
        <f>($K$3+E28*12*7.57%)*SUM(Fasering!$D$5:$D$9)</f>
        <v>1579.608531833858</v>
      </c>
      <c r="J28" s="30">
        <f>($K$3+F28*12*7.57%)*SUM(Fasering!$D$5:$D$10)</f>
        <v>2180.5662541646566</v>
      </c>
      <c r="K28" s="30">
        <f>($K$3+G28*12*7.57%)*SUM(Fasering!$D$5:$D$11)</f>
        <v>2855.369885443115</v>
      </c>
      <c r="L28" s="73">
        <f>($K$3+H28*12*7.57%)*SUM(Fasering!$D$5:$D$12)</f>
        <v>3607.0601945600015</v>
      </c>
    </row>
    <row r="29" spans="1:12" x14ac:dyDescent="0.2">
      <c r="A29" s="52">
        <f t="shared" si="2"/>
        <v>19</v>
      </c>
      <c r="B29" s="16">
        <v>45444.29</v>
      </c>
      <c r="C29" s="16">
        <f t="shared" si="0"/>
        <v>46353.175800000005</v>
      </c>
      <c r="D29" s="68">
        <f t="shared" si="1"/>
        <v>3862.7646500000001</v>
      </c>
      <c r="E29" s="69">
        <f>GEW!$D$8+($D29-GEW!$D$8)*SUM(Fasering!$D$5:$D$9)</f>
        <v>3002.2173396258117</v>
      </c>
      <c r="F29" s="70">
        <f>GEW!$D$8+($D29-GEW!$D$8)*SUM(Fasering!$D$5:$D$10)</f>
        <v>3289.281551006341</v>
      </c>
      <c r="G29" s="70">
        <f>GEW!$D$8+($D29-GEW!$D$8)*SUM(Fasering!$D$5:$D$11)</f>
        <v>3575.7004386194712</v>
      </c>
      <c r="H29" s="71">
        <f>GEW!$D$8+($D29-GEW!$D$8)*SUM(Fasering!$D$5:$D$12)</f>
        <v>3862.7646500000005</v>
      </c>
      <c r="I29" s="72">
        <f>($K$3+E29*12*7.57%)*SUM(Fasering!$D$5:$D$9)</f>
        <v>1593.065510706816</v>
      </c>
      <c r="J29" s="30">
        <f>($K$3+F29*12*7.57%)*SUM(Fasering!$D$5:$D$10)</f>
        <v>2202.1745172577525</v>
      </c>
      <c r="K29" s="30">
        <f>($K$3+G29*12*7.57%)*SUM(Fasering!$D$5:$D$11)</f>
        <v>2887.0258013225771</v>
      </c>
      <c r="L29" s="73">
        <f>($K$3+H29*12*7.57%)*SUM(Fasering!$D$5:$D$12)</f>
        <v>3650.7054080600014</v>
      </c>
    </row>
    <row r="30" spans="1:12" x14ac:dyDescent="0.2">
      <c r="A30" s="52">
        <f t="shared" si="2"/>
        <v>20</v>
      </c>
      <c r="B30" s="16">
        <v>45739.48</v>
      </c>
      <c r="C30" s="16">
        <f t="shared" si="0"/>
        <v>46654.269600000007</v>
      </c>
      <c r="D30" s="68">
        <f t="shared" si="1"/>
        <v>3887.8558000000003</v>
      </c>
      <c r="E30" s="69">
        <f>GEW!$D$8+($D30-GEW!$D$8)*SUM(Fasering!$D$5:$D$9)</f>
        <v>3016.1497430362815</v>
      </c>
      <c r="F30" s="70">
        <f>GEW!$D$8+($D30-GEW!$D$8)*SUM(Fasering!$D$5:$D$10)</f>
        <v>3306.9363259251545</v>
      </c>
      <c r="G30" s="70">
        <f>GEW!$D$8+($D30-GEW!$D$8)*SUM(Fasering!$D$5:$D$11)</f>
        <v>3597.0692171111277</v>
      </c>
      <c r="H30" s="71">
        <f>GEW!$D$8+($D30-GEW!$D$8)*SUM(Fasering!$D$5:$D$12)</f>
        <v>3887.8558000000007</v>
      </c>
      <c r="I30" s="72">
        <f>($K$3+E30*12*7.57%)*SUM(Fasering!$D$5:$D$9)</f>
        <v>1600.0931367015237</v>
      </c>
      <c r="J30" s="30">
        <f>($K$3+F30*12*7.57%)*SUM(Fasering!$D$5:$D$10)</f>
        <v>2213.4589810922521</v>
      </c>
      <c r="K30" s="30">
        <f>($K$3+G30*12*7.57%)*SUM(Fasering!$D$5:$D$11)</f>
        <v>2903.5574418505889</v>
      </c>
      <c r="L30" s="73">
        <f>($K$3+H30*12*7.57%)*SUM(Fasering!$D$5:$D$12)</f>
        <v>3673.4982087200015</v>
      </c>
    </row>
    <row r="31" spans="1:12" x14ac:dyDescent="0.2">
      <c r="A31" s="52">
        <f t="shared" si="2"/>
        <v>21</v>
      </c>
      <c r="B31" s="16">
        <v>46264.27</v>
      </c>
      <c r="C31" s="16">
        <f t="shared" si="0"/>
        <v>47189.555399999997</v>
      </c>
      <c r="D31" s="68">
        <f t="shared" si="1"/>
        <v>3932.4629499999996</v>
      </c>
      <c r="E31" s="69">
        <f>GEW!$D$8+($D31-GEW!$D$8)*SUM(Fasering!$D$5:$D$9)</f>
        <v>3040.9188273066839</v>
      </c>
      <c r="F31" s="70">
        <f>GEW!$D$8+($D31-GEW!$D$8)*SUM(Fasering!$D$5:$D$10)</f>
        <v>3338.3230576221763</v>
      </c>
      <c r="G31" s="70">
        <f>GEW!$D$8+($D31-GEW!$D$8)*SUM(Fasering!$D$5:$D$11)</f>
        <v>3635.0587196845077</v>
      </c>
      <c r="H31" s="71">
        <f>GEW!$D$8+($D31-GEW!$D$8)*SUM(Fasering!$D$5:$D$12)</f>
        <v>3932.4629500000001</v>
      </c>
      <c r="I31" s="72">
        <f>($K$3+E31*12*7.57%)*SUM(Fasering!$D$5:$D$9)</f>
        <v>1612.5868791919961</v>
      </c>
      <c r="J31" s="30">
        <f>($K$3+F31*12*7.57%)*SUM(Fasering!$D$5:$D$10)</f>
        <v>2233.5205474586842</v>
      </c>
      <c r="K31" s="30">
        <f>($K$3+G31*12*7.57%)*SUM(Fasering!$D$5:$D$11)</f>
        <v>2932.9474605934156</v>
      </c>
      <c r="L31" s="73">
        <f>($K$3+H31*12*7.57%)*SUM(Fasering!$D$5:$D$12)</f>
        <v>3714.0193437800008</v>
      </c>
    </row>
    <row r="32" spans="1:12" x14ac:dyDescent="0.2">
      <c r="A32" s="52">
        <f t="shared" si="2"/>
        <v>22</v>
      </c>
      <c r="B32" s="16">
        <v>46540.61</v>
      </c>
      <c r="C32" s="16">
        <f t="shared" si="0"/>
        <v>47471.422200000001</v>
      </c>
      <c r="D32" s="68">
        <f t="shared" si="1"/>
        <v>3955.9518499999999</v>
      </c>
      <c r="E32" s="69">
        <f>GEW!$D$8+($D32-GEW!$D$8)*SUM(Fasering!$D$5:$D$9)</f>
        <v>3053.961546770247</v>
      </c>
      <c r="F32" s="70">
        <f>GEW!$D$8+($D32-GEW!$D$8)*SUM(Fasering!$D$5:$D$10)</f>
        <v>3354.8504484588066</v>
      </c>
      <c r="G32" s="70">
        <f>GEW!$D$8+($D32-GEW!$D$8)*SUM(Fasering!$D$5:$D$11)</f>
        <v>3655.0629483114408</v>
      </c>
      <c r="H32" s="71">
        <f>GEW!$D$8+($D32-GEW!$D$8)*SUM(Fasering!$D$5:$D$12)</f>
        <v>3955.9518500000004</v>
      </c>
      <c r="I32" s="72">
        <f>($K$3+E32*12*7.57%)*SUM(Fasering!$D$5:$D$9)</f>
        <v>1619.1657408315421</v>
      </c>
      <c r="J32" s="30">
        <f>($K$3+F32*12*7.57%)*SUM(Fasering!$D$5:$D$10)</f>
        <v>2244.08441729176</v>
      </c>
      <c r="K32" s="30">
        <f>($K$3+G32*12*7.57%)*SUM(Fasering!$D$5:$D$11)</f>
        <v>2948.4234372305332</v>
      </c>
      <c r="L32" s="73">
        <f>($K$3+H32*12*7.57%)*SUM(Fasering!$D$5:$D$12)</f>
        <v>3735.356660540001</v>
      </c>
    </row>
    <row r="33" spans="1:12" x14ac:dyDescent="0.2">
      <c r="A33" s="52">
        <f t="shared" si="2"/>
        <v>23</v>
      </c>
      <c r="B33" s="16">
        <v>47847.26</v>
      </c>
      <c r="C33" s="16">
        <f t="shared" si="0"/>
        <v>48804.205200000004</v>
      </c>
      <c r="D33" s="68">
        <f t="shared" si="1"/>
        <v>4067.0171000000005</v>
      </c>
      <c r="E33" s="69">
        <f>GEW!$D$8+($D33-GEW!$D$8)*SUM(Fasering!$D$5:$D$9)</f>
        <v>3115.6329276310144</v>
      </c>
      <c r="F33" s="70">
        <f>GEW!$D$8+($D33-GEW!$D$8)*SUM(Fasering!$D$5:$D$10)</f>
        <v>3432.9987991741677</v>
      </c>
      <c r="G33" s="70">
        <f>GEW!$D$8+($D33-GEW!$D$8)*SUM(Fasering!$D$5:$D$11)</f>
        <v>3749.651228456848</v>
      </c>
      <c r="H33" s="71">
        <f>GEW!$D$8+($D33-GEW!$D$8)*SUM(Fasering!$D$5:$D$12)</f>
        <v>4067.0171000000009</v>
      </c>
      <c r="I33" s="72">
        <f>($K$3+E33*12*7.57%)*SUM(Fasering!$D$5:$D$9)</f>
        <v>1650.2733241032813</v>
      </c>
      <c r="J33" s="30">
        <f>($K$3+F33*12*7.57%)*SUM(Fasering!$D$5:$D$10)</f>
        <v>2294.0347701809128</v>
      </c>
      <c r="K33" s="30">
        <f>($K$3+G33*12*7.57%)*SUM(Fasering!$D$5:$D$11)</f>
        <v>3021.6002660388472</v>
      </c>
      <c r="L33" s="73">
        <f>($K$3+H33*12*7.57%)*SUM(Fasering!$D$5:$D$12)</f>
        <v>3836.2483336400019</v>
      </c>
    </row>
    <row r="34" spans="1:12" x14ac:dyDescent="0.2">
      <c r="A34" s="52">
        <f t="shared" si="2"/>
        <v>24</v>
      </c>
      <c r="B34" s="16">
        <v>49427.78</v>
      </c>
      <c r="C34" s="16">
        <f t="shared" si="0"/>
        <v>50416.335599999999</v>
      </c>
      <c r="D34" s="68">
        <f t="shared" si="1"/>
        <v>4201.3612999999996</v>
      </c>
      <c r="E34" s="69">
        <f>GEW!$D$8+($D34-GEW!$D$8)*SUM(Fasering!$D$5:$D$9)</f>
        <v>3190.2304486795429</v>
      </c>
      <c r="F34" s="70">
        <f>GEW!$D$8+($D34-GEW!$D$8)*SUM(Fasering!$D$5:$D$10)</f>
        <v>3527.5268145360787</v>
      </c>
      <c r="G34" s="70">
        <f>GEW!$D$8+($D34-GEW!$D$8)*SUM(Fasering!$D$5:$D$11)</f>
        <v>3864.0649341434641</v>
      </c>
      <c r="H34" s="71">
        <f>GEW!$D$8+($D34-GEW!$D$8)*SUM(Fasering!$D$5:$D$12)</f>
        <v>4201.3613000000005</v>
      </c>
      <c r="I34" s="72">
        <f>($K$3+E34*12*7.57%)*SUM(Fasering!$D$5:$D$9)</f>
        <v>1687.9009654094068</v>
      </c>
      <c r="J34" s="30">
        <f>($K$3+F34*12*7.57%)*SUM(Fasering!$D$5:$D$10)</f>
        <v>2354.4545702408855</v>
      </c>
      <c r="K34" s="30">
        <f>($K$3+G34*12*7.57%)*SUM(Fasering!$D$5:$D$11)</f>
        <v>3110.1147431123686</v>
      </c>
      <c r="L34" s="73">
        <f>($K$3+H34*12*7.57%)*SUM(Fasering!$D$5:$D$12)</f>
        <v>3958.2866049200015</v>
      </c>
    </row>
    <row r="35" spans="1:12" x14ac:dyDescent="0.2">
      <c r="A35" s="52">
        <f t="shared" si="2"/>
        <v>25</v>
      </c>
      <c r="B35" s="16">
        <v>49528.72</v>
      </c>
      <c r="C35" s="16">
        <f t="shared" si="0"/>
        <v>50519.294399999999</v>
      </c>
      <c r="D35" s="68">
        <f t="shared" si="1"/>
        <v>4209.9412000000002</v>
      </c>
      <c r="E35" s="69">
        <f>GEW!$D$8+($D35-GEW!$D$8)*SUM(Fasering!$D$5:$D$9)</f>
        <v>3194.9946236185751</v>
      </c>
      <c r="F35" s="70">
        <f>GEW!$D$8+($D35-GEW!$D$8)*SUM(Fasering!$D$5:$D$10)</f>
        <v>3533.563851631865</v>
      </c>
      <c r="G35" s="70">
        <f>GEW!$D$8+($D35-GEW!$D$8)*SUM(Fasering!$D$5:$D$11)</f>
        <v>3871.3719719867104</v>
      </c>
      <c r="H35" s="71">
        <f>GEW!$D$8+($D35-GEW!$D$8)*SUM(Fasering!$D$5:$D$12)</f>
        <v>4209.9412000000011</v>
      </c>
      <c r="I35" s="72">
        <f>($K$3+E35*12*7.57%)*SUM(Fasering!$D$5:$D$9)</f>
        <v>1690.3040568688259</v>
      </c>
      <c r="J35" s="30">
        <f>($K$3+F35*12*7.57%)*SUM(Fasering!$D$5:$D$10)</f>
        <v>2358.3132842198634</v>
      </c>
      <c r="K35" s="30">
        <f>($K$3+G35*12*7.57%)*SUM(Fasering!$D$5:$D$11)</f>
        <v>3115.7677252421745</v>
      </c>
      <c r="L35" s="73">
        <f>($K$3+H35*12*7.57%)*SUM(Fasering!$D$5:$D$12)</f>
        <v>3966.0805860800019</v>
      </c>
    </row>
    <row r="36" spans="1:12" x14ac:dyDescent="0.2">
      <c r="A36" s="52">
        <f t="shared" si="2"/>
        <v>26</v>
      </c>
      <c r="B36" s="16">
        <v>49611.83</v>
      </c>
      <c r="C36" s="16">
        <f t="shared" si="0"/>
        <v>50604.066600000006</v>
      </c>
      <c r="D36" s="68">
        <f t="shared" si="1"/>
        <v>4217.0055500000008</v>
      </c>
      <c r="E36" s="69">
        <f>GEW!$D$8+($D36-GEW!$D$8)*SUM(Fasering!$D$5:$D$9)</f>
        <v>3198.9172566598168</v>
      </c>
      <c r="F36" s="70">
        <f>GEW!$D$8+($D36-GEW!$D$8)*SUM(Fasering!$D$5:$D$10)</f>
        <v>3538.5345089830716</v>
      </c>
      <c r="G36" s="70">
        <f>GEW!$D$8+($D36-GEW!$D$8)*SUM(Fasering!$D$5:$D$11)</f>
        <v>3877.3882976767463</v>
      </c>
      <c r="H36" s="71">
        <f>GEW!$D$8+($D36-GEW!$D$8)*SUM(Fasering!$D$5:$D$12)</f>
        <v>4217.0055500000017</v>
      </c>
      <c r="I36" s="72">
        <f>($K$3+E36*12*7.57%)*SUM(Fasering!$D$5:$D$9)</f>
        <v>1692.2826672432293</v>
      </c>
      <c r="J36" s="30">
        <f>($K$3+F36*12*7.57%)*SUM(Fasering!$D$5:$D$10)</f>
        <v>2361.4903965518711</v>
      </c>
      <c r="K36" s="30">
        <f>($K$3+G36*12*7.57%)*SUM(Fasering!$D$5:$D$11)</f>
        <v>3120.4221669383137</v>
      </c>
      <c r="L36" s="73">
        <f>($K$3+H36*12*7.57%)*SUM(Fasering!$D$5:$D$12)</f>
        <v>3972.4978416200024</v>
      </c>
    </row>
    <row r="37" spans="1:12" x14ac:dyDescent="0.2">
      <c r="A37" s="52">
        <f t="shared" si="2"/>
        <v>27</v>
      </c>
      <c r="B37" s="16">
        <v>49700.17</v>
      </c>
      <c r="C37" s="16">
        <f t="shared" si="0"/>
        <v>50694.1734</v>
      </c>
      <c r="D37" s="68">
        <f t="shared" si="1"/>
        <v>4224.5144499999997</v>
      </c>
      <c r="E37" s="69">
        <f>GEW!$D$8+($D37-GEW!$D$8)*SUM(Fasering!$D$5:$D$9)</f>
        <v>3203.0867356979979</v>
      </c>
      <c r="F37" s="70">
        <f>GEW!$D$8+($D37-GEW!$D$8)*SUM(Fasering!$D$5:$D$10)</f>
        <v>3543.8179630849304</v>
      </c>
      <c r="G37" s="70">
        <f>GEW!$D$8+($D37-GEW!$D$8)*SUM(Fasering!$D$5:$D$11)</f>
        <v>3883.7832226130677</v>
      </c>
      <c r="H37" s="71">
        <f>GEW!$D$8+($D37-GEW!$D$8)*SUM(Fasering!$D$5:$D$12)</f>
        <v>4224.5144500000006</v>
      </c>
      <c r="I37" s="72">
        <f>($K$3+E37*12*7.57%)*SUM(Fasering!$D$5:$D$9)</f>
        <v>1694.3857888949533</v>
      </c>
      <c r="J37" s="30">
        <f>($K$3+F37*12*7.57%)*SUM(Fasering!$D$5:$D$10)</f>
        <v>2364.8674402699494</v>
      </c>
      <c r="K37" s="30">
        <f>($K$3+G37*12*7.57%)*SUM(Fasering!$D$5:$D$11)</f>
        <v>3125.3695063612086</v>
      </c>
      <c r="L37" s="73">
        <f>($K$3+H37*12*7.57%)*SUM(Fasering!$D$5:$D$12)</f>
        <v>3979.3189263800018</v>
      </c>
    </row>
    <row r="38" spans="1:12" x14ac:dyDescent="0.2">
      <c r="A38" s="52">
        <f t="shared" si="2"/>
        <v>28</v>
      </c>
      <c r="B38" s="16">
        <v>49771.519999999997</v>
      </c>
      <c r="C38" s="16">
        <f t="shared" si="0"/>
        <v>50766.950399999994</v>
      </c>
      <c r="D38" s="68">
        <f t="shared" si="1"/>
        <v>4230.5791999999992</v>
      </c>
      <c r="E38" s="69">
        <f>GEW!$D$8+($D38-GEW!$D$8)*SUM(Fasering!$D$5:$D$9)</f>
        <v>3206.4543192317792</v>
      </c>
      <c r="F38" s="70">
        <f>GEW!$D$8+($D38-GEW!$D$8)*SUM(Fasering!$D$5:$D$10)</f>
        <v>3548.0852763084722</v>
      </c>
      <c r="G38" s="70">
        <f>GEW!$D$8+($D38-GEW!$D$8)*SUM(Fasering!$D$5:$D$11)</f>
        <v>3888.9482429233067</v>
      </c>
      <c r="H38" s="71">
        <f>GEW!$D$8+($D38-GEW!$D$8)*SUM(Fasering!$D$5:$D$12)</f>
        <v>4230.5792000000001</v>
      </c>
      <c r="I38" s="72">
        <f>($K$3+E38*12*7.57%)*SUM(Fasering!$D$5:$D$9)</f>
        <v>1696.0844274488416</v>
      </c>
      <c r="J38" s="30">
        <f>($K$3+F38*12*7.57%)*SUM(Fasering!$D$5:$D$10)</f>
        <v>2367.5949936917846</v>
      </c>
      <c r="K38" s="30">
        <f>($K$3+G38*12*7.57%)*SUM(Fasering!$D$5:$D$11)</f>
        <v>3129.3653481975625</v>
      </c>
      <c r="L38" s="73">
        <f>($K$3+H38*12*7.57%)*SUM(Fasering!$D$5:$D$12)</f>
        <v>3984.8281452800011</v>
      </c>
    </row>
    <row r="39" spans="1:12" x14ac:dyDescent="0.2">
      <c r="A39" s="52">
        <f t="shared" si="2"/>
        <v>29</v>
      </c>
      <c r="B39" s="16">
        <v>49837.599999999999</v>
      </c>
      <c r="C39" s="16">
        <f t="shared" si="0"/>
        <v>50834.351999999999</v>
      </c>
      <c r="D39" s="68">
        <f t="shared" si="1"/>
        <v>4236.1959999999999</v>
      </c>
      <c r="E39" s="69">
        <f>GEW!$D$8+($D39-GEW!$D$8)*SUM(Fasering!$D$5:$D$9)</f>
        <v>3209.5731688451265</v>
      </c>
      <c r="F39" s="70">
        <f>GEW!$D$8+($D39-GEW!$D$8)*SUM(Fasering!$D$5:$D$10)</f>
        <v>3552.0374004543964</v>
      </c>
      <c r="G39" s="70">
        <f>GEW!$D$8+($D39-GEW!$D$8)*SUM(Fasering!$D$5:$D$11)</f>
        <v>3893.7317683907304</v>
      </c>
      <c r="H39" s="71">
        <f>GEW!$D$8+($D39-GEW!$D$8)*SUM(Fasering!$D$5:$D$12)</f>
        <v>4236.1959999999999</v>
      </c>
      <c r="I39" s="72">
        <f>($K$3+E39*12*7.57%)*SUM(Fasering!$D$5:$D$9)</f>
        <v>1697.6576024403059</v>
      </c>
      <c r="J39" s="30">
        <f>($K$3+F39*12*7.57%)*SUM(Fasering!$D$5:$D$10)</f>
        <v>2370.1210866156093</v>
      </c>
      <c r="K39" s="30">
        <f>($K$3+G39*12*7.57%)*SUM(Fasering!$D$5:$D$11)</f>
        <v>3133.0660521715831</v>
      </c>
      <c r="L39" s="73">
        <f>($K$3+H39*12*7.57%)*SUM(Fasering!$D$5:$D$12)</f>
        <v>3989.9304464000011</v>
      </c>
    </row>
    <row r="40" spans="1:12" x14ac:dyDescent="0.2">
      <c r="A40" s="52">
        <f t="shared" si="2"/>
        <v>30</v>
      </c>
      <c r="B40" s="16">
        <v>49898.85</v>
      </c>
      <c r="C40" s="16">
        <f t="shared" si="0"/>
        <v>50896.826999999997</v>
      </c>
      <c r="D40" s="68">
        <f t="shared" si="1"/>
        <v>4241.4022500000001</v>
      </c>
      <c r="E40" s="69">
        <f>GEW!$D$8+($D40-GEW!$D$8)*SUM(Fasering!$D$5:$D$9)</f>
        <v>3212.464051696481</v>
      </c>
      <c r="F40" s="70">
        <f>GEW!$D$8+($D40-GEW!$D$8)*SUM(Fasering!$D$5:$D$10)</f>
        <v>3555.7006511193149</v>
      </c>
      <c r="G40" s="70">
        <f>GEW!$D$8+($D40-GEW!$D$8)*SUM(Fasering!$D$5:$D$11)</f>
        <v>3898.1656505771666</v>
      </c>
      <c r="H40" s="71">
        <f>GEW!$D$8+($D40-GEW!$D$8)*SUM(Fasering!$D$5:$D$12)</f>
        <v>4241.402250000001</v>
      </c>
      <c r="I40" s="72">
        <f>($K$3+E40*12*7.57%)*SUM(Fasering!$D$5:$D$9)</f>
        <v>1699.1157890054874</v>
      </c>
      <c r="J40" s="30">
        <f>($K$3+F40*12*7.57%)*SUM(Fasering!$D$5:$D$10)</f>
        <v>2372.4625392727562</v>
      </c>
      <c r="K40" s="30">
        <f>($K$3+G40*12*7.57%)*SUM(Fasering!$D$5:$D$11)</f>
        <v>3136.4962597746216</v>
      </c>
      <c r="L40" s="73">
        <f>($K$3+H40*12*7.57%)*SUM(Fasering!$D$5:$D$12)</f>
        <v>3994.6598039000019</v>
      </c>
    </row>
    <row r="41" spans="1:12" x14ac:dyDescent="0.2">
      <c r="A41" s="52">
        <f t="shared" si="2"/>
        <v>31</v>
      </c>
      <c r="B41" s="16">
        <v>49955.54</v>
      </c>
      <c r="C41" s="16">
        <f t="shared" si="0"/>
        <v>50954.650800000003</v>
      </c>
      <c r="D41" s="68">
        <f t="shared" si="1"/>
        <v>4246.2209000000003</v>
      </c>
      <c r="E41" s="69">
        <f>GEW!$D$8+($D41-GEW!$D$8)*SUM(Fasering!$D$5:$D$9)</f>
        <v>3215.1397112694322</v>
      </c>
      <c r="F41" s="70">
        <f>GEW!$D$8+($D41-GEW!$D$8)*SUM(Fasering!$D$5:$D$10)</f>
        <v>3559.091176510241</v>
      </c>
      <c r="G41" s="70">
        <f>GEW!$D$8+($D41-GEW!$D$8)*SUM(Fasering!$D$5:$D$11)</f>
        <v>3902.2694347591919</v>
      </c>
      <c r="H41" s="71">
        <f>GEW!$D$8+($D41-GEW!$D$8)*SUM(Fasering!$D$5:$D$12)</f>
        <v>4246.2209000000003</v>
      </c>
      <c r="I41" s="72">
        <f>($K$3+E41*12*7.57%)*SUM(Fasering!$D$5:$D$9)</f>
        <v>1700.4654150688361</v>
      </c>
      <c r="J41" s="30">
        <f>($K$3+F41*12*7.57%)*SUM(Fasering!$D$5:$D$10)</f>
        <v>2374.6296731688153</v>
      </c>
      <c r="K41" s="30">
        <f>($K$3+G41*12*7.57%)*SUM(Fasering!$D$5:$D$11)</f>
        <v>3139.6710919218249</v>
      </c>
      <c r="L41" s="73">
        <f>($K$3+H41*12*7.57%)*SUM(Fasering!$D$5:$D$12)</f>
        <v>3999.0370655600013</v>
      </c>
    </row>
    <row r="42" spans="1:12" x14ac:dyDescent="0.2">
      <c r="A42" s="52">
        <f t="shared" si="2"/>
        <v>32</v>
      </c>
      <c r="B42" s="16">
        <v>50008.05</v>
      </c>
      <c r="C42" s="16">
        <f t="shared" si="0"/>
        <v>51008.211000000003</v>
      </c>
      <c r="D42" s="68">
        <f t="shared" si="1"/>
        <v>4250.6842500000002</v>
      </c>
      <c r="E42" s="69">
        <f>GEW!$D$8+($D42-GEW!$D$8)*SUM(Fasering!$D$5:$D$9)</f>
        <v>3217.6180828371807</v>
      </c>
      <c r="F42" s="70">
        <f>GEW!$D$8+($D42-GEW!$D$8)*SUM(Fasering!$D$5:$D$10)</f>
        <v>3562.2317037333414</v>
      </c>
      <c r="G42" s="70">
        <f>GEW!$D$8+($D42-GEW!$D$8)*SUM(Fasering!$D$5:$D$11)</f>
        <v>3906.0706291038405</v>
      </c>
      <c r="H42" s="71">
        <f>GEW!$D$8+($D42-GEW!$D$8)*SUM(Fasering!$D$5:$D$12)</f>
        <v>4250.6842500000002</v>
      </c>
      <c r="I42" s="72">
        <f>($K$3+E42*12*7.57%)*SUM(Fasering!$D$5:$D$9)</f>
        <v>1701.7155273388389</v>
      </c>
      <c r="J42" s="30">
        <f>($K$3+F42*12*7.57%)*SUM(Fasering!$D$5:$D$10)</f>
        <v>2376.6370148672117</v>
      </c>
      <c r="K42" s="30">
        <f>($K$3+G42*12*7.57%)*SUM(Fasering!$D$5:$D$11)</f>
        <v>3142.6118299011805</v>
      </c>
      <c r="L42" s="73">
        <f>($K$3+H42*12*7.57%)*SUM(Fasering!$D$5:$D$12)</f>
        <v>4003.0915727000015</v>
      </c>
    </row>
    <row r="43" spans="1:12" x14ac:dyDescent="0.2">
      <c r="A43" s="52">
        <f t="shared" si="2"/>
        <v>33</v>
      </c>
      <c r="B43" s="16">
        <v>50056.66</v>
      </c>
      <c r="C43" s="16">
        <f t="shared" si="0"/>
        <v>51057.793200000007</v>
      </c>
      <c r="D43" s="68">
        <f t="shared" si="1"/>
        <v>4254.8161</v>
      </c>
      <c r="E43" s="69">
        <f>GEW!$D$8+($D43-GEW!$D$8)*SUM(Fasering!$D$5:$D$9)</f>
        <v>3219.9123818641901</v>
      </c>
      <c r="F43" s="70">
        <f>GEW!$D$8+($D43-GEW!$D$8)*SUM(Fasering!$D$5:$D$10)</f>
        <v>3565.1389790773683</v>
      </c>
      <c r="G43" s="70">
        <f>GEW!$D$8+($D43-GEW!$D$8)*SUM(Fasering!$D$5:$D$11)</f>
        <v>3909.5895027868219</v>
      </c>
      <c r="H43" s="71">
        <f>GEW!$D$8+($D43-GEW!$D$8)*SUM(Fasering!$D$5:$D$12)</f>
        <v>4254.8161</v>
      </c>
      <c r="I43" s="72">
        <f>($K$3+E43*12*7.57%)*SUM(Fasering!$D$5:$D$9)</f>
        <v>1702.8727918112218</v>
      </c>
      <c r="J43" s="30">
        <f>($K$3+F43*12*7.57%)*SUM(Fasering!$D$5:$D$10)</f>
        <v>2378.4952681515197</v>
      </c>
      <c r="K43" s="30">
        <f>($K$3+G43*12*7.57%)*SUM(Fasering!$D$5:$D$11)</f>
        <v>3145.3341546617294</v>
      </c>
      <c r="L43" s="73">
        <f>($K$3+H43*12*7.57%)*SUM(Fasering!$D$5:$D$12)</f>
        <v>4006.8449452400009</v>
      </c>
    </row>
    <row r="44" spans="1:12" x14ac:dyDescent="0.2">
      <c r="A44" s="52">
        <f t="shared" si="2"/>
        <v>34</v>
      </c>
      <c r="B44" s="16">
        <v>50101.69</v>
      </c>
      <c r="C44" s="16">
        <f t="shared" si="0"/>
        <v>51103.7238</v>
      </c>
      <c r="D44" s="68">
        <f t="shared" si="1"/>
        <v>4258.6436500000009</v>
      </c>
      <c r="E44" s="69">
        <f>GEW!$D$8+($D44-GEW!$D$8)*SUM(Fasering!$D$5:$D$9)</f>
        <v>3222.0377117384187</v>
      </c>
      <c r="F44" s="70">
        <f>GEW!$D$8+($D44-GEW!$D$8)*SUM(Fasering!$D$5:$D$10)</f>
        <v>3567.8321411580432</v>
      </c>
      <c r="G44" s="70">
        <f>GEW!$D$8+($D44-GEW!$D$8)*SUM(Fasering!$D$5:$D$11)</f>
        <v>3912.8492205803773</v>
      </c>
      <c r="H44" s="71">
        <f>GEW!$D$8+($D44-GEW!$D$8)*SUM(Fasering!$D$5:$D$12)</f>
        <v>4258.6436500000018</v>
      </c>
      <c r="I44" s="72">
        <f>($K$3+E44*12*7.57%)*SUM(Fasering!$D$5:$D$9)</f>
        <v>1703.9448267668154</v>
      </c>
      <c r="J44" s="30">
        <f>($K$3+F44*12*7.57%)*SUM(Fasering!$D$5:$D$10)</f>
        <v>2380.2166659172558</v>
      </c>
      <c r="K44" s="30">
        <f>($K$3+G44*12*7.57%)*SUM(Fasering!$D$5:$D$11)</f>
        <v>3147.8559872880942</v>
      </c>
      <c r="L44" s="73">
        <f>($K$3+H44*12*7.57%)*SUM(Fasering!$D$5:$D$12)</f>
        <v>4010.3218916600026</v>
      </c>
    </row>
    <row r="45" spans="1:12" x14ac:dyDescent="0.2">
      <c r="A45" s="52">
        <f t="shared" si="2"/>
        <v>35</v>
      </c>
      <c r="B45" s="16">
        <v>50143.360000000001</v>
      </c>
      <c r="C45" s="16">
        <f t="shared" si="0"/>
        <v>51146.227200000001</v>
      </c>
      <c r="D45" s="68">
        <f t="shared" si="1"/>
        <v>4262.1856000000007</v>
      </c>
      <c r="E45" s="69">
        <f>GEW!$D$8+($D45-GEW!$D$8)*SUM(Fasering!$D$5:$D$9)</f>
        <v>3224.004456039087</v>
      </c>
      <c r="F45" s="70">
        <f>GEW!$D$8+($D45-GEW!$D$8)*SUM(Fasering!$D$5:$D$10)</f>
        <v>3570.3243477736701</v>
      </c>
      <c r="G45" s="70">
        <f>GEW!$D$8+($D45-GEW!$D$8)*SUM(Fasering!$D$5:$D$11)</f>
        <v>3915.8657082654181</v>
      </c>
      <c r="H45" s="71">
        <f>GEW!$D$8+($D45-GEW!$D$8)*SUM(Fasering!$D$5:$D$12)</f>
        <v>4262.1856000000007</v>
      </c>
      <c r="I45" s="72">
        <f>($K$3+E45*12*7.57%)*SUM(Fasering!$D$5:$D$9)</f>
        <v>1704.9368697736909</v>
      </c>
      <c r="J45" s="30">
        <f>($K$3+F45*12*7.57%)*SUM(Fasering!$D$5:$D$10)</f>
        <v>2381.809618280085</v>
      </c>
      <c r="K45" s="30">
        <f>($K$3+G45*12*7.57%)*SUM(Fasering!$D$5:$D$11)</f>
        <v>3150.1896485259485</v>
      </c>
      <c r="L45" s="73">
        <f>($K$3+H45*12*7.57%)*SUM(Fasering!$D$5:$D$12)</f>
        <v>4013.5393990400016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6.7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63</v>
      </c>
      <c r="B1" s="1" t="s">
        <v>102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31483.75</v>
      </c>
      <c r="C10" s="16">
        <f t="shared" ref="C10:C45" si="0">B10*$D$3</f>
        <v>32113.424999999999</v>
      </c>
      <c r="D10" s="68">
        <f t="shared" ref="D10:D45" si="1">B10/12*$D$3</f>
        <v>2676.1187500000001</v>
      </c>
      <c r="E10" s="69">
        <f>GEW!$D$8+($D10-GEW!$D$8)*SUM(Fasering!$D$5:$D$9)</f>
        <v>2343.3065529867145</v>
      </c>
      <c r="F10" s="70">
        <f>GEW!$D$8+($D10-GEW!$D$8)*SUM(Fasering!$D$5:$D$10)</f>
        <v>2454.3271438614888</v>
      </c>
      <c r="G10" s="70">
        <f>GEW!$D$8+($D10-GEW!$D$8)*SUM(Fasering!$D$5:$D$11)</f>
        <v>2565.0981591252257</v>
      </c>
      <c r="H10" s="71">
        <f>GEW!$D$8+($D10-GEW!$D$8)*SUM(Fasering!$D$5:$D$12)</f>
        <v>2676.1187500000001</v>
      </c>
      <c r="I10" s="72">
        <f>($K$3+E10*12*7.57%)*SUM(Fasering!$D$5:$D$9)</f>
        <v>1260.705153634573</v>
      </c>
      <c r="J10" s="30">
        <f>($K$3+F10*12*7.57%)*SUM(Fasering!$D$5:$D$10)</f>
        <v>1668.4938074095662</v>
      </c>
      <c r="K10" s="30">
        <f>($K$3+G10*12*7.57%)*SUM(Fasering!$D$5:$D$11)</f>
        <v>2105.1882429468665</v>
      </c>
      <c r="L10" s="73">
        <f>($K$3+H10*12*7.57%)*SUM(Fasering!$D$5:$D$12)</f>
        <v>2572.7562725000007</v>
      </c>
    </row>
    <row r="11" spans="1:12" x14ac:dyDescent="0.2">
      <c r="A11" s="52">
        <f t="shared" ref="A11:A45" si="2">+A10+1</f>
        <v>1</v>
      </c>
      <c r="B11" s="16">
        <v>32435.47</v>
      </c>
      <c r="C11" s="16">
        <f t="shared" si="0"/>
        <v>33084.179400000001</v>
      </c>
      <c r="D11" s="68">
        <f t="shared" si="1"/>
        <v>2757.0149500000002</v>
      </c>
      <c r="E11" s="69">
        <f>GEW!$D$8+($D11-GEW!$D$8)*SUM(Fasering!$D$5:$D$9)</f>
        <v>2388.2259166975855</v>
      </c>
      <c r="F11" s="70">
        <f>GEW!$D$8+($D11-GEW!$D$8)*SUM(Fasering!$D$5:$D$10)</f>
        <v>2511.2477793360404</v>
      </c>
      <c r="G11" s="70">
        <f>GEW!$D$8+($D11-GEW!$D$8)*SUM(Fasering!$D$5:$D$11)</f>
        <v>2633.9930873615449</v>
      </c>
      <c r="H11" s="71">
        <f>GEW!$D$8+($D11-GEW!$D$8)*SUM(Fasering!$D$5:$D$12)</f>
        <v>2757.0149500000007</v>
      </c>
      <c r="I11" s="72">
        <f>($K$3+E11*12*7.57%)*SUM(Fasering!$D$5:$D$9)</f>
        <v>1283.3628731090917</v>
      </c>
      <c r="J11" s="30">
        <f>($K$3+F11*12*7.57%)*SUM(Fasering!$D$5:$D$10)</f>
        <v>1704.8759677827834</v>
      </c>
      <c r="K11" s="30">
        <f>($K$3+G11*12*7.57%)*SUM(Fasering!$D$5:$D$11)</f>
        <v>2158.4877887421817</v>
      </c>
      <c r="L11" s="73">
        <f>($K$3+H11*12*7.57%)*SUM(Fasering!$D$5:$D$12)</f>
        <v>2646.2423805800013</v>
      </c>
    </row>
    <row r="12" spans="1:12" x14ac:dyDescent="0.2">
      <c r="A12" s="52">
        <f t="shared" si="2"/>
        <v>2</v>
      </c>
      <c r="B12" s="16">
        <v>33431.58</v>
      </c>
      <c r="C12" s="16">
        <f t="shared" si="0"/>
        <v>34100.211600000002</v>
      </c>
      <c r="D12" s="68">
        <f t="shared" si="1"/>
        <v>2841.6843000000003</v>
      </c>
      <c r="E12" s="69">
        <f>GEW!$D$8+($D12-GEW!$D$8)*SUM(Fasering!$D$5:$D$9)</f>
        <v>2435.2404035067684</v>
      </c>
      <c r="F12" s="70">
        <f>GEW!$D$8+($D12-GEW!$D$8)*SUM(Fasering!$D$5:$D$10)</f>
        <v>2570.823299659829</v>
      </c>
      <c r="G12" s="70">
        <f>GEW!$D$8+($D12-GEW!$D$8)*SUM(Fasering!$D$5:$D$11)</f>
        <v>2706.1014038469402</v>
      </c>
      <c r="H12" s="71">
        <f>GEW!$D$8+($D12-GEW!$D$8)*SUM(Fasering!$D$5:$D$12)</f>
        <v>2841.6843000000008</v>
      </c>
      <c r="I12" s="72">
        <f>($K$3+E12*12*7.57%)*SUM(Fasering!$D$5:$D$9)</f>
        <v>1307.077390977543</v>
      </c>
      <c r="J12" s="30">
        <f>($K$3+F12*12*7.57%)*SUM(Fasering!$D$5:$D$10)</f>
        <v>1742.9550601307069</v>
      </c>
      <c r="K12" s="30">
        <f>($K$3+G12*12*7.57%)*SUM(Fasering!$D$5:$D$11)</f>
        <v>2214.2733249946214</v>
      </c>
      <c r="L12" s="73">
        <f>($K$3+H12*12*7.57%)*SUM(Fasering!$D$5:$D$12)</f>
        <v>2723.1560181200011</v>
      </c>
    </row>
    <row r="13" spans="1:12" x14ac:dyDescent="0.2">
      <c r="A13" s="52">
        <f t="shared" si="2"/>
        <v>3</v>
      </c>
      <c r="B13" s="16">
        <v>34299.31</v>
      </c>
      <c r="C13" s="16">
        <f t="shared" si="0"/>
        <v>34985.296199999997</v>
      </c>
      <c r="D13" s="68">
        <f t="shared" si="1"/>
        <v>2915.4413500000001</v>
      </c>
      <c r="E13" s="69">
        <f>GEW!$D$8+($D13-GEW!$D$8)*SUM(Fasering!$D$5:$D$9)</f>
        <v>2476.1955998595126</v>
      </c>
      <c r="F13" s="70">
        <f>GEW!$D$8+($D13-GEW!$D$8)*SUM(Fasering!$D$5:$D$10)</f>
        <v>2622.7206465899476</v>
      </c>
      <c r="G13" s="70">
        <f>GEW!$D$8+($D13-GEW!$D$8)*SUM(Fasering!$D$5:$D$11)</f>
        <v>2768.9163032695651</v>
      </c>
      <c r="H13" s="71">
        <f>GEW!$D$8+($D13-GEW!$D$8)*SUM(Fasering!$D$5:$D$12)</f>
        <v>2915.4413500000001</v>
      </c>
      <c r="I13" s="72">
        <f>($K$3+E13*12*7.57%)*SUM(Fasering!$D$5:$D$9)</f>
        <v>1327.7355498053746</v>
      </c>
      <c r="J13" s="30">
        <f>($K$3+F13*12*7.57%)*SUM(Fasering!$D$5:$D$10)</f>
        <v>1776.1264677092508</v>
      </c>
      <c r="K13" s="30">
        <f>($K$3+G13*12*7.57%)*SUM(Fasering!$D$5:$D$11)</f>
        <v>2262.8691461110934</v>
      </c>
      <c r="L13" s="73">
        <f>($K$3+H13*12*7.57%)*SUM(Fasering!$D$5:$D$12)</f>
        <v>2790.1569223400002</v>
      </c>
    </row>
    <row r="14" spans="1:12" x14ac:dyDescent="0.2">
      <c r="A14" s="52">
        <f t="shared" si="2"/>
        <v>4</v>
      </c>
      <c r="B14" s="16">
        <v>35303.33</v>
      </c>
      <c r="C14" s="16">
        <f t="shared" si="0"/>
        <v>36009.3966</v>
      </c>
      <c r="D14" s="68">
        <f t="shared" si="1"/>
        <v>3000.78305</v>
      </c>
      <c r="E14" s="69">
        <f>GEW!$D$8+($D14-GEW!$D$8)*SUM(Fasering!$D$5:$D$9)</f>
        <v>2523.5834235397847</v>
      </c>
      <c r="F14" s="70">
        <f>GEW!$D$8+($D14-GEW!$D$8)*SUM(Fasering!$D$5:$D$10)</f>
        <v>2682.7692495710339</v>
      </c>
      <c r="G14" s="70">
        <f>GEW!$D$8+($D14-GEW!$D$8)*SUM(Fasering!$D$5:$D$11)</f>
        <v>2841.5972239687512</v>
      </c>
      <c r="H14" s="71">
        <f>GEW!$D$8+($D14-GEW!$D$8)*SUM(Fasering!$D$5:$D$12)</f>
        <v>3000.78305</v>
      </c>
      <c r="I14" s="72">
        <f>($K$3+E14*12*7.57%)*SUM(Fasering!$D$5:$D$9)</f>
        <v>1351.6383820531009</v>
      </c>
      <c r="J14" s="30">
        <f>($K$3+F14*12*7.57%)*SUM(Fasering!$D$5:$D$10)</f>
        <v>1814.5079419431825</v>
      </c>
      <c r="K14" s="30">
        <f>($K$3+G14*12*7.57%)*SUM(Fasering!$D$5:$D$11)</f>
        <v>2319.0976691739825</v>
      </c>
      <c r="L14" s="73">
        <f>($K$3+H14*12*7.57%)*SUM(Fasering!$D$5:$D$12)</f>
        <v>2867.6813226200006</v>
      </c>
    </row>
    <row r="15" spans="1:12" x14ac:dyDescent="0.2">
      <c r="A15" s="52">
        <f t="shared" si="2"/>
        <v>5</v>
      </c>
      <c r="B15" s="16">
        <v>35976.15</v>
      </c>
      <c r="C15" s="16">
        <f t="shared" si="0"/>
        <v>36695.673000000003</v>
      </c>
      <c r="D15" s="68">
        <f t="shared" si="1"/>
        <v>3057.9727500000004</v>
      </c>
      <c r="E15" s="69">
        <f>GEW!$D$8+($D15-GEW!$D$8)*SUM(Fasering!$D$5:$D$9)</f>
        <v>2555.3392406834282</v>
      </c>
      <c r="F15" s="70">
        <f>GEW!$D$8+($D15-GEW!$D$8)*SUM(Fasering!$D$5:$D$10)</f>
        <v>2723.009385283206</v>
      </c>
      <c r="G15" s="70">
        <f>GEW!$D$8+($D15-GEW!$D$8)*SUM(Fasering!$D$5:$D$11)</f>
        <v>2890.302605400223</v>
      </c>
      <c r="H15" s="71">
        <f>GEW!$D$8+($D15-GEW!$D$8)*SUM(Fasering!$D$5:$D$12)</f>
        <v>3057.9727500000008</v>
      </c>
      <c r="I15" s="72">
        <f>($K$3+E15*12*7.57%)*SUM(Fasering!$D$5:$D$9)</f>
        <v>1367.6562936414311</v>
      </c>
      <c r="J15" s="30">
        <f>($K$3+F15*12*7.57%)*SUM(Fasering!$D$5:$D$10)</f>
        <v>1840.2283693192053</v>
      </c>
      <c r="K15" s="30">
        <f>($K$3+G15*12*7.57%)*SUM(Fasering!$D$5:$D$11)</f>
        <v>2356.7778696552205</v>
      </c>
      <c r="L15" s="73">
        <f>($K$3+H15*12*7.57%)*SUM(Fasering!$D$5:$D$12)</f>
        <v>2919.6324461000013</v>
      </c>
    </row>
    <row r="16" spans="1:12" x14ac:dyDescent="0.2">
      <c r="A16" s="52">
        <f t="shared" si="2"/>
        <v>6</v>
      </c>
      <c r="B16" s="16">
        <v>37039.480000000003</v>
      </c>
      <c r="C16" s="16">
        <f t="shared" si="0"/>
        <v>37780.269600000007</v>
      </c>
      <c r="D16" s="68">
        <f t="shared" si="1"/>
        <v>3148.3558000000003</v>
      </c>
      <c r="E16" s="69">
        <f>GEW!$D$8+($D16-GEW!$D$8)*SUM(Fasering!$D$5:$D$9)</f>
        <v>2605.5263829255587</v>
      </c>
      <c r="F16" s="70">
        <f>GEW!$D$8+($D16-GEW!$D$8)*SUM(Fasering!$D$5:$D$10)</f>
        <v>2786.6052110714154</v>
      </c>
      <c r="G16" s="70">
        <f>GEW!$D$8+($D16-GEW!$D$8)*SUM(Fasering!$D$5:$D$11)</f>
        <v>2967.2769718541435</v>
      </c>
      <c r="H16" s="71">
        <f>GEW!$D$8+($D16-GEW!$D$8)*SUM(Fasering!$D$5:$D$12)</f>
        <v>3148.3558000000003</v>
      </c>
      <c r="I16" s="72">
        <f>($K$3+E16*12*7.57%)*SUM(Fasering!$D$5:$D$9)</f>
        <v>1392.9711266268048</v>
      </c>
      <c r="J16" s="30">
        <f>($K$3+F16*12*7.57%)*SUM(Fasering!$D$5:$D$10)</f>
        <v>1880.8771342812247</v>
      </c>
      <c r="K16" s="30">
        <f>($K$3+G16*12*7.57%)*SUM(Fasering!$D$5:$D$11)</f>
        <v>2416.3279537456383</v>
      </c>
      <c r="L16" s="73">
        <f>($K$3+H16*12*7.57%)*SUM(Fasering!$D$5:$D$12)</f>
        <v>3001.7364087200003</v>
      </c>
    </row>
    <row r="17" spans="1:12" x14ac:dyDescent="0.2">
      <c r="A17" s="52">
        <f t="shared" si="2"/>
        <v>7</v>
      </c>
      <c r="B17" s="16">
        <v>38131.78</v>
      </c>
      <c r="C17" s="16">
        <f t="shared" si="0"/>
        <v>38894.4156</v>
      </c>
      <c r="D17" s="68">
        <f t="shared" si="1"/>
        <v>3241.2012999999997</v>
      </c>
      <c r="E17" s="69">
        <f>GEW!$D$8+($D17-GEW!$D$8)*SUM(Fasering!$D$5:$D$9)</f>
        <v>2657.08085375877</v>
      </c>
      <c r="F17" s="70">
        <f>GEW!$D$8+($D17-GEW!$D$8)*SUM(Fasering!$D$5:$D$10)</f>
        <v>2851.9336796639141</v>
      </c>
      <c r="G17" s="70">
        <f>GEW!$D$8+($D17-GEW!$D$8)*SUM(Fasering!$D$5:$D$11)</f>
        <v>3046.3484740948561</v>
      </c>
      <c r="H17" s="71">
        <f>GEW!$D$8+($D17-GEW!$D$8)*SUM(Fasering!$D$5:$D$12)</f>
        <v>3241.2012999999997</v>
      </c>
      <c r="I17" s="72">
        <f>($K$3+E17*12*7.57%)*SUM(Fasering!$D$5:$D$9)</f>
        <v>1418.9756520985993</v>
      </c>
      <c r="J17" s="30">
        <f>($K$3+F17*12*7.57%)*SUM(Fasering!$D$5:$D$10)</f>
        <v>1922.6333585653263</v>
      </c>
      <c r="K17" s="30">
        <f>($K$3+G17*12*7.57%)*SUM(Fasering!$D$5:$D$11)</f>
        <v>2477.5004560280563</v>
      </c>
      <c r="L17" s="73">
        <f>($K$3+H17*12*7.57%)*SUM(Fasering!$D$5:$D$12)</f>
        <v>3086.0772609200003</v>
      </c>
    </row>
    <row r="18" spans="1:12" x14ac:dyDescent="0.2">
      <c r="A18" s="52">
        <f t="shared" si="2"/>
        <v>8</v>
      </c>
      <c r="B18" s="16">
        <v>38701.81</v>
      </c>
      <c r="C18" s="16">
        <f t="shared" si="0"/>
        <v>39475.8462</v>
      </c>
      <c r="D18" s="68">
        <f t="shared" si="1"/>
        <v>3289.6538499999997</v>
      </c>
      <c r="E18" s="69">
        <f>GEW!$D$8+($D18-GEW!$D$8)*SUM(Fasering!$D$5:$D$9)</f>
        <v>2683.9851795017489</v>
      </c>
      <c r="F18" s="70">
        <f>GEW!$D$8+($D18-GEW!$D$8)*SUM(Fasering!$D$5:$D$10)</f>
        <v>2886.0261331581755</v>
      </c>
      <c r="G18" s="70">
        <f>GEW!$D$8+($D18-GEW!$D$8)*SUM(Fasering!$D$5:$D$11)</f>
        <v>3087.6128963435731</v>
      </c>
      <c r="H18" s="71">
        <f>GEW!$D$8+($D18-GEW!$D$8)*SUM(Fasering!$D$5:$D$12)</f>
        <v>3289.6538499999997</v>
      </c>
      <c r="I18" s="72">
        <f>($K$3+E18*12*7.57%)*SUM(Fasering!$D$5:$D$9)</f>
        <v>1432.5464290414607</v>
      </c>
      <c r="J18" s="30">
        <f>($K$3+F18*12*7.57%)*SUM(Fasering!$D$5:$D$10)</f>
        <v>1944.4243505351758</v>
      </c>
      <c r="K18" s="30">
        <f>($K$3+G18*12*7.57%)*SUM(Fasering!$D$5:$D$11)</f>
        <v>2509.4240681090291</v>
      </c>
      <c r="L18" s="73">
        <f>($K$3+H18*12*7.57%)*SUM(Fasering!$D$5:$D$12)</f>
        <v>3130.0915573400011</v>
      </c>
    </row>
    <row r="19" spans="1:12" x14ac:dyDescent="0.2">
      <c r="A19" s="52">
        <f t="shared" si="2"/>
        <v>9</v>
      </c>
      <c r="B19" s="16">
        <v>39489.39</v>
      </c>
      <c r="C19" s="16">
        <f t="shared" si="0"/>
        <v>40279.177799999998</v>
      </c>
      <c r="D19" s="68">
        <f t="shared" si="1"/>
        <v>3356.5981499999998</v>
      </c>
      <c r="E19" s="69">
        <f>GEW!$D$8+($D19-GEW!$D$8)*SUM(Fasering!$D$5:$D$9)</f>
        <v>2721.1574491518641</v>
      </c>
      <c r="F19" s="70">
        <f>GEW!$D$8+($D19-GEW!$D$8)*SUM(Fasering!$D$5:$D$10)</f>
        <v>2933.129854932487</v>
      </c>
      <c r="G19" s="70">
        <f>GEW!$D$8+($D19-GEW!$D$8)*SUM(Fasering!$D$5:$D$11)</f>
        <v>3144.6257442193773</v>
      </c>
      <c r="H19" s="71">
        <f>GEW!$D$8+($D19-GEW!$D$8)*SUM(Fasering!$D$5:$D$12)</f>
        <v>3356.5981499999998</v>
      </c>
      <c r="I19" s="72">
        <f>($K$3+E19*12*7.57%)*SUM(Fasering!$D$5:$D$9)</f>
        <v>1451.2964465925695</v>
      </c>
      <c r="J19" s="30">
        <f>($K$3+F19*12*7.57%)*SUM(Fasering!$D$5:$D$10)</f>
        <v>1974.5318000652248</v>
      </c>
      <c r="K19" s="30">
        <f>($K$3+G19*12*7.57%)*SUM(Fasering!$D$5:$D$11)</f>
        <v>2553.5312175620975</v>
      </c>
      <c r="L19" s="73">
        <f>($K$3+H19*12*7.57%)*SUM(Fasering!$D$5:$D$12)</f>
        <v>3190.9037594600009</v>
      </c>
    </row>
    <row r="20" spans="1:12" x14ac:dyDescent="0.2">
      <c r="A20" s="52">
        <f t="shared" si="2"/>
        <v>10</v>
      </c>
      <c r="B20" s="16">
        <v>40130.400000000001</v>
      </c>
      <c r="C20" s="16">
        <f t="shared" si="0"/>
        <v>40933.008000000002</v>
      </c>
      <c r="D20" s="68">
        <f t="shared" si="1"/>
        <v>3411.0840000000003</v>
      </c>
      <c r="E20" s="69">
        <f>GEW!$D$8+($D20-GEW!$D$8)*SUM(Fasering!$D$5:$D$9)</f>
        <v>2751.4118951362984</v>
      </c>
      <c r="F20" s="70">
        <f>GEW!$D$8+($D20-GEW!$D$8)*SUM(Fasering!$D$5:$D$10)</f>
        <v>2971.4674926258658</v>
      </c>
      <c r="G20" s="70">
        <f>GEW!$D$8+($D20-GEW!$D$8)*SUM(Fasering!$D$5:$D$11)</f>
        <v>3191.0284025104329</v>
      </c>
      <c r="H20" s="71">
        <f>GEW!$D$8+($D20-GEW!$D$8)*SUM(Fasering!$D$5:$D$12)</f>
        <v>3411.0840000000007</v>
      </c>
      <c r="I20" s="72">
        <f>($K$3+E20*12*7.57%)*SUM(Fasering!$D$5:$D$9)</f>
        <v>1466.5570534521096</v>
      </c>
      <c r="J20" s="30">
        <f>($K$3+F20*12*7.57%)*SUM(Fasering!$D$5:$D$10)</f>
        <v>1999.0362011714706</v>
      </c>
      <c r="K20" s="30">
        <f>($K$3+G20*12*7.57%)*SUM(Fasering!$D$5:$D$11)</f>
        <v>2589.4299502253339</v>
      </c>
      <c r="L20" s="73">
        <f>($K$3+H20*12*7.57%)*SUM(Fasering!$D$5:$D$12)</f>
        <v>3240.3987056000019</v>
      </c>
    </row>
    <row r="21" spans="1:12" x14ac:dyDescent="0.2">
      <c r="A21" s="52">
        <f t="shared" si="2"/>
        <v>11</v>
      </c>
      <c r="B21" s="16">
        <v>40724.019999999997</v>
      </c>
      <c r="C21" s="16">
        <f t="shared" si="0"/>
        <v>41538.500399999997</v>
      </c>
      <c r="D21" s="68">
        <f t="shared" si="1"/>
        <v>3461.5416999999998</v>
      </c>
      <c r="E21" s="69">
        <f>GEW!$D$8+($D21-GEW!$D$8)*SUM(Fasering!$D$5:$D$9)</f>
        <v>2779.4296237603126</v>
      </c>
      <c r="F21" s="70">
        <f>GEW!$D$8+($D21-GEW!$D$8)*SUM(Fasering!$D$5:$D$10)</f>
        <v>3006.9708209476448</v>
      </c>
      <c r="G21" s="70">
        <f>GEW!$D$8+($D21-GEW!$D$8)*SUM(Fasering!$D$5:$D$11)</f>
        <v>3234.0005028126679</v>
      </c>
      <c r="H21" s="71">
        <f>GEW!$D$8+($D21-GEW!$D$8)*SUM(Fasering!$D$5:$D$12)</f>
        <v>3461.5416999999998</v>
      </c>
      <c r="I21" s="72">
        <f>($K$3+E21*12*7.57%)*SUM(Fasering!$D$5:$D$9)</f>
        <v>1480.6894405349317</v>
      </c>
      <c r="J21" s="30">
        <f>($K$3+F21*12*7.57%)*SUM(Fasering!$D$5:$D$10)</f>
        <v>2021.7289869075585</v>
      </c>
      <c r="K21" s="30">
        <f>($K$3+G21*12*7.57%)*SUM(Fasering!$D$5:$D$11)</f>
        <v>2622.6746822631335</v>
      </c>
      <c r="L21" s="73">
        <f>($K$3+H21*12*7.57%)*SUM(Fasering!$D$5:$D$12)</f>
        <v>3286.2344802800008</v>
      </c>
    </row>
    <row r="22" spans="1:12" x14ac:dyDescent="0.2">
      <c r="A22" s="52">
        <f t="shared" si="2"/>
        <v>12</v>
      </c>
      <c r="B22" s="16">
        <v>41487.81</v>
      </c>
      <c r="C22" s="16">
        <f t="shared" si="0"/>
        <v>42317.566200000001</v>
      </c>
      <c r="D22" s="68">
        <f t="shared" si="1"/>
        <v>3526.4638499999996</v>
      </c>
      <c r="E22" s="69">
        <f>GEW!$D$8+($D22-GEW!$D$8)*SUM(Fasering!$D$5:$D$9)</f>
        <v>2815.4790509119184</v>
      </c>
      <c r="F22" s="70">
        <f>GEW!$D$8+($D22-GEW!$D$8)*SUM(Fasering!$D$5:$D$10)</f>
        <v>3052.651706259614</v>
      </c>
      <c r="G22" s="70">
        <f>GEW!$D$8+($D22-GEW!$D$8)*SUM(Fasering!$D$5:$D$11)</f>
        <v>3289.2911946523036</v>
      </c>
      <c r="H22" s="71">
        <f>GEW!$D$8+($D22-GEW!$D$8)*SUM(Fasering!$D$5:$D$12)</f>
        <v>3526.4638500000001</v>
      </c>
      <c r="I22" s="72">
        <f>($K$3+E22*12*7.57%)*SUM(Fasering!$D$5:$D$9)</f>
        <v>1498.8730865205605</v>
      </c>
      <c r="J22" s="30">
        <f>($K$3+F22*12*7.57%)*SUM(Fasering!$D$5:$D$10)</f>
        <v>2050.9269971116723</v>
      </c>
      <c r="K22" s="30">
        <f>($K$3+G22*12*7.57%)*SUM(Fasering!$D$5:$D$11)</f>
        <v>2665.4495110814878</v>
      </c>
      <c r="L22" s="73">
        <f>($K$3+H22*12*7.57%)*SUM(Fasering!$D$5:$D$12)</f>
        <v>3345.209761340001</v>
      </c>
    </row>
    <row r="23" spans="1:12" x14ac:dyDescent="0.2">
      <c r="A23" s="52">
        <f t="shared" si="2"/>
        <v>13</v>
      </c>
      <c r="B23" s="16">
        <v>41912.69</v>
      </c>
      <c r="C23" s="16">
        <f t="shared" si="0"/>
        <v>42750.943800000001</v>
      </c>
      <c r="D23" s="68">
        <f t="shared" si="1"/>
        <v>3562.5786500000004</v>
      </c>
      <c r="E23" s="69">
        <f>GEW!$D$8+($D23-GEW!$D$8)*SUM(Fasering!$D$5:$D$9)</f>
        <v>2835.5325742732798</v>
      </c>
      <c r="F23" s="70">
        <f>GEW!$D$8+($D23-GEW!$D$8)*SUM(Fasering!$D$5:$D$10)</f>
        <v>3078.063003280196</v>
      </c>
      <c r="G23" s="70">
        <f>GEW!$D$8+($D23-GEW!$D$8)*SUM(Fasering!$D$5:$D$11)</f>
        <v>3320.0482209930847</v>
      </c>
      <c r="H23" s="71">
        <f>GEW!$D$8+($D23-GEW!$D$8)*SUM(Fasering!$D$5:$D$12)</f>
        <v>3562.5786500000008</v>
      </c>
      <c r="I23" s="72">
        <f>($K$3+E23*12*7.57%)*SUM(Fasering!$D$5:$D$9)</f>
        <v>1508.988258893037</v>
      </c>
      <c r="J23" s="30">
        <f>($K$3+F23*12*7.57%)*SUM(Fasering!$D$5:$D$10)</f>
        <v>2067.1692241315659</v>
      </c>
      <c r="K23" s="30">
        <f>($K$3+G23*12*7.57%)*SUM(Fasering!$D$5:$D$11)</f>
        <v>2689.2442311856298</v>
      </c>
      <c r="L23" s="73">
        <f>($K$3+H23*12*7.57%)*SUM(Fasering!$D$5:$D$12)</f>
        <v>3378.0164456600019</v>
      </c>
    </row>
    <row r="24" spans="1:12" x14ac:dyDescent="0.2">
      <c r="A24" s="52">
        <f t="shared" si="2"/>
        <v>14</v>
      </c>
      <c r="B24" s="16">
        <v>42735.86</v>
      </c>
      <c r="C24" s="16">
        <f t="shared" si="0"/>
        <v>43590.5772</v>
      </c>
      <c r="D24" s="68">
        <f t="shared" si="1"/>
        <v>3632.5481</v>
      </c>
      <c r="E24" s="69">
        <f>GEW!$D$8+($D24-GEW!$D$8)*SUM(Fasering!$D$5:$D$9)</f>
        <v>2874.3846238528595</v>
      </c>
      <c r="F24" s="70">
        <f>GEW!$D$8+($D24-GEW!$D$8)*SUM(Fasering!$D$5:$D$10)</f>
        <v>3127.2952979714773</v>
      </c>
      <c r="G24" s="70">
        <f>GEW!$D$8+($D24-GEW!$D$8)*SUM(Fasering!$D$5:$D$11)</f>
        <v>3379.6374258813821</v>
      </c>
      <c r="H24" s="71">
        <f>GEW!$D$8+($D24-GEW!$D$8)*SUM(Fasering!$D$5:$D$12)</f>
        <v>3632.5481000000004</v>
      </c>
      <c r="I24" s="72">
        <f>($K$3+E24*12*7.57%)*SUM(Fasering!$D$5:$D$9)</f>
        <v>1528.5855721152445</v>
      </c>
      <c r="J24" s="30">
        <f>($K$3+F24*12*7.57%)*SUM(Fasering!$D$5:$D$10)</f>
        <v>2098.6372010096611</v>
      </c>
      <c r="K24" s="30">
        <f>($K$3+G24*12*7.57%)*SUM(Fasering!$D$5:$D$11)</f>
        <v>2735.3445412687734</v>
      </c>
      <c r="L24" s="73">
        <f>($K$3+H24*12*7.57%)*SUM(Fasering!$D$5:$D$12)</f>
        <v>3441.5766940400017</v>
      </c>
    </row>
    <row r="25" spans="1:12" x14ac:dyDescent="0.2">
      <c r="A25" s="52">
        <f t="shared" si="2"/>
        <v>15</v>
      </c>
      <c r="B25" s="16">
        <v>43109.82</v>
      </c>
      <c r="C25" s="16">
        <f t="shared" si="0"/>
        <v>43972.0164</v>
      </c>
      <c r="D25" s="68">
        <f t="shared" si="1"/>
        <v>3664.3347000000003</v>
      </c>
      <c r="E25" s="69">
        <f>GEW!$D$8+($D25-GEW!$D$8)*SUM(Fasering!$D$5:$D$9)</f>
        <v>2892.0348206053891</v>
      </c>
      <c r="F25" s="70">
        <f>GEW!$D$8+($D25-GEW!$D$8)*SUM(Fasering!$D$5:$D$10)</f>
        <v>3149.6611627658117</v>
      </c>
      <c r="G25" s="70">
        <f>GEW!$D$8+($D25-GEW!$D$8)*SUM(Fasering!$D$5:$D$11)</f>
        <v>3406.7083578395782</v>
      </c>
      <c r="H25" s="71">
        <f>GEW!$D$8+($D25-GEW!$D$8)*SUM(Fasering!$D$5:$D$12)</f>
        <v>3664.3347000000008</v>
      </c>
      <c r="I25" s="72">
        <f>($K$3+E25*12*7.57%)*SUM(Fasering!$D$5:$D$9)</f>
        <v>1537.4884855505943</v>
      </c>
      <c r="J25" s="30">
        <f>($K$3+F25*12*7.57%)*SUM(Fasering!$D$5:$D$10)</f>
        <v>2112.9328685307478</v>
      </c>
      <c r="K25" s="30">
        <f>($K$3+G25*12*7.57%)*SUM(Fasering!$D$5:$D$11)</f>
        <v>2756.2875687827654</v>
      </c>
      <c r="L25" s="73">
        <f>($K$3+H25*12*7.57%)*SUM(Fasering!$D$5:$D$12)</f>
        <v>3470.4516414800014</v>
      </c>
    </row>
    <row r="26" spans="1:12" x14ac:dyDescent="0.2">
      <c r="A26" s="52">
        <f t="shared" si="2"/>
        <v>16</v>
      </c>
      <c r="B26" s="16">
        <v>44105.02</v>
      </c>
      <c r="C26" s="16">
        <f t="shared" si="0"/>
        <v>44987.1204</v>
      </c>
      <c r="D26" s="68">
        <f t="shared" si="1"/>
        <v>3748.9267</v>
      </c>
      <c r="E26" s="69">
        <f>GEW!$D$8+($D26-GEW!$D$8)*SUM(Fasering!$D$5:$D$9)</f>
        <v>2939.0063571550659</v>
      </c>
      <c r="F26" s="70">
        <f>GEW!$D$8+($D26-GEW!$D$8)*SUM(Fasering!$D$5:$D$10)</f>
        <v>3209.1822576511495</v>
      </c>
      <c r="G26" s="70">
        <f>GEW!$D$8+($D26-GEW!$D$8)*SUM(Fasering!$D$5:$D$11)</f>
        <v>3478.7507995039168</v>
      </c>
      <c r="H26" s="71">
        <f>GEW!$D$8+($D26-GEW!$D$8)*SUM(Fasering!$D$5:$D$12)</f>
        <v>3748.9267000000004</v>
      </c>
      <c r="I26" s="72">
        <f>($K$3+E26*12*7.57%)*SUM(Fasering!$D$5:$D$9)</f>
        <v>1561.1813389329345</v>
      </c>
      <c r="J26" s="30">
        <f>($K$3+F26*12*7.57%)*SUM(Fasering!$D$5:$D$10)</f>
        <v>2150.9771735820505</v>
      </c>
      <c r="K26" s="30">
        <f>($K$3+G26*12*7.57%)*SUM(Fasering!$D$5:$D$11)</f>
        <v>2812.0221419508166</v>
      </c>
      <c r="L26" s="73">
        <f>($K$3+H26*12*7.57%)*SUM(Fasering!$D$5:$D$12)</f>
        <v>3547.2950142800014</v>
      </c>
    </row>
    <row r="27" spans="1:12" x14ac:dyDescent="0.2">
      <c r="A27" s="52">
        <f t="shared" si="2"/>
        <v>17</v>
      </c>
      <c r="B27" s="16">
        <v>44985.48</v>
      </c>
      <c r="C27" s="16">
        <f t="shared" si="0"/>
        <v>45885.189600000005</v>
      </c>
      <c r="D27" s="68">
        <f t="shared" si="1"/>
        <v>3823.7658000000006</v>
      </c>
      <c r="E27" s="69">
        <f>GEW!$D$8+($D27-GEW!$D$8)*SUM(Fasering!$D$5:$D$9)</f>
        <v>2980.5623851600185</v>
      </c>
      <c r="F27" s="70">
        <f>GEW!$D$8+($D27-GEW!$D$8)*SUM(Fasering!$D$5:$D$10)</f>
        <v>3261.8409626378307</v>
      </c>
      <c r="G27" s="70">
        <f>GEW!$D$8+($D27-GEW!$D$8)*SUM(Fasering!$D$5:$D$11)</f>
        <v>3542.4872225221889</v>
      </c>
      <c r="H27" s="71">
        <f>GEW!$D$8+($D27-GEW!$D$8)*SUM(Fasering!$D$5:$D$12)</f>
        <v>3823.765800000001</v>
      </c>
      <c r="I27" s="72">
        <f>($K$3+E27*12*7.57%)*SUM(Fasering!$D$5:$D$9)</f>
        <v>1582.1425624950482</v>
      </c>
      <c r="J27" s="30">
        <f>($K$3+F27*12*7.57%)*SUM(Fasering!$D$5:$D$10)</f>
        <v>2184.6352210352966</v>
      </c>
      <c r="K27" s="30">
        <f>($K$3+G27*12*7.57%)*SUM(Fasering!$D$5:$D$11)</f>
        <v>2861.3308862148265</v>
      </c>
      <c r="L27" s="73">
        <f>($K$3+H27*12*7.57%)*SUM(Fasering!$D$5:$D$12)</f>
        <v>3615.2788527200019</v>
      </c>
    </row>
    <row r="28" spans="1:12" x14ac:dyDescent="0.2">
      <c r="A28" s="52">
        <f t="shared" si="2"/>
        <v>18</v>
      </c>
      <c r="B28" s="16">
        <v>46305.71</v>
      </c>
      <c r="C28" s="16">
        <f t="shared" si="0"/>
        <v>47231.824200000003</v>
      </c>
      <c r="D28" s="68">
        <f t="shared" si="1"/>
        <v>3935.9853499999999</v>
      </c>
      <c r="E28" s="69">
        <f>GEW!$D$8+($D28-GEW!$D$8)*SUM(Fasering!$D$5:$D$9)</f>
        <v>3042.8747160472576</v>
      </c>
      <c r="F28" s="70">
        <f>GEW!$D$8+($D28-GEW!$D$8)*SUM(Fasering!$D$5:$D$10)</f>
        <v>3340.8015083577557</v>
      </c>
      <c r="G28" s="70">
        <f>GEW!$D$8+($D28-GEW!$D$8)*SUM(Fasering!$D$5:$D$11)</f>
        <v>3638.0585576895019</v>
      </c>
      <c r="H28" s="71">
        <f>GEW!$D$8+($D28-GEW!$D$8)*SUM(Fasering!$D$5:$D$12)</f>
        <v>3935.9853500000004</v>
      </c>
      <c r="I28" s="72">
        <f>($K$3+E28*12*7.57%)*SUM(Fasering!$D$5:$D$9)</f>
        <v>1613.5734465595247</v>
      </c>
      <c r="J28" s="30">
        <f>($K$3+F28*12*7.57%)*SUM(Fasering!$D$5:$D$10)</f>
        <v>2235.1047074278622</v>
      </c>
      <c r="K28" s="30">
        <f>($K$3+G28*12*7.57%)*SUM(Fasering!$D$5:$D$11)</f>
        <v>2935.2682410516991</v>
      </c>
      <c r="L28" s="73">
        <f>($K$3+H28*12*7.57%)*SUM(Fasering!$D$5:$D$12)</f>
        <v>3717.2190919400014</v>
      </c>
    </row>
    <row r="29" spans="1:12" x14ac:dyDescent="0.2">
      <c r="A29" s="52">
        <f t="shared" si="2"/>
        <v>19</v>
      </c>
      <c r="B29" s="16">
        <v>47227.63</v>
      </c>
      <c r="C29" s="16">
        <f t="shared" si="0"/>
        <v>48172.1826</v>
      </c>
      <c r="D29" s="68">
        <f t="shared" si="1"/>
        <v>4014.3485500000002</v>
      </c>
      <c r="E29" s="69">
        <f>GEW!$D$8+($D29-GEW!$D$8)*SUM(Fasering!$D$5:$D$9)</f>
        <v>3086.3875767545305</v>
      </c>
      <c r="F29" s="70">
        <f>GEW!$D$8+($D29-GEW!$D$8)*SUM(Fasering!$D$5:$D$10)</f>
        <v>3395.9398602434985</v>
      </c>
      <c r="G29" s="70">
        <f>GEW!$D$8+($D29-GEW!$D$8)*SUM(Fasering!$D$5:$D$11)</f>
        <v>3704.7962665110335</v>
      </c>
      <c r="H29" s="71">
        <f>GEW!$D$8+($D29-GEW!$D$8)*SUM(Fasering!$D$5:$D$12)</f>
        <v>4014.3485500000006</v>
      </c>
      <c r="I29" s="72">
        <f>($K$3+E29*12*7.57%)*SUM(Fasering!$D$5:$D$9)</f>
        <v>1635.5217136317181</v>
      </c>
      <c r="J29" s="30">
        <f>($K$3+F29*12*7.57%)*SUM(Fasering!$D$5:$D$10)</f>
        <v>2270.3476794062558</v>
      </c>
      <c r="K29" s="30">
        <f>($K$3+G29*12*7.57%)*SUM(Fasering!$D$5:$D$11)</f>
        <v>2986.898885841782</v>
      </c>
      <c r="L29" s="73">
        <f>($K$3+H29*12*7.57%)*SUM(Fasering!$D$5:$D$12)</f>
        <v>3788.4042228200015</v>
      </c>
    </row>
    <row r="30" spans="1:12" x14ac:dyDescent="0.2">
      <c r="A30" s="52">
        <f t="shared" si="2"/>
        <v>20</v>
      </c>
      <c r="B30" s="16">
        <v>47227.63</v>
      </c>
      <c r="C30" s="16">
        <f t="shared" si="0"/>
        <v>48172.1826</v>
      </c>
      <c r="D30" s="68">
        <f t="shared" si="1"/>
        <v>4014.3485500000002</v>
      </c>
      <c r="E30" s="69">
        <f>GEW!$D$8+($D30-GEW!$D$8)*SUM(Fasering!$D$5:$D$9)</f>
        <v>3086.3875767545305</v>
      </c>
      <c r="F30" s="70">
        <f>GEW!$D$8+($D30-GEW!$D$8)*SUM(Fasering!$D$5:$D$10)</f>
        <v>3395.9398602434985</v>
      </c>
      <c r="G30" s="70">
        <f>GEW!$D$8+($D30-GEW!$D$8)*SUM(Fasering!$D$5:$D$11)</f>
        <v>3704.7962665110335</v>
      </c>
      <c r="H30" s="71">
        <f>GEW!$D$8+($D30-GEW!$D$8)*SUM(Fasering!$D$5:$D$12)</f>
        <v>4014.3485500000006</v>
      </c>
      <c r="I30" s="72">
        <f>($K$3+E30*12*7.57%)*SUM(Fasering!$D$5:$D$9)</f>
        <v>1635.5217136317181</v>
      </c>
      <c r="J30" s="30">
        <f>($K$3+F30*12*7.57%)*SUM(Fasering!$D$5:$D$10)</f>
        <v>2270.3476794062558</v>
      </c>
      <c r="K30" s="30">
        <f>($K$3+G30*12*7.57%)*SUM(Fasering!$D$5:$D$11)</f>
        <v>2986.898885841782</v>
      </c>
      <c r="L30" s="73">
        <f>($K$3+H30*12*7.57%)*SUM(Fasering!$D$5:$D$12)</f>
        <v>3788.4042228200015</v>
      </c>
    </row>
    <row r="31" spans="1:12" x14ac:dyDescent="0.2">
      <c r="A31" s="52">
        <f t="shared" si="2"/>
        <v>21</v>
      </c>
      <c r="B31" s="16">
        <v>48149.55</v>
      </c>
      <c r="C31" s="16">
        <f t="shared" si="0"/>
        <v>49112.541000000005</v>
      </c>
      <c r="D31" s="68">
        <f t="shared" si="1"/>
        <v>4092.7117499999999</v>
      </c>
      <c r="E31" s="69">
        <f>GEW!$D$8+($D31-GEW!$D$8)*SUM(Fasering!$D$5:$D$9)</f>
        <v>3129.9004374618039</v>
      </c>
      <c r="F31" s="70">
        <f>GEW!$D$8+($D31-GEW!$D$8)*SUM(Fasering!$D$5:$D$10)</f>
        <v>3451.0782121292405</v>
      </c>
      <c r="G31" s="70">
        <f>GEW!$D$8+($D31-GEW!$D$8)*SUM(Fasering!$D$5:$D$11)</f>
        <v>3771.5339753325638</v>
      </c>
      <c r="H31" s="71">
        <f>GEW!$D$8+($D31-GEW!$D$8)*SUM(Fasering!$D$5:$D$12)</f>
        <v>4092.7117500000004</v>
      </c>
      <c r="I31" s="72">
        <f>($K$3+E31*12*7.57%)*SUM(Fasering!$D$5:$D$9)</f>
        <v>1657.4699807039119</v>
      </c>
      <c r="J31" s="30">
        <f>($K$3+F31*12*7.57%)*SUM(Fasering!$D$5:$D$10)</f>
        <v>2305.5906513846489</v>
      </c>
      <c r="K31" s="30">
        <f>($K$3+G31*12*7.57%)*SUM(Fasering!$D$5:$D$11)</f>
        <v>3038.529530631864</v>
      </c>
      <c r="L31" s="73">
        <f>($K$3+H31*12*7.57%)*SUM(Fasering!$D$5:$D$12)</f>
        <v>3859.5893537000015</v>
      </c>
    </row>
    <row r="32" spans="1:12" x14ac:dyDescent="0.2">
      <c r="A32" s="52">
        <f t="shared" si="2"/>
        <v>22</v>
      </c>
      <c r="B32" s="16">
        <v>48220.97</v>
      </c>
      <c r="C32" s="16">
        <f t="shared" si="0"/>
        <v>49185.3894</v>
      </c>
      <c r="D32" s="68">
        <f t="shared" si="1"/>
        <v>4098.7824500000006</v>
      </c>
      <c r="E32" s="69">
        <f>GEW!$D$8+($D32-GEW!$D$8)*SUM(Fasering!$D$5:$D$9)</f>
        <v>3133.2713248617019</v>
      </c>
      <c r="F32" s="70">
        <f>GEW!$D$8+($D32-GEW!$D$8)*SUM(Fasering!$D$5:$D$10)</f>
        <v>3455.3497119249714</v>
      </c>
      <c r="G32" s="70">
        <f>GEW!$D$8+($D32-GEW!$D$8)*SUM(Fasering!$D$5:$D$11)</f>
        <v>3776.7040629367316</v>
      </c>
      <c r="H32" s="71">
        <f>GEW!$D$8+($D32-GEW!$D$8)*SUM(Fasering!$D$5:$D$12)</f>
        <v>4098.7824500000006</v>
      </c>
      <c r="I32" s="72">
        <f>($K$3+E32*12*7.57%)*SUM(Fasering!$D$5:$D$9)</f>
        <v>1659.1702857567323</v>
      </c>
      <c r="J32" s="30">
        <f>($K$3+F32*12*7.57%)*SUM(Fasering!$D$5:$D$10)</f>
        <v>2308.3208807523783</v>
      </c>
      <c r="K32" s="30">
        <f>($K$3+G32*12*7.57%)*SUM(Fasering!$D$5:$D$11)</f>
        <v>3042.5292927054802</v>
      </c>
      <c r="L32" s="73">
        <f>($K$3+H32*12*7.57%)*SUM(Fasering!$D$5:$D$12)</f>
        <v>3865.1039775800018</v>
      </c>
    </row>
    <row r="33" spans="1:12" x14ac:dyDescent="0.2">
      <c r="A33" s="52">
        <f t="shared" si="2"/>
        <v>23</v>
      </c>
      <c r="B33" s="16">
        <v>49812.84</v>
      </c>
      <c r="C33" s="16">
        <f t="shared" si="0"/>
        <v>50809.096799999999</v>
      </c>
      <c r="D33" s="68">
        <f t="shared" si="1"/>
        <v>4234.0913999999993</v>
      </c>
      <c r="E33" s="69">
        <f>GEW!$D$8+($D33-GEW!$D$8)*SUM(Fasering!$D$5:$D$9)</f>
        <v>3208.4045442018687</v>
      </c>
      <c r="F33" s="70">
        <f>GEW!$D$8+($D33-GEW!$D$8)*SUM(Fasering!$D$5:$D$10)</f>
        <v>3550.5565500631565</v>
      </c>
      <c r="G33" s="70">
        <f>GEW!$D$8+($D33-GEW!$D$8)*SUM(Fasering!$D$5:$D$11)</f>
        <v>3891.9393941387116</v>
      </c>
      <c r="H33" s="71">
        <f>GEW!$D$8+($D33-GEW!$D$8)*SUM(Fasering!$D$5:$D$12)</f>
        <v>4234.0913999999993</v>
      </c>
      <c r="I33" s="72">
        <f>($K$3+E33*12*7.57%)*SUM(Fasering!$D$5:$D$9)</f>
        <v>1697.0681379610587</v>
      </c>
      <c r="J33" s="30">
        <f>($K$3+F33*12*7.57%)*SUM(Fasering!$D$5:$D$10)</f>
        <v>2369.1745663251445</v>
      </c>
      <c r="K33" s="30">
        <f>($K$3+G33*12*7.57%)*SUM(Fasering!$D$5:$D$11)</f>
        <v>3131.6794082491142</v>
      </c>
      <c r="L33" s="73">
        <f>($K$3+H33*12*7.57%)*SUM(Fasering!$D$5:$D$12)</f>
        <v>3988.0186277600005</v>
      </c>
    </row>
    <row r="34" spans="1:12" x14ac:dyDescent="0.2">
      <c r="A34" s="52">
        <f t="shared" si="2"/>
        <v>24</v>
      </c>
      <c r="B34" s="16">
        <v>51393.39</v>
      </c>
      <c r="C34" s="16">
        <f t="shared" si="0"/>
        <v>52421.257799999999</v>
      </c>
      <c r="D34" s="68">
        <f t="shared" si="1"/>
        <v>4368.43815</v>
      </c>
      <c r="E34" s="69">
        <f>GEW!$D$8+($D34-GEW!$D$8)*SUM(Fasering!$D$5:$D$9)</f>
        <v>3283.0034811930186</v>
      </c>
      <c r="F34" s="70">
        <f>GEW!$D$8+($D34-GEW!$D$8)*SUM(Fasering!$D$5:$D$10)</f>
        <v>3645.0863596702925</v>
      </c>
      <c r="G34" s="70">
        <f>GEW!$D$8+($D34-GEW!$D$8)*SUM(Fasering!$D$5:$D$11)</f>
        <v>4006.3552715227265</v>
      </c>
      <c r="H34" s="71">
        <f>GEW!$D$8+($D34-GEW!$D$8)*SUM(Fasering!$D$5:$D$12)</f>
        <v>4368.43815</v>
      </c>
      <c r="I34" s="72">
        <f>($K$3+E34*12*7.57%)*SUM(Fasering!$D$5:$D$9)</f>
        <v>1734.6964934810126</v>
      </c>
      <c r="J34" s="30">
        <f>($K$3+F34*12*7.57%)*SUM(Fasering!$D$5:$D$10)</f>
        <v>2429.5955132190725</v>
      </c>
      <c r="K34" s="30">
        <f>($K$3+G34*12*7.57%)*SUM(Fasering!$D$5:$D$11)</f>
        <v>3220.1955654243193</v>
      </c>
      <c r="L34" s="73">
        <f>($K$3+H34*12*7.57%)*SUM(Fasering!$D$5:$D$12)</f>
        <v>4110.0592154600008</v>
      </c>
    </row>
    <row r="35" spans="1:12" x14ac:dyDescent="0.2">
      <c r="A35" s="52">
        <f t="shared" si="2"/>
        <v>25</v>
      </c>
      <c r="B35" s="16">
        <v>51497.83</v>
      </c>
      <c r="C35" s="16">
        <f t="shared" si="0"/>
        <v>52527.786599999999</v>
      </c>
      <c r="D35" s="68">
        <f t="shared" si="1"/>
        <v>4377.3155500000003</v>
      </c>
      <c r="E35" s="69">
        <f>GEW!$D$8+($D35-GEW!$D$8)*SUM(Fasering!$D$5:$D$9)</f>
        <v>3287.9328494378424</v>
      </c>
      <c r="F35" s="70">
        <f>GEW!$D$8+($D35-GEW!$D$8)*SUM(Fasering!$D$5:$D$10)</f>
        <v>3651.3327253755024</v>
      </c>
      <c r="G35" s="70">
        <f>GEW!$D$8+($D35-GEW!$D$8)*SUM(Fasering!$D$5:$D$11)</f>
        <v>4013.9156740623407</v>
      </c>
      <c r="H35" s="71">
        <f>GEW!$D$8+($D35-GEW!$D$8)*SUM(Fasering!$D$5:$D$12)</f>
        <v>4377.3155500000012</v>
      </c>
      <c r="I35" s="72">
        <f>($K$3+E35*12*7.57%)*SUM(Fasering!$D$5:$D$9)</f>
        <v>1737.1829098870132</v>
      </c>
      <c r="J35" s="30">
        <f>($K$3+F35*12*7.57%)*SUM(Fasering!$D$5:$D$10)</f>
        <v>2433.5880244927439</v>
      </c>
      <c r="K35" s="30">
        <f>($K$3+G35*12*7.57%)*SUM(Fasering!$D$5:$D$11)</f>
        <v>3226.044559417157</v>
      </c>
      <c r="L35" s="73">
        <f>($K$3+H35*12*7.57%)*SUM(Fasering!$D$5:$D$12)</f>
        <v>4118.1234456200027</v>
      </c>
    </row>
    <row r="36" spans="1:12" x14ac:dyDescent="0.2">
      <c r="A36" s="52">
        <f t="shared" si="2"/>
        <v>26</v>
      </c>
      <c r="B36" s="16">
        <v>51584.25</v>
      </c>
      <c r="C36" s="16">
        <f t="shared" si="0"/>
        <v>52615.934999999998</v>
      </c>
      <c r="D36" s="68">
        <f t="shared" si="1"/>
        <v>4384.6612500000001</v>
      </c>
      <c r="E36" s="69">
        <f>GEW!$D$8+($D36-GEW!$D$8)*SUM(Fasering!$D$5:$D$9)</f>
        <v>3292.0117081482749</v>
      </c>
      <c r="F36" s="70">
        <f>GEW!$D$8+($D36-GEW!$D$8)*SUM(Fasering!$D$5:$D$10)</f>
        <v>3656.5013477830494</v>
      </c>
      <c r="G36" s="70">
        <f>GEW!$D$8+($D36-GEW!$D$8)*SUM(Fasering!$D$5:$D$11)</f>
        <v>4020.1716103652266</v>
      </c>
      <c r="H36" s="71">
        <f>GEW!$D$8+($D36-GEW!$D$8)*SUM(Fasering!$D$5:$D$12)</f>
        <v>4384.661250000001</v>
      </c>
      <c r="I36" s="72">
        <f>($K$3+E36*12*7.57%)*SUM(Fasering!$D$5:$D$9)</f>
        <v>1739.2403218537549</v>
      </c>
      <c r="J36" s="30">
        <f>($K$3+F36*12*7.57%)*SUM(Fasering!$D$5:$D$10)</f>
        <v>2436.8916708377337</v>
      </c>
      <c r="K36" s="30">
        <f>($K$3+G36*12*7.57%)*SUM(Fasering!$D$5:$D$11)</f>
        <v>3230.8843723323321</v>
      </c>
      <c r="L36" s="73">
        <f>($K$3+H36*12*7.57%)*SUM(Fasering!$D$5:$D$12)</f>
        <v>4124.7962795000021</v>
      </c>
    </row>
    <row r="37" spans="1:12" x14ac:dyDescent="0.2">
      <c r="A37" s="52">
        <f t="shared" si="2"/>
        <v>27</v>
      </c>
      <c r="B37" s="16">
        <v>51675.69</v>
      </c>
      <c r="C37" s="16">
        <f t="shared" si="0"/>
        <v>52709.203800000003</v>
      </c>
      <c r="D37" s="68">
        <f t="shared" si="1"/>
        <v>4392.4336499999999</v>
      </c>
      <c r="E37" s="69">
        <f>GEW!$D$8+($D37-GEW!$D$8)*SUM(Fasering!$D$5:$D$9)</f>
        <v>3296.3275012573013</v>
      </c>
      <c r="F37" s="70">
        <f>GEW!$D$8+($D37-GEW!$D$8)*SUM(Fasering!$D$5:$D$10)</f>
        <v>3661.9702072246846</v>
      </c>
      <c r="G37" s="70">
        <f>GEW!$D$8+($D37-GEW!$D$8)*SUM(Fasering!$D$5:$D$11)</f>
        <v>4026.7909440326171</v>
      </c>
      <c r="H37" s="71">
        <f>GEW!$D$8+($D37-GEW!$D$8)*SUM(Fasering!$D$5:$D$12)</f>
        <v>4392.4336500000009</v>
      </c>
      <c r="I37" s="72">
        <f>($K$3+E37*12*7.57%)*SUM(Fasering!$D$5:$D$9)</f>
        <v>1741.4172456010233</v>
      </c>
      <c r="J37" s="30">
        <f>($K$3+F37*12*7.57%)*SUM(Fasering!$D$5:$D$10)</f>
        <v>2440.3872207311133</v>
      </c>
      <c r="K37" s="30">
        <f>($K$3+G37*12*7.57%)*SUM(Fasering!$D$5:$D$11)</f>
        <v>3236.0053222624838</v>
      </c>
      <c r="L37" s="73">
        <f>($K$3+H37*12*7.57%)*SUM(Fasering!$D$5:$D$12)</f>
        <v>4131.8567276600024</v>
      </c>
    </row>
    <row r="38" spans="1:12" x14ac:dyDescent="0.2">
      <c r="A38" s="52">
        <f t="shared" si="2"/>
        <v>28</v>
      </c>
      <c r="B38" s="16">
        <v>51749.88</v>
      </c>
      <c r="C38" s="16">
        <f t="shared" si="0"/>
        <v>52784.8776</v>
      </c>
      <c r="D38" s="68">
        <f t="shared" si="1"/>
        <v>4398.7398000000003</v>
      </c>
      <c r="E38" s="69">
        <f>GEW!$D$8+($D38-GEW!$D$8)*SUM(Fasering!$D$5:$D$9)</f>
        <v>3299.8291273592108</v>
      </c>
      <c r="F38" s="70">
        <f>GEW!$D$8+($D38-GEW!$D$8)*SUM(Fasering!$D$5:$D$10)</f>
        <v>3666.4073756627304</v>
      </c>
      <c r="G38" s="70">
        <f>GEW!$D$8+($D38-GEW!$D$8)*SUM(Fasering!$D$5:$D$11)</f>
        <v>4032.1615516964812</v>
      </c>
      <c r="H38" s="71">
        <f>GEW!$D$8+($D38-GEW!$D$8)*SUM(Fasering!$D$5:$D$12)</f>
        <v>4398.7398000000012</v>
      </c>
      <c r="I38" s="72">
        <f>($K$3+E38*12*7.57%)*SUM(Fasering!$D$5:$D$9)</f>
        <v>1743.183496397281</v>
      </c>
      <c r="J38" s="30">
        <f>($K$3+F38*12*7.57%)*SUM(Fasering!$D$5:$D$10)</f>
        <v>2443.2233411006428</v>
      </c>
      <c r="K38" s="30">
        <f>($K$3+G38*12*7.57%)*SUM(Fasering!$D$5:$D$11)</f>
        <v>3240.1602137248406</v>
      </c>
      <c r="L38" s="73">
        <f>($K$3+H38*12*7.57%)*SUM(Fasering!$D$5:$D$12)</f>
        <v>4137.5852343200022</v>
      </c>
    </row>
    <row r="39" spans="1:12" x14ac:dyDescent="0.2">
      <c r="A39" s="52">
        <f t="shared" si="2"/>
        <v>29</v>
      </c>
      <c r="B39" s="16">
        <v>51818.58</v>
      </c>
      <c r="C39" s="16">
        <f t="shared" si="0"/>
        <v>52854.9516</v>
      </c>
      <c r="D39" s="68">
        <f t="shared" si="1"/>
        <v>4404.5793000000003</v>
      </c>
      <c r="E39" s="69">
        <f>GEW!$D$8+($D39-GEW!$D$8)*SUM(Fasering!$D$5:$D$9)</f>
        <v>3303.0716359614644</v>
      </c>
      <c r="F39" s="70">
        <f>GEW!$D$8+($D39-GEW!$D$8)*SUM(Fasering!$D$5:$D$10)</f>
        <v>3670.5161972248516</v>
      </c>
      <c r="G39" s="70">
        <f>GEW!$D$8+($D39-GEW!$D$8)*SUM(Fasering!$D$5:$D$11)</f>
        <v>4037.1347387366141</v>
      </c>
      <c r="H39" s="71">
        <f>GEW!$D$8+($D39-GEW!$D$8)*SUM(Fasering!$D$5:$D$12)</f>
        <v>4404.5793000000012</v>
      </c>
      <c r="I39" s="72">
        <f>($K$3+E39*12*7.57%)*SUM(Fasering!$D$5:$D$9)</f>
        <v>1744.8190460630437</v>
      </c>
      <c r="J39" s="30">
        <f>($K$3+F39*12*7.57%)*SUM(Fasering!$D$5:$D$10)</f>
        <v>2445.8495908564955</v>
      </c>
      <c r="K39" s="30">
        <f>($K$3+G39*12*7.57%)*SUM(Fasering!$D$5:$D$11)</f>
        <v>3244.0076465791867</v>
      </c>
      <c r="L39" s="73">
        <f>($K$3+H39*12*7.57%)*SUM(Fasering!$D$5:$D$12)</f>
        <v>4142.8898361200027</v>
      </c>
    </row>
    <row r="40" spans="1:12" x14ac:dyDescent="0.2">
      <c r="A40" s="52">
        <f t="shared" si="2"/>
        <v>30</v>
      </c>
      <c r="B40" s="16">
        <v>51882.27</v>
      </c>
      <c r="C40" s="16">
        <f t="shared" si="0"/>
        <v>52919.915399999998</v>
      </c>
      <c r="D40" s="68">
        <f t="shared" si="1"/>
        <v>4409.9929499999998</v>
      </c>
      <c r="E40" s="69">
        <f>GEW!$D$8+($D40-GEW!$D$8)*SUM(Fasering!$D$5:$D$9)</f>
        <v>3306.077682145999</v>
      </c>
      <c r="F40" s="70">
        <f>GEW!$D$8+($D40-GEW!$D$8)*SUM(Fasering!$D$5:$D$10)</f>
        <v>3674.325379834625</v>
      </c>
      <c r="G40" s="70">
        <f>GEW!$D$8+($D40-GEW!$D$8)*SUM(Fasering!$D$5:$D$11)</f>
        <v>4041.7452523113739</v>
      </c>
      <c r="H40" s="71">
        <f>GEW!$D$8+($D40-GEW!$D$8)*SUM(Fasering!$D$5:$D$12)</f>
        <v>4409.9929499999998</v>
      </c>
      <c r="I40" s="72">
        <f>($K$3+E40*12*7.57%)*SUM(Fasering!$D$5:$D$9)</f>
        <v>1746.3353220195561</v>
      </c>
      <c r="J40" s="30">
        <f>($K$3+F40*12*7.57%)*SUM(Fasering!$D$5:$D$10)</f>
        <v>2448.2843193419426</v>
      </c>
      <c r="K40" s="30">
        <f>($K$3+G40*12*7.57%)*SUM(Fasering!$D$5:$D$11)</f>
        <v>3247.5745024524513</v>
      </c>
      <c r="L40" s="73">
        <f>($K$3+H40*12*7.57%)*SUM(Fasering!$D$5:$D$12)</f>
        <v>4147.8075957800011</v>
      </c>
    </row>
    <row r="41" spans="1:12" x14ac:dyDescent="0.2">
      <c r="A41" s="52">
        <f t="shared" si="2"/>
        <v>31</v>
      </c>
      <c r="B41" s="16">
        <v>51941.21</v>
      </c>
      <c r="C41" s="16">
        <f t="shared" si="0"/>
        <v>52980.034200000002</v>
      </c>
      <c r="D41" s="68">
        <f t="shared" si="1"/>
        <v>4415.0028500000008</v>
      </c>
      <c r="E41" s="69">
        <f>GEW!$D$8+($D41-GEW!$D$8)*SUM(Fasering!$D$5:$D$9)</f>
        <v>3308.8595374155311</v>
      </c>
      <c r="F41" s="70">
        <f>GEW!$D$8+($D41-GEW!$D$8)*SUM(Fasering!$D$5:$D$10)</f>
        <v>3677.8504736173245</v>
      </c>
      <c r="G41" s="70">
        <f>GEW!$D$8+($D41-GEW!$D$8)*SUM(Fasering!$D$5:$D$11)</f>
        <v>4046.0119137982078</v>
      </c>
      <c r="H41" s="71">
        <f>GEW!$D$8+($D41-GEW!$D$8)*SUM(Fasering!$D$5:$D$12)</f>
        <v>4415.0028500000008</v>
      </c>
      <c r="I41" s="72">
        <f>($K$3+E41*12*7.57%)*SUM(Fasering!$D$5:$D$9)</f>
        <v>1747.7385141199936</v>
      </c>
      <c r="J41" s="30">
        <f>($K$3+F41*12*7.57%)*SUM(Fasering!$D$5:$D$10)</f>
        <v>2450.5374657845919</v>
      </c>
      <c r="K41" s="30">
        <f>($K$3+G41*12*7.57%)*SUM(Fasering!$D$5:$D$11)</f>
        <v>3250.8753422258892</v>
      </c>
      <c r="L41" s="73">
        <f>($K$3+H41*12*7.57%)*SUM(Fasering!$D$5:$D$12)</f>
        <v>4152.3585889400019</v>
      </c>
    </row>
    <row r="42" spans="1:12" x14ac:dyDescent="0.2">
      <c r="A42" s="52">
        <f t="shared" si="2"/>
        <v>32</v>
      </c>
      <c r="B42" s="16">
        <v>51995.81</v>
      </c>
      <c r="C42" s="16">
        <f t="shared" si="0"/>
        <v>53035.726199999997</v>
      </c>
      <c r="D42" s="68">
        <f t="shared" si="1"/>
        <v>4419.6438499999995</v>
      </c>
      <c r="E42" s="69">
        <f>GEW!$D$8+($D42-GEW!$D$8)*SUM(Fasering!$D$5:$D$9)</f>
        <v>3311.4365529858806</v>
      </c>
      <c r="F42" s="70">
        <f>GEW!$D$8+($D42-GEW!$D$8)*SUM(Fasering!$D$5:$D$10)</f>
        <v>3681.1159999243368</v>
      </c>
      <c r="G42" s="70">
        <f>GEW!$D$8+($D42-GEW!$D$8)*SUM(Fasering!$D$5:$D$11)</f>
        <v>4049.9644030615436</v>
      </c>
      <c r="H42" s="71">
        <f>GEW!$D$8+($D42-GEW!$D$8)*SUM(Fasering!$D$5:$D$12)</f>
        <v>4419.6438500000004</v>
      </c>
      <c r="I42" s="72">
        <f>($K$3+E42*12*7.57%)*SUM(Fasering!$D$5:$D$9)</f>
        <v>1749.0383832866689</v>
      </c>
      <c r="J42" s="30">
        <f>($K$3+F42*12*7.57%)*SUM(Fasering!$D$5:$D$10)</f>
        <v>2452.6247035818192</v>
      </c>
      <c r="K42" s="30">
        <f>($K$3+G42*12*7.57%)*SUM(Fasering!$D$5:$D$11)</f>
        <v>3253.9331272891677</v>
      </c>
      <c r="L42" s="73">
        <f>($K$3+H42*12*7.57%)*SUM(Fasering!$D$5:$D$12)</f>
        <v>4156.5744733400015</v>
      </c>
    </row>
    <row r="43" spans="1:12" x14ac:dyDescent="0.2">
      <c r="A43" s="52">
        <f t="shared" si="2"/>
        <v>33</v>
      </c>
      <c r="B43" s="16">
        <v>52046.35</v>
      </c>
      <c r="C43" s="16">
        <f t="shared" si="0"/>
        <v>53087.277000000002</v>
      </c>
      <c r="D43" s="68">
        <f t="shared" si="1"/>
        <v>4423.9397499999995</v>
      </c>
      <c r="E43" s="69">
        <f>GEW!$D$8+($D43-GEW!$D$8)*SUM(Fasering!$D$5:$D$9)</f>
        <v>3313.8219443215121</v>
      </c>
      <c r="F43" s="70">
        <f>GEW!$D$8+($D43-GEW!$D$8)*SUM(Fasering!$D$5:$D$10)</f>
        <v>3684.1387050444182</v>
      </c>
      <c r="G43" s="70">
        <f>GEW!$D$8+($D43-GEW!$D$8)*SUM(Fasering!$D$5:$D$11)</f>
        <v>4053.6229892770939</v>
      </c>
      <c r="H43" s="71">
        <f>GEW!$D$8+($D43-GEW!$D$8)*SUM(Fasering!$D$5:$D$12)</f>
        <v>4423.9397499999995</v>
      </c>
      <c r="I43" s="72">
        <f>($K$3+E43*12*7.57%)*SUM(Fasering!$D$5:$D$9)</f>
        <v>1750.2415955153097</v>
      </c>
      <c r="J43" s="30">
        <f>($K$3+F43*12*7.57%)*SUM(Fasering!$D$5:$D$10)</f>
        <v>2454.5567365172019</v>
      </c>
      <c r="K43" s="30">
        <f>($K$3+G43*12*7.57%)*SUM(Fasering!$D$5:$D$11)</f>
        <v>3256.7635385913318</v>
      </c>
      <c r="L43" s="73">
        <f>($K$3+H43*12*7.57%)*SUM(Fasering!$D$5:$D$12)</f>
        <v>4160.4768689000011</v>
      </c>
    </row>
    <row r="44" spans="1:12" x14ac:dyDescent="0.2">
      <c r="A44" s="52">
        <f t="shared" si="2"/>
        <v>34</v>
      </c>
      <c r="B44" s="16">
        <v>52093.18</v>
      </c>
      <c r="C44" s="16">
        <f t="shared" si="0"/>
        <v>53135.043600000005</v>
      </c>
      <c r="D44" s="68">
        <f t="shared" si="1"/>
        <v>4427.9202999999998</v>
      </c>
      <c r="E44" s="69">
        <f>GEW!$D$8+($D44-GEW!$D$8)*SUM(Fasering!$D$5:$D$9)</f>
        <v>3316.032230753005</v>
      </c>
      <c r="F44" s="70">
        <f>GEW!$D$8+($D44-GEW!$D$8)*SUM(Fasering!$D$5:$D$10)</f>
        <v>3686.9395218385107</v>
      </c>
      <c r="G44" s="70">
        <f>GEW!$D$8+($D44-GEW!$D$8)*SUM(Fasering!$D$5:$D$11)</f>
        <v>4057.0130089144945</v>
      </c>
      <c r="H44" s="71">
        <f>GEW!$D$8+($D44-GEW!$D$8)*SUM(Fasering!$D$5:$D$12)</f>
        <v>4427.9202999999998</v>
      </c>
      <c r="I44" s="72">
        <f>($K$3+E44*12*7.57%)*SUM(Fasering!$D$5:$D$9)</f>
        <v>1751.3564833005746</v>
      </c>
      <c r="J44" s="30">
        <f>($K$3+F44*12*7.57%)*SUM(Fasering!$D$5:$D$10)</f>
        <v>2456.3469443202089</v>
      </c>
      <c r="K44" s="30">
        <f>($K$3+G44*12*7.57%)*SUM(Fasering!$D$5:$D$11)</f>
        <v>3259.3861773186827</v>
      </c>
      <c r="L44" s="73">
        <f>($K$3+H44*12*7.57%)*SUM(Fasering!$D$5:$D$12)</f>
        <v>4164.0928005200012</v>
      </c>
    </row>
    <row r="45" spans="1:12" x14ac:dyDescent="0.2">
      <c r="A45" s="52">
        <f t="shared" si="2"/>
        <v>35</v>
      </c>
      <c r="B45" s="16">
        <v>52136.5</v>
      </c>
      <c r="C45" s="16">
        <f t="shared" si="0"/>
        <v>53179.23</v>
      </c>
      <c r="D45" s="68">
        <f t="shared" si="1"/>
        <v>4431.6025</v>
      </c>
      <c r="E45" s="69">
        <f>GEW!$D$8+($D45-GEW!$D$8)*SUM(Fasering!$D$5:$D$9)</f>
        <v>3318.0768518978321</v>
      </c>
      <c r="F45" s="70">
        <f>GEW!$D$8+($D45-GEW!$D$8)*SUM(Fasering!$D$5:$D$10)</f>
        <v>3689.5304119414377</v>
      </c>
      <c r="G45" s="70">
        <f>GEW!$D$8+($D45-GEW!$D$8)*SUM(Fasering!$D$5:$D$11)</f>
        <v>4060.1489399563952</v>
      </c>
      <c r="H45" s="71">
        <f>GEW!$D$8+($D45-GEW!$D$8)*SUM(Fasering!$D$5:$D$12)</f>
        <v>4431.6025000000009</v>
      </c>
      <c r="I45" s="72">
        <f>($K$3+E45*12*7.57%)*SUM(Fasering!$D$5:$D$9)</f>
        <v>1752.3878080679806</v>
      </c>
      <c r="J45" s="30">
        <f>($K$3+F45*12*7.57%)*SUM(Fasering!$D$5:$D$10)</f>
        <v>2458.0029725505369</v>
      </c>
      <c r="K45" s="30">
        <f>($K$3+G45*12*7.57%)*SUM(Fasering!$D$5:$D$11)</f>
        <v>3261.8122441491091</v>
      </c>
      <c r="L45" s="73">
        <f>($K$3+H45*12*7.57%)*SUM(Fasering!$D$5:$D$12)</f>
        <v>4167.4377110000023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46</v>
      </c>
      <c r="B1" s="1" t="s">
        <v>85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36479.81</v>
      </c>
      <c r="C10" s="16">
        <f t="shared" ref="C10:C45" si="0">B10*$D$3</f>
        <v>37209.406199999998</v>
      </c>
      <c r="D10" s="68">
        <f t="shared" ref="D10:D45" si="1">B10/12*$D$3</f>
        <v>3100.7838499999998</v>
      </c>
      <c r="E10" s="69">
        <f>GEW!$D$8+($D10-GEW!$D$8)*SUM(Fasering!$D$5:$D$9)</f>
        <v>2579.1110293677229</v>
      </c>
      <c r="F10" s="70">
        <f>GEW!$D$8+($D10-GEW!$D$8)*SUM(Fasering!$D$5:$D$10)</f>
        <v>2753.1323702610484</v>
      </c>
      <c r="G10" s="70">
        <f>GEW!$D$8+($D10-GEW!$D$8)*SUM(Fasering!$D$5:$D$11)</f>
        <v>2926.7625091066748</v>
      </c>
      <c r="H10" s="71">
        <f>GEW!$D$8+($D10-GEW!$D$8)*SUM(Fasering!$D$5:$D$12)</f>
        <v>3100.7838499999998</v>
      </c>
      <c r="I10" s="72">
        <f>($K$3+E10*12*7.57%)*SUM(Fasering!$D$5:$D$9)</f>
        <v>1379.6469915258258</v>
      </c>
      <c r="J10" s="30">
        <f>($K$3+F10*12*7.57%)*SUM(Fasering!$D$5:$D$10)</f>
        <v>1859.4821823036696</v>
      </c>
      <c r="K10" s="30">
        <f>($K$3+G10*12*7.57%)*SUM(Fasering!$D$5:$D$11)</f>
        <v>2384.9845367792364</v>
      </c>
      <c r="L10" s="73">
        <f>($K$3+H10*12*7.57%)*SUM(Fasering!$D$5:$D$12)</f>
        <v>2958.5220493400002</v>
      </c>
    </row>
    <row r="11" spans="1:12" x14ac:dyDescent="0.2">
      <c r="A11" s="52">
        <f t="shared" ref="A11:A45" si="2">+A10+1</f>
        <v>1</v>
      </c>
      <c r="B11" s="16">
        <v>37572.58</v>
      </c>
      <c r="C11" s="16">
        <f t="shared" si="0"/>
        <v>38324.031600000002</v>
      </c>
      <c r="D11" s="68">
        <f t="shared" si="1"/>
        <v>3193.6693000000005</v>
      </c>
      <c r="E11" s="69">
        <f>GEW!$D$8+($D11-GEW!$D$8)*SUM(Fasering!$D$5:$D$9)</f>
        <v>2630.6876833019987</v>
      </c>
      <c r="F11" s="70">
        <f>GEW!$D$8+($D11-GEW!$D$8)*SUM(Fasering!$D$5:$D$10)</f>
        <v>2818.4889486953844</v>
      </c>
      <c r="G11" s="70">
        <f>GEW!$D$8+($D11-GEW!$D$8)*SUM(Fasering!$D$5:$D$11)</f>
        <v>3005.8680346066149</v>
      </c>
      <c r="H11" s="71">
        <f>GEW!$D$8+($D11-GEW!$D$8)*SUM(Fasering!$D$5:$D$12)</f>
        <v>3193.6693000000005</v>
      </c>
      <c r="I11" s="72">
        <f>($K$3+E11*12*7.57%)*SUM(Fasering!$D$5:$D$9)</f>
        <v>1405.6627063475903</v>
      </c>
      <c r="J11" s="30">
        <f>($K$3+F11*12*7.57%)*SUM(Fasering!$D$5:$D$10)</f>
        <v>1901.2563736530594</v>
      </c>
      <c r="K11" s="30">
        <f>($K$3+G11*12*7.57%)*SUM(Fasering!$D$5:$D$11)</f>
        <v>2446.1833606546907</v>
      </c>
      <c r="L11" s="73">
        <f>($K$3+H11*12*7.57%)*SUM(Fasering!$D$5:$D$12)</f>
        <v>3042.8991921200009</v>
      </c>
    </row>
    <row r="12" spans="1:12" x14ac:dyDescent="0.2">
      <c r="A12" s="52">
        <f t="shared" si="2"/>
        <v>2</v>
      </c>
      <c r="B12" s="16">
        <v>38665.86</v>
      </c>
      <c r="C12" s="16">
        <f t="shared" si="0"/>
        <v>39439.177199999998</v>
      </c>
      <c r="D12" s="68">
        <f t="shared" si="1"/>
        <v>3286.5981000000002</v>
      </c>
      <c r="E12" s="69">
        <f>GEW!$D$8+($D12-GEW!$D$8)*SUM(Fasering!$D$5:$D$9)</f>
        <v>2682.2884082608316</v>
      </c>
      <c r="F12" s="70">
        <f>GEW!$D$8+($D12-GEW!$D$8)*SUM(Fasering!$D$5:$D$10)</f>
        <v>2883.8760292985216</v>
      </c>
      <c r="G12" s="70">
        <f>GEW!$D$8+($D12-GEW!$D$8)*SUM(Fasering!$D$5:$D$11)</f>
        <v>3085.0104789623106</v>
      </c>
      <c r="H12" s="71">
        <f>GEW!$D$8+($D12-GEW!$D$8)*SUM(Fasering!$D$5:$D$12)</f>
        <v>3286.5981000000002</v>
      </c>
      <c r="I12" s="72">
        <f>($K$3+E12*12*7.57%)*SUM(Fasering!$D$5:$D$9)</f>
        <v>1431.6905628044278</v>
      </c>
      <c r="J12" s="30">
        <f>($K$3+F12*12*7.57%)*SUM(Fasering!$D$5:$D$10)</f>
        <v>1943.0500611796754</v>
      </c>
      <c r="K12" s="30">
        <f>($K$3+G12*12*7.57%)*SUM(Fasering!$D$5:$D$11)</f>
        <v>2507.4107462587563</v>
      </c>
      <c r="L12" s="73">
        <f>($K$3+H12*12*7.57%)*SUM(Fasering!$D$5:$D$12)</f>
        <v>3127.3157140400012</v>
      </c>
    </row>
    <row r="13" spans="1:12" x14ac:dyDescent="0.2">
      <c r="A13" s="52">
        <f t="shared" si="2"/>
        <v>3</v>
      </c>
      <c r="B13" s="16">
        <v>39759.15</v>
      </c>
      <c r="C13" s="16">
        <f t="shared" si="0"/>
        <v>40554.332999999999</v>
      </c>
      <c r="D13" s="68">
        <f t="shared" si="1"/>
        <v>3379.5277500000002</v>
      </c>
      <c r="E13" s="69">
        <f>GEW!$D$8+($D13-GEW!$D$8)*SUM(Fasering!$D$5:$D$9)</f>
        <v>2733.8896052005389</v>
      </c>
      <c r="F13" s="70">
        <f>GEW!$D$8+($D13-GEW!$D$8)*SUM(Fasering!$D$5:$D$10)</f>
        <v>2949.2637079834003</v>
      </c>
      <c r="G13" s="70">
        <f>GEW!$D$8+($D13-GEW!$D$8)*SUM(Fasering!$D$5:$D$11)</f>
        <v>3164.1536472171392</v>
      </c>
      <c r="H13" s="71">
        <f>GEW!$D$8+($D13-GEW!$D$8)*SUM(Fasering!$D$5:$D$12)</f>
        <v>3379.5277500000002</v>
      </c>
      <c r="I13" s="72">
        <f>($K$3+E13*12*7.57%)*SUM(Fasering!$D$5:$D$9)</f>
        <v>1457.7186573325416</v>
      </c>
      <c r="J13" s="30">
        <f>($K$3+F13*12*7.57%)*SUM(Fasering!$D$5:$D$10)</f>
        <v>1984.844130984276</v>
      </c>
      <c r="K13" s="30">
        <f>($K$3+G13*12*7.57%)*SUM(Fasering!$D$5:$D$11)</f>
        <v>2568.6386918967178</v>
      </c>
      <c r="L13" s="73">
        <f>($K$3+H13*12*7.57%)*SUM(Fasering!$D$5:$D$12)</f>
        <v>3211.7330081000009</v>
      </c>
    </row>
    <row r="14" spans="1:12" x14ac:dyDescent="0.2">
      <c r="A14" s="52">
        <f t="shared" si="2"/>
        <v>4</v>
      </c>
      <c r="B14" s="16">
        <v>41084.620000000003</v>
      </c>
      <c r="C14" s="16">
        <f t="shared" si="0"/>
        <v>41906.312400000003</v>
      </c>
      <c r="D14" s="68">
        <f t="shared" si="1"/>
        <v>3492.1927000000005</v>
      </c>
      <c r="E14" s="69">
        <f>GEW!$D$8+($D14-GEW!$D$8)*SUM(Fasering!$D$5:$D$9)</f>
        <v>2796.449254065592</v>
      </c>
      <c r="F14" s="70">
        <f>GEW!$D$8+($D14-GEW!$D$8)*SUM(Fasering!$D$5:$D$10)</f>
        <v>3028.537648535721</v>
      </c>
      <c r="G14" s="70">
        <f>GEW!$D$8+($D14-GEW!$D$8)*SUM(Fasering!$D$5:$D$11)</f>
        <v>3260.1043055298724</v>
      </c>
      <c r="H14" s="71">
        <f>GEW!$D$8+($D14-GEW!$D$8)*SUM(Fasering!$D$5:$D$12)</f>
        <v>3492.192700000001</v>
      </c>
      <c r="I14" s="72">
        <f>($K$3+E14*12*7.57%)*SUM(Fasering!$D$5:$D$9)</f>
        <v>1489.274290745615</v>
      </c>
      <c r="J14" s="30">
        <f>($K$3+F14*12*7.57%)*SUM(Fasering!$D$5:$D$10)</f>
        <v>2035.5139310408986</v>
      </c>
      <c r="K14" s="30">
        <f>($K$3+G14*12*7.57%)*SUM(Fasering!$D$5:$D$11)</f>
        <v>2642.8695044942433</v>
      </c>
      <c r="L14" s="73">
        <f>($K$3+H14*12*7.57%)*SUM(Fasering!$D$5:$D$12)</f>
        <v>3314.0778486800018</v>
      </c>
    </row>
    <row r="15" spans="1:12" x14ac:dyDescent="0.2">
      <c r="A15" s="52">
        <f t="shared" si="2"/>
        <v>5</v>
      </c>
      <c r="B15" s="16">
        <v>42763.82</v>
      </c>
      <c r="C15" s="16">
        <f t="shared" si="0"/>
        <v>43619.096400000002</v>
      </c>
      <c r="D15" s="68">
        <f t="shared" si="1"/>
        <v>3634.9247</v>
      </c>
      <c r="E15" s="69">
        <f>GEW!$D$8+($D15-GEW!$D$8)*SUM(Fasering!$D$5:$D$9)</f>
        <v>2875.7042823756983</v>
      </c>
      <c r="F15" s="70">
        <f>GEW!$D$8+($D15-GEW!$D$8)*SUM(Fasering!$D$5:$D$10)</f>
        <v>3128.9675345199039</v>
      </c>
      <c r="G15" s="70">
        <f>GEW!$D$8+($D15-GEW!$D$8)*SUM(Fasering!$D$5:$D$11)</f>
        <v>3381.6614478557944</v>
      </c>
      <c r="H15" s="71">
        <f>GEW!$D$8+($D15-GEW!$D$8)*SUM(Fasering!$D$5:$D$12)</f>
        <v>3634.9247000000005</v>
      </c>
      <c r="I15" s="72">
        <f>($K$3+E15*12*7.57%)*SUM(Fasering!$D$5:$D$9)</f>
        <v>1529.2512194027954</v>
      </c>
      <c r="J15" s="30">
        <f>($K$3+F15*12*7.57%)*SUM(Fasering!$D$5:$D$10)</f>
        <v>2099.7060502552749</v>
      </c>
      <c r="K15" s="30">
        <f>($K$3+G15*12*7.57%)*SUM(Fasering!$D$5:$D$11)</f>
        <v>2736.9103960374418</v>
      </c>
      <c r="L15" s="73">
        <f>($K$3+H15*12*7.57%)*SUM(Fasering!$D$5:$D$12)</f>
        <v>3443.7355974800016</v>
      </c>
    </row>
    <row r="16" spans="1:12" x14ac:dyDescent="0.2">
      <c r="A16" s="52">
        <f t="shared" si="2"/>
        <v>6</v>
      </c>
      <c r="B16" s="16">
        <v>42763.82</v>
      </c>
      <c r="C16" s="16">
        <f t="shared" si="0"/>
        <v>43619.096400000002</v>
      </c>
      <c r="D16" s="68">
        <f t="shared" si="1"/>
        <v>3634.9247</v>
      </c>
      <c r="E16" s="69">
        <f>GEW!$D$8+($D16-GEW!$D$8)*SUM(Fasering!$D$5:$D$9)</f>
        <v>2875.7042823756983</v>
      </c>
      <c r="F16" s="70">
        <f>GEW!$D$8+($D16-GEW!$D$8)*SUM(Fasering!$D$5:$D$10)</f>
        <v>3128.9675345199039</v>
      </c>
      <c r="G16" s="70">
        <f>GEW!$D$8+($D16-GEW!$D$8)*SUM(Fasering!$D$5:$D$11)</f>
        <v>3381.6614478557944</v>
      </c>
      <c r="H16" s="71">
        <f>GEW!$D$8+($D16-GEW!$D$8)*SUM(Fasering!$D$5:$D$12)</f>
        <v>3634.9247000000005</v>
      </c>
      <c r="I16" s="72">
        <f>($K$3+E16*12*7.57%)*SUM(Fasering!$D$5:$D$9)</f>
        <v>1529.2512194027954</v>
      </c>
      <c r="J16" s="30">
        <f>($K$3+F16*12*7.57%)*SUM(Fasering!$D$5:$D$10)</f>
        <v>2099.7060502552749</v>
      </c>
      <c r="K16" s="30">
        <f>($K$3+G16*12*7.57%)*SUM(Fasering!$D$5:$D$11)</f>
        <v>2736.9103960374418</v>
      </c>
      <c r="L16" s="73">
        <f>($K$3+H16*12*7.57%)*SUM(Fasering!$D$5:$D$12)</f>
        <v>3443.7355974800016</v>
      </c>
    </row>
    <row r="17" spans="1:12" x14ac:dyDescent="0.2">
      <c r="A17" s="52">
        <f t="shared" si="2"/>
        <v>7</v>
      </c>
      <c r="B17" s="16">
        <v>44442.45</v>
      </c>
      <c r="C17" s="16">
        <f t="shared" si="0"/>
        <v>45331.298999999999</v>
      </c>
      <c r="D17" s="68">
        <f t="shared" si="1"/>
        <v>3777.6082499999998</v>
      </c>
      <c r="E17" s="69">
        <f>GEW!$D$8+($D17-GEW!$D$8)*SUM(Fasering!$D$5:$D$9)</f>
        <v>2954.9324077760039</v>
      </c>
      <c r="F17" s="70">
        <f>GEW!$D$8+($D17-GEW!$D$8)*SUM(Fasering!$D$5:$D$10)</f>
        <v>3229.3633298448385</v>
      </c>
      <c r="G17" s="70">
        <f>GEW!$D$8+($D17-GEW!$D$8)*SUM(Fasering!$D$5:$D$11)</f>
        <v>3503.1773279311656</v>
      </c>
      <c r="H17" s="71">
        <f>GEW!$D$8+($D17-GEW!$D$8)*SUM(Fasering!$D$5:$D$12)</f>
        <v>3777.6082500000002</v>
      </c>
      <c r="I17" s="72">
        <f>($K$3+E17*12*7.57%)*SUM(Fasering!$D$5:$D$9)</f>
        <v>1569.2145779972464</v>
      </c>
      <c r="J17" s="30">
        <f>($K$3+F17*12*7.57%)*SUM(Fasering!$D$5:$D$10)</f>
        <v>2163.8763796245153</v>
      </c>
      <c r="K17" s="30">
        <f>($K$3+G17*12*7.57%)*SUM(Fasering!$D$5:$D$11)</f>
        <v>2830.9193656486614</v>
      </c>
      <c r="L17" s="73">
        <f>($K$3+H17*12*7.57%)*SUM(Fasering!$D$5:$D$12)</f>
        <v>3573.3493343000009</v>
      </c>
    </row>
    <row r="18" spans="1:12" x14ac:dyDescent="0.2">
      <c r="A18" s="52">
        <f t="shared" si="2"/>
        <v>8</v>
      </c>
      <c r="B18" s="16">
        <v>44442.45</v>
      </c>
      <c r="C18" s="16">
        <f t="shared" si="0"/>
        <v>45331.298999999999</v>
      </c>
      <c r="D18" s="68">
        <f t="shared" si="1"/>
        <v>3777.6082499999998</v>
      </c>
      <c r="E18" s="69">
        <f>GEW!$D$8+($D18-GEW!$D$8)*SUM(Fasering!$D$5:$D$9)</f>
        <v>2954.9324077760039</v>
      </c>
      <c r="F18" s="70">
        <f>GEW!$D$8+($D18-GEW!$D$8)*SUM(Fasering!$D$5:$D$10)</f>
        <v>3229.3633298448385</v>
      </c>
      <c r="G18" s="70">
        <f>GEW!$D$8+($D18-GEW!$D$8)*SUM(Fasering!$D$5:$D$11)</f>
        <v>3503.1773279311656</v>
      </c>
      <c r="H18" s="71">
        <f>GEW!$D$8+($D18-GEW!$D$8)*SUM(Fasering!$D$5:$D$12)</f>
        <v>3777.6082500000002</v>
      </c>
      <c r="I18" s="72">
        <f>($K$3+E18*12*7.57%)*SUM(Fasering!$D$5:$D$9)</f>
        <v>1569.2145779972464</v>
      </c>
      <c r="J18" s="30">
        <f>($K$3+F18*12*7.57%)*SUM(Fasering!$D$5:$D$10)</f>
        <v>2163.8763796245153</v>
      </c>
      <c r="K18" s="30">
        <f>($K$3+G18*12*7.57%)*SUM(Fasering!$D$5:$D$11)</f>
        <v>2830.9193656486614</v>
      </c>
      <c r="L18" s="73">
        <f>($K$3+H18*12*7.57%)*SUM(Fasering!$D$5:$D$12)</f>
        <v>3573.3493343000009</v>
      </c>
    </row>
    <row r="19" spans="1:12" x14ac:dyDescent="0.2">
      <c r="A19" s="52">
        <f t="shared" si="2"/>
        <v>9</v>
      </c>
      <c r="B19" s="16">
        <v>46121.13</v>
      </c>
      <c r="C19" s="16">
        <f t="shared" si="0"/>
        <v>47043.552599999995</v>
      </c>
      <c r="D19" s="68">
        <f t="shared" si="1"/>
        <v>3920.2960499999999</v>
      </c>
      <c r="E19" s="69">
        <f>GEW!$D$8+($D19-GEW!$D$8)*SUM(Fasering!$D$5:$D$9)</f>
        <v>3034.1628930806783</v>
      </c>
      <c r="F19" s="70">
        <f>GEW!$D$8+($D19-GEW!$D$8)*SUM(Fasering!$D$5:$D$10)</f>
        <v>3329.7621155784796</v>
      </c>
      <c r="G19" s="70">
        <f>GEW!$D$8+($D19-GEW!$D$8)*SUM(Fasering!$D$5:$D$11)</f>
        <v>3624.6968275021991</v>
      </c>
      <c r="H19" s="71">
        <f>GEW!$D$8+($D19-GEW!$D$8)*SUM(Fasering!$D$5:$D$12)</f>
        <v>3920.2960500000004</v>
      </c>
      <c r="I19" s="72">
        <f>($K$3+E19*12*7.57%)*SUM(Fasering!$D$5:$D$9)</f>
        <v>1609.1791269480771</v>
      </c>
      <c r="J19" s="30">
        <f>($K$3+F19*12*7.57%)*SUM(Fasering!$D$5:$D$10)</f>
        <v>2228.0486203836808</v>
      </c>
      <c r="K19" s="30">
        <f>($K$3+G19*12*7.57%)*SUM(Fasering!$D$5:$D$11)</f>
        <v>2924.9311354293527</v>
      </c>
      <c r="L19" s="73">
        <f>($K$3+H19*12*7.57%)*SUM(Fasering!$D$5:$D$12)</f>
        <v>3702.9669318200013</v>
      </c>
    </row>
    <row r="20" spans="1:12" x14ac:dyDescent="0.2">
      <c r="A20" s="52">
        <f t="shared" si="2"/>
        <v>10</v>
      </c>
      <c r="B20" s="16">
        <v>46234.51</v>
      </c>
      <c r="C20" s="16">
        <f t="shared" si="0"/>
        <v>47159.200199999999</v>
      </c>
      <c r="D20" s="68">
        <f t="shared" si="1"/>
        <v>3929.9333500000002</v>
      </c>
      <c r="E20" s="69">
        <f>GEW!$D$8+($D20-GEW!$D$8)*SUM(Fasering!$D$5:$D$9)</f>
        <v>3039.5142122265815</v>
      </c>
      <c r="F20" s="70">
        <f>GEW!$D$8+($D20-GEW!$D$8)*SUM(Fasering!$D$5:$D$10)</f>
        <v>3336.5431663603322</v>
      </c>
      <c r="G20" s="70">
        <f>GEW!$D$8+($D20-GEW!$D$8)*SUM(Fasering!$D$5:$D$11)</f>
        <v>3632.9043958662496</v>
      </c>
      <c r="H20" s="71">
        <f>GEW!$D$8+($D20-GEW!$D$8)*SUM(Fasering!$D$5:$D$12)</f>
        <v>3929.9333500000007</v>
      </c>
      <c r="I20" s="72">
        <f>($K$3+E20*12*7.57%)*SUM(Fasering!$D$5:$D$9)</f>
        <v>1611.878379074775</v>
      </c>
      <c r="J20" s="30">
        <f>($K$3+F20*12*7.57%)*SUM(Fasering!$D$5:$D$10)</f>
        <v>2232.3828881757995</v>
      </c>
      <c r="K20" s="30">
        <f>($K$3+G20*12*7.57%)*SUM(Fasering!$D$5:$D$11)</f>
        <v>2931.2807997237601</v>
      </c>
      <c r="L20" s="73">
        <f>($K$3+H20*12*7.57%)*SUM(Fasering!$D$5:$D$12)</f>
        <v>3711.7214551400016</v>
      </c>
    </row>
    <row r="21" spans="1:12" x14ac:dyDescent="0.2">
      <c r="A21" s="52">
        <f t="shared" si="2"/>
        <v>11</v>
      </c>
      <c r="B21" s="16">
        <v>47799.76</v>
      </c>
      <c r="C21" s="16">
        <f t="shared" si="0"/>
        <v>48755.7552</v>
      </c>
      <c r="D21" s="68">
        <f t="shared" si="1"/>
        <v>4062.9796000000001</v>
      </c>
      <c r="E21" s="69">
        <f>GEW!$D$8+($D21-GEW!$D$8)*SUM(Fasering!$D$5:$D$9)</f>
        <v>3113.3910184809847</v>
      </c>
      <c r="F21" s="70">
        <f>GEW!$D$8+($D21-GEW!$D$8)*SUM(Fasering!$D$5:$D$10)</f>
        <v>3430.1579109034142</v>
      </c>
      <c r="G21" s="70">
        <f>GEW!$D$8+($D21-GEW!$D$8)*SUM(Fasering!$D$5:$D$11)</f>
        <v>3746.2127075775707</v>
      </c>
      <c r="H21" s="71">
        <f>GEW!$D$8+($D21-GEW!$D$8)*SUM(Fasering!$D$5:$D$12)</f>
        <v>4062.9796000000006</v>
      </c>
      <c r="I21" s="72">
        <f>($K$3+E21*12*7.57%)*SUM(Fasering!$D$5:$D$9)</f>
        <v>1649.1424855425284</v>
      </c>
      <c r="J21" s="30">
        <f>($K$3+F21*12*7.57%)*SUM(Fasering!$D$5:$D$10)</f>
        <v>2292.2189497529212</v>
      </c>
      <c r="K21" s="30">
        <f>($K$3+G21*12*7.57%)*SUM(Fasering!$D$5:$D$11)</f>
        <v>3018.9401050405731</v>
      </c>
      <c r="L21" s="73">
        <f>($K$3+H21*12*7.57%)*SUM(Fasering!$D$5:$D$12)</f>
        <v>3832.5806686400015</v>
      </c>
    </row>
    <row r="22" spans="1:12" x14ac:dyDescent="0.2">
      <c r="A22" s="52">
        <f t="shared" si="2"/>
        <v>12</v>
      </c>
      <c r="B22" s="16">
        <v>48288.76</v>
      </c>
      <c r="C22" s="16">
        <f t="shared" si="0"/>
        <v>49254.535200000006</v>
      </c>
      <c r="D22" s="68">
        <f t="shared" si="1"/>
        <v>4104.5446000000002</v>
      </c>
      <c r="E22" s="69">
        <f>GEW!$D$8+($D22-GEW!$D$8)*SUM(Fasering!$D$5:$D$9)</f>
        <v>3136.4708832044494</v>
      </c>
      <c r="F22" s="70">
        <f>GEW!$D$8+($D22-GEW!$D$8)*SUM(Fasering!$D$5:$D$10)</f>
        <v>3459.4041080486418</v>
      </c>
      <c r="G22" s="70">
        <f>GEW!$D$8+($D22-GEW!$D$8)*SUM(Fasering!$D$5:$D$11)</f>
        <v>3781.6113751558082</v>
      </c>
      <c r="H22" s="71">
        <f>GEW!$D$8+($D22-GEW!$D$8)*SUM(Fasering!$D$5:$D$12)</f>
        <v>4104.5446000000011</v>
      </c>
      <c r="I22" s="72">
        <f>($K$3+E22*12*7.57%)*SUM(Fasering!$D$5:$D$9)</f>
        <v>1660.7841709363834</v>
      </c>
      <c r="J22" s="30">
        <f>($K$3+F22*12*7.57%)*SUM(Fasering!$D$5:$D$10)</f>
        <v>2310.9123432116103</v>
      </c>
      <c r="K22" s="30">
        <f>($K$3+G22*12*7.57%)*SUM(Fasering!$D$5:$D$11)</f>
        <v>3046.3257624754378</v>
      </c>
      <c r="L22" s="73">
        <f>($K$3+H22*12*7.57%)*SUM(Fasering!$D$5:$D$12)</f>
        <v>3870.338314640002</v>
      </c>
    </row>
    <row r="23" spans="1:12" x14ac:dyDescent="0.2">
      <c r="A23" s="52">
        <f t="shared" si="2"/>
        <v>13</v>
      </c>
      <c r="B23" s="16">
        <v>49478.39</v>
      </c>
      <c r="C23" s="16">
        <f t="shared" si="0"/>
        <v>50467.957800000004</v>
      </c>
      <c r="D23" s="68">
        <f t="shared" si="1"/>
        <v>4205.6631499999994</v>
      </c>
      <c r="E23" s="69">
        <f>GEW!$D$8+($D23-GEW!$D$8)*SUM(Fasering!$D$5:$D$9)</f>
        <v>3192.6191438812903</v>
      </c>
      <c r="F23" s="70">
        <f>GEW!$D$8+($D23-GEW!$D$8)*SUM(Fasering!$D$5:$D$10)</f>
        <v>3530.5537062283483</v>
      </c>
      <c r="G23" s="70">
        <f>GEW!$D$8+($D23-GEW!$D$8)*SUM(Fasering!$D$5:$D$11)</f>
        <v>3867.7285876529418</v>
      </c>
      <c r="H23" s="71">
        <f>GEW!$D$8+($D23-GEW!$D$8)*SUM(Fasering!$D$5:$D$12)</f>
        <v>4205.6631500000003</v>
      </c>
      <c r="I23" s="72">
        <f>($K$3+E23*12*7.57%)*SUM(Fasering!$D$5:$D$9)</f>
        <v>1689.1058441369794</v>
      </c>
      <c r="J23" s="30">
        <f>($K$3+F23*12*7.57%)*SUM(Fasering!$D$5:$D$10)</f>
        <v>2356.389279122162</v>
      </c>
      <c r="K23" s="30">
        <f>($K$3+G23*12*7.57%)*SUM(Fasering!$D$5:$D$11)</f>
        <v>3112.9490746517927</v>
      </c>
      <c r="L23" s="73">
        <f>($K$3+H23*12*7.57%)*SUM(Fasering!$D$5:$D$12)</f>
        <v>3962.1944054600012</v>
      </c>
    </row>
    <row r="24" spans="1:12" x14ac:dyDescent="0.2">
      <c r="A24" s="52">
        <f t="shared" si="2"/>
        <v>14</v>
      </c>
      <c r="B24" s="16">
        <v>50342.95</v>
      </c>
      <c r="C24" s="16">
        <f t="shared" si="0"/>
        <v>51349.809000000001</v>
      </c>
      <c r="D24" s="68">
        <f t="shared" si="1"/>
        <v>4279.1507499999998</v>
      </c>
      <c r="E24" s="69">
        <f>GEW!$D$8+($D24-GEW!$D$8)*SUM(Fasering!$D$5:$D$9)</f>
        <v>3233.4247222970753</v>
      </c>
      <c r="F24" s="70">
        <f>GEW!$D$8+($D24-GEW!$D$8)*SUM(Fasering!$D$5:$D$10)</f>
        <v>3582.261461246504</v>
      </c>
      <c r="G24" s="70">
        <f>GEW!$D$8+($D24-GEW!$D$8)*SUM(Fasering!$D$5:$D$11)</f>
        <v>3930.3140110505719</v>
      </c>
      <c r="H24" s="71">
        <f>GEW!$D$8+($D24-GEW!$D$8)*SUM(Fasering!$D$5:$D$12)</f>
        <v>4279.1507500000007</v>
      </c>
      <c r="I24" s="72">
        <f>($K$3+E24*12*7.57%)*SUM(Fasering!$D$5:$D$9)</f>
        <v>1709.6885343703357</v>
      </c>
      <c r="J24" s="30">
        <f>($K$3+F24*12*7.57%)*SUM(Fasering!$D$5:$D$10)</f>
        <v>2389.4395045795122</v>
      </c>
      <c r="K24" s="30">
        <f>($K$3+G24*12*7.57%)*SUM(Fasering!$D$5:$D$11)</f>
        <v>3161.3673650237488</v>
      </c>
      <c r="L24" s="73">
        <f>($K$3+H24*12*7.57%)*SUM(Fasering!$D$5:$D$12)</f>
        <v>4028.9505413000015</v>
      </c>
    </row>
    <row r="25" spans="1:12" x14ac:dyDescent="0.2">
      <c r="A25" s="52">
        <f t="shared" si="2"/>
        <v>15</v>
      </c>
      <c r="B25" s="16">
        <v>51157.08</v>
      </c>
      <c r="C25" s="16">
        <f t="shared" si="0"/>
        <v>52180.221600000004</v>
      </c>
      <c r="D25" s="68">
        <f t="shared" si="1"/>
        <v>4348.3518000000004</v>
      </c>
      <c r="E25" s="69">
        <f>GEW!$D$8+($D25-GEW!$D$8)*SUM(Fasering!$D$5:$D$9)</f>
        <v>3271.8501011668386</v>
      </c>
      <c r="F25" s="70">
        <f>GEW!$D$8+($D25-GEW!$D$8)*SUM(Fasering!$D$5:$D$10)</f>
        <v>3630.9530900437312</v>
      </c>
      <c r="G25" s="70">
        <f>GEW!$D$8+($D25-GEW!$D$8)*SUM(Fasering!$D$5:$D$11)</f>
        <v>3989.2488111231087</v>
      </c>
      <c r="H25" s="71">
        <f>GEW!$D$8+($D25-GEW!$D$8)*SUM(Fasering!$D$5:$D$12)</f>
        <v>4348.3518000000004</v>
      </c>
      <c r="I25" s="72">
        <f>($K$3+E25*12*7.57%)*SUM(Fasering!$D$5:$D$9)</f>
        <v>1729.0706311590864</v>
      </c>
      <c r="J25" s="30">
        <f>($K$3+F25*12*7.57%)*SUM(Fasering!$D$5:$D$10)</f>
        <v>2420.5619021593125</v>
      </c>
      <c r="K25" s="30">
        <f>($K$3+G25*12*7.57%)*SUM(Fasering!$D$5:$D$11)</f>
        <v>3206.961404466379</v>
      </c>
      <c r="L25" s="73">
        <f>($K$3+H25*12*7.57%)*SUM(Fasering!$D$5:$D$12)</f>
        <v>4091.8127751200013</v>
      </c>
    </row>
    <row r="26" spans="1:12" x14ac:dyDescent="0.2">
      <c r="A26" s="52">
        <f t="shared" si="2"/>
        <v>16</v>
      </c>
      <c r="B26" s="16">
        <v>52397.16</v>
      </c>
      <c r="C26" s="16">
        <f t="shared" si="0"/>
        <v>53445.103200000005</v>
      </c>
      <c r="D26" s="68">
        <f t="shared" si="1"/>
        <v>4453.7586000000001</v>
      </c>
      <c r="E26" s="69">
        <f>GEW!$D$8+($D26-GEW!$D$8)*SUM(Fasering!$D$5:$D$9)</f>
        <v>3330.3795053514486</v>
      </c>
      <c r="F26" s="70">
        <f>GEW!$D$8+($D26-GEW!$D$8)*SUM(Fasering!$D$5:$D$10)</f>
        <v>3705.1200106078486</v>
      </c>
      <c r="G26" s="70">
        <f>GEW!$D$8+($D26-GEW!$D$8)*SUM(Fasering!$D$5:$D$11)</f>
        <v>4079.0180947436006</v>
      </c>
      <c r="H26" s="71">
        <f>GEW!$D$8+($D26-GEW!$D$8)*SUM(Fasering!$D$5:$D$12)</f>
        <v>4453.758600000001</v>
      </c>
      <c r="I26" s="72">
        <f>($K$3+E26*12*7.57%)*SUM(Fasering!$D$5:$D$9)</f>
        <v>1758.5933739468403</v>
      </c>
      <c r="J26" s="30">
        <f>($K$3+F26*12*7.57%)*SUM(Fasering!$D$5:$D$10)</f>
        <v>2467.9674305033832</v>
      </c>
      <c r="K26" s="30">
        <f>($K$3+G26*12*7.57%)*SUM(Fasering!$D$5:$D$11)</f>
        <v>3276.4100876398493</v>
      </c>
      <c r="L26" s="73">
        <f>($K$3+H26*12*7.57%)*SUM(Fasering!$D$5:$D$12)</f>
        <v>4187.5643122400024</v>
      </c>
    </row>
    <row r="27" spans="1:12" x14ac:dyDescent="0.2">
      <c r="A27" s="52">
        <f t="shared" si="2"/>
        <v>17</v>
      </c>
      <c r="B27" s="16">
        <v>52836.28</v>
      </c>
      <c r="C27" s="16">
        <f t="shared" si="0"/>
        <v>53893.005599999997</v>
      </c>
      <c r="D27" s="68">
        <f t="shared" si="1"/>
        <v>4491.0838000000003</v>
      </c>
      <c r="E27" s="69">
        <f>GEW!$D$8+($D27-GEW!$D$8)*SUM(Fasering!$D$5:$D$9)</f>
        <v>3351.105129476945</v>
      </c>
      <c r="F27" s="70">
        <f>GEW!$D$8+($D27-GEW!$D$8)*SUM(Fasering!$D$5:$D$10)</f>
        <v>3731.382976027915</v>
      </c>
      <c r="G27" s="70">
        <f>GEW!$D$8+($D27-GEW!$D$8)*SUM(Fasering!$D$5:$D$11)</f>
        <v>4110.8059534490312</v>
      </c>
      <c r="H27" s="71">
        <f>GEW!$D$8+($D27-GEW!$D$8)*SUM(Fasering!$D$5:$D$12)</f>
        <v>4491.0838000000003</v>
      </c>
      <c r="I27" s="72">
        <f>($K$3+E27*12*7.57%)*SUM(Fasering!$D$5:$D$9)</f>
        <v>1769.0475598162666</v>
      </c>
      <c r="J27" s="30">
        <f>($K$3+F27*12*7.57%)*SUM(Fasering!$D$5:$D$10)</f>
        <v>2484.7540213736893</v>
      </c>
      <c r="K27" s="30">
        <f>($K$3+G27*12*7.57%)*SUM(Fasering!$D$5:$D$11)</f>
        <v>3301.0022960095785</v>
      </c>
      <c r="L27" s="73">
        <f>($K$3+H27*12*7.57%)*SUM(Fasering!$D$5:$D$12)</f>
        <v>4221.4705239200021</v>
      </c>
    </row>
    <row r="28" spans="1:12" x14ac:dyDescent="0.2">
      <c r="A28" s="52">
        <f t="shared" si="2"/>
        <v>18</v>
      </c>
      <c r="B28" s="16">
        <v>54451.39</v>
      </c>
      <c r="C28" s="16">
        <f t="shared" si="0"/>
        <v>55540.417800000003</v>
      </c>
      <c r="D28" s="68">
        <f t="shared" si="1"/>
        <v>4628.3681500000002</v>
      </c>
      <c r="E28" s="69">
        <f>GEW!$D$8+($D28-GEW!$D$8)*SUM(Fasering!$D$5:$D$9)</f>
        <v>3427.335232367569</v>
      </c>
      <c r="F28" s="70">
        <f>GEW!$D$8+($D28-GEW!$D$8)*SUM(Fasering!$D$5:$D$10)</f>
        <v>3827.9797561326759</v>
      </c>
      <c r="G28" s="70">
        <f>GEW!$D$8+($D28-GEW!$D$8)*SUM(Fasering!$D$5:$D$11)</f>
        <v>4227.7236262348943</v>
      </c>
      <c r="H28" s="71">
        <f>GEW!$D$8+($D28-GEW!$D$8)*SUM(Fasering!$D$5:$D$12)</f>
        <v>4628.3681500000002</v>
      </c>
      <c r="I28" s="72">
        <f>($K$3+E28*12*7.57%)*SUM(Fasering!$D$5:$D$9)</f>
        <v>1807.4986896658966</v>
      </c>
      <c r="J28" s="30">
        <f>($K$3+F28*12*7.57%)*SUM(Fasering!$D$5:$D$10)</f>
        <v>2546.4961209832245</v>
      </c>
      <c r="K28" s="30">
        <f>($K$3+G28*12*7.57%)*SUM(Fasering!$D$5:$D$11)</f>
        <v>3391.4539303237375</v>
      </c>
      <c r="L28" s="73">
        <f>($K$3+H28*12*7.57%)*SUM(Fasering!$D$5:$D$12)</f>
        <v>4346.1796274600019</v>
      </c>
    </row>
    <row r="29" spans="1:12" x14ac:dyDescent="0.2">
      <c r="A29" s="52">
        <f t="shared" si="2"/>
        <v>19</v>
      </c>
      <c r="B29" s="16">
        <v>54514.92</v>
      </c>
      <c r="C29" s="16">
        <f t="shared" si="0"/>
        <v>55605.218399999998</v>
      </c>
      <c r="D29" s="68">
        <f t="shared" si="1"/>
        <v>4633.7681999999995</v>
      </c>
      <c r="E29" s="69">
        <f>GEW!$D$8+($D29-GEW!$D$8)*SUM(Fasering!$D$5:$D$9)</f>
        <v>3430.3337268581245</v>
      </c>
      <c r="F29" s="70">
        <f>GEW!$D$8+($D29-GEW!$D$8)*SUM(Fasering!$D$5:$D$10)</f>
        <v>3831.7793694345901</v>
      </c>
      <c r="G29" s="70">
        <f>GEW!$D$8+($D29-GEW!$D$8)*SUM(Fasering!$D$5:$D$11)</f>
        <v>4232.3225574235348</v>
      </c>
      <c r="H29" s="71">
        <f>GEW!$D$8+($D29-GEW!$D$8)*SUM(Fasering!$D$5:$D$12)</f>
        <v>4633.7682000000004</v>
      </c>
      <c r="I29" s="72">
        <f>($K$3+E29*12*7.57%)*SUM(Fasering!$D$5:$D$9)</f>
        <v>1809.0111564819938</v>
      </c>
      <c r="J29" s="30">
        <f>($K$3+F29*12*7.57%)*SUM(Fasering!$D$5:$D$10)</f>
        <v>2548.9247330209146</v>
      </c>
      <c r="K29" s="30">
        <f>($K$3+G29*12*7.57%)*SUM(Fasering!$D$5:$D$11)</f>
        <v>3395.0118256546925</v>
      </c>
      <c r="L29" s="73">
        <f>($K$3+H29*12*7.57%)*SUM(Fasering!$D$5:$D$12)</f>
        <v>4351.0850328800016</v>
      </c>
    </row>
    <row r="30" spans="1:12" x14ac:dyDescent="0.2">
      <c r="A30" s="52">
        <f t="shared" si="2"/>
        <v>20</v>
      </c>
      <c r="B30" s="16">
        <v>56505.599999999999</v>
      </c>
      <c r="C30" s="16">
        <f t="shared" si="0"/>
        <v>57635.712</v>
      </c>
      <c r="D30" s="68">
        <f t="shared" si="1"/>
        <v>4802.9760000000006</v>
      </c>
      <c r="E30" s="69">
        <f>GEW!$D$8+($D30-GEW!$D$8)*SUM(Fasering!$D$5:$D$9)</f>
        <v>3524.2900154219424</v>
      </c>
      <c r="F30" s="70">
        <f>GEW!$D$8+($D30-GEW!$D$8)*SUM(Fasering!$D$5:$D$10)</f>
        <v>3950.8383054940209</v>
      </c>
      <c r="G30" s="70">
        <f>GEW!$D$8+($D30-GEW!$D$8)*SUM(Fasering!$D$5:$D$11)</f>
        <v>4376.4277099279225</v>
      </c>
      <c r="H30" s="71">
        <f>GEW!$D$8+($D30-GEW!$D$8)*SUM(Fasering!$D$5:$D$12)</f>
        <v>4802.9760000000006</v>
      </c>
      <c r="I30" s="72">
        <f>($K$3+E30*12*7.57%)*SUM(Fasering!$D$5:$D$9)</f>
        <v>1856.4035292424007</v>
      </c>
      <c r="J30" s="30">
        <f>($K$3+F30*12*7.57%)*SUM(Fasering!$D$5:$D$10)</f>
        <v>2625.0240469070959</v>
      </c>
      <c r="K30" s="30">
        <f>($K$3+G30*12*7.57%)*SUM(Fasering!$D$5:$D$11)</f>
        <v>3506.4966529398375</v>
      </c>
      <c r="L30" s="73">
        <f>($K$3+H30*12*7.57%)*SUM(Fasering!$D$5:$D$12)</f>
        <v>4504.7933984000019</v>
      </c>
    </row>
    <row r="31" spans="1:12" x14ac:dyDescent="0.2">
      <c r="A31" s="52">
        <f t="shared" si="2"/>
        <v>21</v>
      </c>
      <c r="B31" s="16">
        <v>56552.56</v>
      </c>
      <c r="C31" s="16">
        <f t="shared" si="0"/>
        <v>57683.611199999999</v>
      </c>
      <c r="D31" s="68">
        <f t="shared" si="1"/>
        <v>4806.9675999999999</v>
      </c>
      <c r="E31" s="69">
        <f>GEW!$D$8+($D31-GEW!$D$8)*SUM(Fasering!$D$5:$D$9)</f>
        <v>3526.5064376047931</v>
      </c>
      <c r="F31" s="70">
        <f>GEW!$D$8+($D31-GEW!$D$8)*SUM(Fasering!$D$5:$D$10)</f>
        <v>3953.6468973507481</v>
      </c>
      <c r="G31" s="70">
        <f>GEW!$D$8+($D31-GEW!$D$8)*SUM(Fasering!$D$5:$D$11)</f>
        <v>4379.8271402540449</v>
      </c>
      <c r="H31" s="71">
        <f>GEW!$D$8+($D31-GEW!$D$8)*SUM(Fasering!$D$5:$D$12)</f>
        <v>4806.9675999999999</v>
      </c>
      <c r="I31" s="72">
        <f>($K$3+E31*12*7.57%)*SUM(Fasering!$D$5:$D$9)</f>
        <v>1857.5215119542527</v>
      </c>
      <c r="J31" s="30">
        <f>($K$3+F31*12*7.57%)*SUM(Fasering!$D$5:$D$10)</f>
        <v>2626.8192243239055</v>
      </c>
      <c r="K31" s="30">
        <f>($K$3+G31*12*7.57%)*SUM(Fasering!$D$5:$D$11)</f>
        <v>3509.1265721078153</v>
      </c>
      <c r="L31" s="73">
        <f>($K$3+H31*12*7.57%)*SUM(Fasering!$D$5:$D$12)</f>
        <v>4508.4193678400015</v>
      </c>
    </row>
    <row r="32" spans="1:12" x14ac:dyDescent="0.2">
      <c r="A32" s="52">
        <f t="shared" si="2"/>
        <v>22</v>
      </c>
      <c r="B32" s="16">
        <v>58559.83</v>
      </c>
      <c r="C32" s="16">
        <f t="shared" si="0"/>
        <v>59731.026600000005</v>
      </c>
      <c r="D32" s="68">
        <f t="shared" si="1"/>
        <v>4977.5855499999998</v>
      </c>
      <c r="E32" s="69">
        <f>GEW!$D$8+($D32-GEW!$D$8)*SUM(Fasering!$D$5:$D$9)</f>
        <v>3621.2457424380627</v>
      </c>
      <c r="F32" s="70">
        <f>GEW!$D$8+($D32-GEW!$D$8)*SUM(Fasering!$D$5:$D$10)</f>
        <v>4073.6980510188473</v>
      </c>
      <c r="G32" s="70">
        <f>GEW!$D$8+($D32-GEW!$D$8)*SUM(Fasering!$D$5:$D$11)</f>
        <v>4525.1332414192166</v>
      </c>
      <c r="H32" s="71">
        <f>GEW!$D$8+($D32-GEW!$D$8)*SUM(Fasering!$D$5:$D$12)</f>
        <v>4977.5855499999998</v>
      </c>
      <c r="I32" s="72">
        <f>($K$3+E32*12*7.57%)*SUM(Fasering!$D$5:$D$9)</f>
        <v>1905.308844961457</v>
      </c>
      <c r="J32" s="30">
        <f>($K$3+F32*12*7.57%)*SUM(Fasering!$D$5:$D$10)</f>
        <v>2703.5527373869363</v>
      </c>
      <c r="K32" s="30">
        <f>($K$3+G32*12*7.57%)*SUM(Fasering!$D$5:$D$11)</f>
        <v>3621.5404956237271</v>
      </c>
      <c r="L32" s="73">
        <f>($K$3+H32*12*7.57%)*SUM(Fasering!$D$5:$D$12)</f>
        <v>4663.4087136200014</v>
      </c>
    </row>
    <row r="33" spans="1:12" x14ac:dyDescent="0.2">
      <c r="A33" s="52">
        <f t="shared" si="2"/>
        <v>23</v>
      </c>
      <c r="B33" s="16">
        <v>60614.04</v>
      </c>
      <c r="C33" s="16">
        <f t="shared" si="0"/>
        <v>61826.320800000001</v>
      </c>
      <c r="D33" s="68">
        <f t="shared" si="1"/>
        <v>5152.1934000000001</v>
      </c>
      <c r="E33" s="69">
        <f>GEW!$D$8+($D33-GEW!$D$8)*SUM(Fasering!$D$5:$D$9)</f>
        <v>3718.2005254924361</v>
      </c>
      <c r="F33" s="70">
        <f>GEW!$D$8+($D33-GEW!$D$8)*SUM(Fasering!$D$5:$D$10)</f>
        <v>4196.5566003801923</v>
      </c>
      <c r="G33" s="70">
        <f>GEW!$D$8+($D33-GEW!$D$8)*SUM(Fasering!$D$5:$D$11)</f>
        <v>4673.8373251122448</v>
      </c>
      <c r="H33" s="71">
        <f>GEW!$D$8+($D33-GEW!$D$8)*SUM(Fasering!$D$5:$D$12)</f>
        <v>5152.193400000001</v>
      </c>
      <c r="I33" s="72">
        <f>($K$3+E33*12*7.57%)*SUM(Fasering!$D$5:$D$9)</f>
        <v>1954.2136845379612</v>
      </c>
      <c r="J33" s="30">
        <f>($K$3+F33*12*7.57%)*SUM(Fasering!$D$5:$D$10)</f>
        <v>2782.0806633108082</v>
      </c>
      <c r="K33" s="30">
        <f>($K$3+G33*12*7.57%)*SUM(Fasering!$D$5:$D$11)</f>
        <v>3736.5832182398267</v>
      </c>
      <c r="L33" s="73">
        <f>($K$3+H33*12*7.57%)*SUM(Fasering!$D$5:$D$12)</f>
        <v>4822.0224845600023</v>
      </c>
    </row>
    <row r="34" spans="1:12" x14ac:dyDescent="0.2">
      <c r="A34" s="52">
        <f t="shared" si="2"/>
        <v>24</v>
      </c>
      <c r="B34" s="16">
        <v>62621.31</v>
      </c>
      <c r="C34" s="16">
        <f t="shared" si="0"/>
        <v>63873.736199999999</v>
      </c>
      <c r="D34" s="68">
        <f t="shared" si="1"/>
        <v>5322.8113499999999</v>
      </c>
      <c r="E34" s="69">
        <f>GEW!$D$8+($D34-GEW!$D$8)*SUM(Fasering!$D$5:$D$9)</f>
        <v>3812.9398303257067</v>
      </c>
      <c r="F34" s="70">
        <f>GEW!$D$8+($D34-GEW!$D$8)*SUM(Fasering!$D$5:$D$10)</f>
        <v>4316.6077540482911</v>
      </c>
      <c r="G34" s="70">
        <f>GEW!$D$8+($D34-GEW!$D$8)*SUM(Fasering!$D$5:$D$11)</f>
        <v>4819.1434262774155</v>
      </c>
      <c r="H34" s="71">
        <f>GEW!$D$8+($D34-GEW!$D$8)*SUM(Fasering!$D$5:$D$12)</f>
        <v>5322.8113500000009</v>
      </c>
      <c r="I34" s="72">
        <f>($K$3+E34*12*7.57%)*SUM(Fasering!$D$5:$D$9)</f>
        <v>2002.0010175451662</v>
      </c>
      <c r="J34" s="30">
        <f>($K$3+F34*12*7.57%)*SUM(Fasering!$D$5:$D$10)</f>
        <v>2858.8141763738386</v>
      </c>
      <c r="K34" s="30">
        <f>($K$3+G34*12*7.57%)*SUM(Fasering!$D$5:$D$11)</f>
        <v>3848.9971417557372</v>
      </c>
      <c r="L34" s="73">
        <f>($K$3+H34*12*7.57%)*SUM(Fasering!$D$5:$D$12)</f>
        <v>4977.0118303400022</v>
      </c>
    </row>
    <row r="35" spans="1:12" x14ac:dyDescent="0.2">
      <c r="A35" s="52">
        <f t="shared" si="2"/>
        <v>25</v>
      </c>
      <c r="B35" s="16">
        <v>62734.92</v>
      </c>
      <c r="C35" s="16">
        <f t="shared" si="0"/>
        <v>63989.618399999999</v>
      </c>
      <c r="D35" s="68">
        <f t="shared" si="1"/>
        <v>5332.4682000000003</v>
      </c>
      <c r="E35" s="69">
        <f>GEW!$D$8+($D35-GEW!$D$8)*SUM(Fasering!$D$5:$D$9)</f>
        <v>3818.3020050317041</v>
      </c>
      <c r="F35" s="70">
        <f>GEW!$D$8+($D35-GEW!$D$8)*SUM(Fasering!$D$5:$D$10)</f>
        <v>4323.4025607101921</v>
      </c>
      <c r="G35" s="70">
        <f>GEW!$D$8+($D35-GEW!$D$8)*SUM(Fasering!$D$5:$D$11)</f>
        <v>4827.3676443215136</v>
      </c>
      <c r="H35" s="71">
        <f>GEW!$D$8+($D35-GEW!$D$8)*SUM(Fasering!$D$5:$D$12)</f>
        <v>5332.4682000000012</v>
      </c>
      <c r="I35" s="72">
        <f>($K$3+E35*12*7.57%)*SUM(Fasering!$D$5:$D$9)</f>
        <v>2004.7057453112109</v>
      </c>
      <c r="J35" s="30">
        <f>($K$3+F35*12*7.57%)*SUM(Fasering!$D$5:$D$10)</f>
        <v>2863.1572365596094</v>
      </c>
      <c r="K35" s="30">
        <f>($K$3+G35*12*7.57%)*SUM(Fasering!$D$5:$D$11)</f>
        <v>3855.3596868297154</v>
      </c>
      <c r="L35" s="73">
        <f>($K$3+H35*12*7.57%)*SUM(Fasering!$D$5:$D$12)</f>
        <v>4985.7841128800028</v>
      </c>
    </row>
    <row r="36" spans="1:12" x14ac:dyDescent="0.2">
      <c r="A36" s="52">
        <f t="shared" si="2"/>
        <v>26</v>
      </c>
      <c r="B36" s="16">
        <v>62840.2</v>
      </c>
      <c r="C36" s="16">
        <f t="shared" si="0"/>
        <v>64097.004000000001</v>
      </c>
      <c r="D36" s="68">
        <f t="shared" si="1"/>
        <v>5341.4170000000004</v>
      </c>
      <c r="E36" s="69">
        <f>GEW!$D$8+($D36-GEW!$D$8)*SUM(Fasering!$D$5:$D$9)</f>
        <v>3823.2710196699177</v>
      </c>
      <c r="F36" s="70">
        <f>GEW!$D$8+($D36-GEW!$D$8)*SUM(Fasering!$D$5:$D$10)</f>
        <v>4329.6991652816632</v>
      </c>
      <c r="G36" s="70">
        <f>GEW!$D$8+($D36-GEW!$D$8)*SUM(Fasering!$D$5:$D$11)</f>
        <v>4834.9888543882553</v>
      </c>
      <c r="H36" s="71">
        <f>GEW!$D$8+($D36-GEW!$D$8)*SUM(Fasering!$D$5:$D$12)</f>
        <v>5341.4170000000013</v>
      </c>
      <c r="I36" s="72">
        <f>($K$3+E36*12*7.57%)*SUM(Fasering!$D$5:$D$9)</f>
        <v>2007.2121597043911</v>
      </c>
      <c r="J36" s="30">
        <f>($K$3+F36*12*7.57%)*SUM(Fasering!$D$5:$D$10)</f>
        <v>2867.1818591840074</v>
      </c>
      <c r="K36" s="30">
        <f>($K$3+G36*12*7.57%)*SUM(Fasering!$D$5:$D$11)</f>
        <v>3861.2557236696789</v>
      </c>
      <c r="L36" s="73">
        <f>($K$3+H36*12*7.57%)*SUM(Fasering!$D$5:$D$12)</f>
        <v>4993.9132028000031</v>
      </c>
    </row>
    <row r="37" spans="1:12" x14ac:dyDescent="0.2">
      <c r="A37" s="52">
        <f t="shared" si="2"/>
        <v>27</v>
      </c>
      <c r="B37" s="16">
        <v>62937.73</v>
      </c>
      <c r="C37" s="16">
        <f t="shared" si="0"/>
        <v>64196.484600000003</v>
      </c>
      <c r="D37" s="68">
        <f t="shared" si="1"/>
        <v>5349.7070500000009</v>
      </c>
      <c r="E37" s="69">
        <f>GEW!$D$8+($D37-GEW!$D$8)*SUM(Fasering!$D$5:$D$9)</f>
        <v>3827.8742491310213</v>
      </c>
      <c r="F37" s="70">
        <f>GEW!$D$8+($D37-GEW!$D$8)*SUM(Fasering!$D$5:$D$10)</f>
        <v>4335.5322565036968</v>
      </c>
      <c r="G37" s="70">
        <f>GEW!$D$8+($D37-GEW!$D$8)*SUM(Fasering!$D$5:$D$11)</f>
        <v>4842.0490426273263</v>
      </c>
      <c r="H37" s="71">
        <f>GEW!$D$8+($D37-GEW!$D$8)*SUM(Fasering!$D$5:$D$12)</f>
        <v>5349.7070500000018</v>
      </c>
      <c r="I37" s="72">
        <f>($K$3+E37*12*7.57%)*SUM(Fasering!$D$5:$D$9)</f>
        <v>2009.5340688587114</v>
      </c>
      <c r="J37" s="30">
        <f>($K$3+F37*12*7.57%)*SUM(Fasering!$D$5:$D$10)</f>
        <v>2870.910216370155</v>
      </c>
      <c r="K37" s="30">
        <f>($K$3+G37*12*7.57%)*SUM(Fasering!$D$5:$D$11)</f>
        <v>3866.7177342415043</v>
      </c>
      <c r="L37" s="73">
        <f>($K$3+H37*12*7.57%)*SUM(Fasering!$D$5:$D$12)</f>
        <v>5001.4438842200034</v>
      </c>
    </row>
    <row r="38" spans="1:12" x14ac:dyDescent="0.2">
      <c r="A38" s="52">
        <f t="shared" si="2"/>
        <v>28</v>
      </c>
      <c r="B38" s="16">
        <v>63028.09</v>
      </c>
      <c r="C38" s="16">
        <f t="shared" si="0"/>
        <v>64288.6518</v>
      </c>
      <c r="D38" s="68">
        <f t="shared" si="1"/>
        <v>5357.3876499999997</v>
      </c>
      <c r="E38" s="69">
        <f>GEW!$D$8+($D38-GEW!$D$8)*SUM(Fasering!$D$5:$D$9)</f>
        <v>3832.1390683056879</v>
      </c>
      <c r="F38" s="70">
        <f>GEW!$D$8+($D38-GEW!$D$8)*SUM(Fasering!$D$5:$D$10)</f>
        <v>4340.9365231172806</v>
      </c>
      <c r="G38" s="70">
        <f>GEW!$D$8+($D38-GEW!$D$8)*SUM(Fasering!$D$5:$D$11)</f>
        <v>4848.590195188408</v>
      </c>
      <c r="H38" s="71">
        <f>GEW!$D$8+($D38-GEW!$D$8)*SUM(Fasering!$D$5:$D$12)</f>
        <v>5357.3876500000006</v>
      </c>
      <c r="I38" s="72">
        <f>($K$3+E38*12*7.57%)*SUM(Fasering!$D$5:$D$9)</f>
        <v>2011.685280908177</v>
      </c>
      <c r="J38" s="30">
        <f>($K$3+F38*12*7.57%)*SUM(Fasering!$D$5:$D$10)</f>
        <v>2874.3644802411709</v>
      </c>
      <c r="K38" s="30">
        <f>($K$3+G38*12*7.57%)*SUM(Fasering!$D$5:$D$11)</f>
        <v>3871.7782005110626</v>
      </c>
      <c r="L38" s="73">
        <f>($K$3+H38*12*7.57%)*SUM(Fasering!$D$5:$D$12)</f>
        <v>5008.4209412600021</v>
      </c>
    </row>
    <row r="39" spans="1:12" x14ac:dyDescent="0.2">
      <c r="A39" s="52">
        <f t="shared" si="2"/>
        <v>29</v>
      </c>
      <c r="B39" s="16">
        <v>63111.76</v>
      </c>
      <c r="C39" s="16">
        <f t="shared" si="0"/>
        <v>64373.995200000005</v>
      </c>
      <c r="D39" s="68">
        <f t="shared" si="1"/>
        <v>5364.4996000000001</v>
      </c>
      <c r="E39" s="69">
        <f>GEW!$D$8+($D39-GEW!$D$8)*SUM(Fasering!$D$5:$D$9)</f>
        <v>3836.0881322758564</v>
      </c>
      <c r="F39" s="70">
        <f>GEW!$D$8+($D39-GEW!$D$8)*SUM(Fasering!$D$5:$D$10)</f>
        <v>4345.9406730459941</v>
      </c>
      <c r="G39" s="70">
        <f>GEW!$D$8+($D39-GEW!$D$8)*SUM(Fasering!$D$5:$D$11)</f>
        <v>4854.6470592298629</v>
      </c>
      <c r="H39" s="71">
        <f>GEW!$D$8+($D39-GEW!$D$8)*SUM(Fasering!$D$5:$D$12)</f>
        <v>5364.499600000001</v>
      </c>
      <c r="I39" s="72">
        <f>($K$3+E39*12*7.57%)*SUM(Fasering!$D$5:$D$9)</f>
        <v>2013.6772232740336</v>
      </c>
      <c r="J39" s="30">
        <f>($K$3+F39*12*7.57%)*SUM(Fasering!$D$5:$D$10)</f>
        <v>2877.5630001403292</v>
      </c>
      <c r="K39" s="30">
        <f>($K$3+G39*12*7.57%)*SUM(Fasering!$D$5:$D$11)</f>
        <v>3876.4640041052867</v>
      </c>
      <c r="L39" s="73">
        <f>($K$3+H39*12*7.57%)*SUM(Fasering!$D$5:$D$12)</f>
        <v>5014.8814366400029</v>
      </c>
    </row>
    <row r="40" spans="1:12" x14ac:dyDescent="0.2">
      <c r="A40" s="52">
        <f t="shared" si="2"/>
        <v>30</v>
      </c>
      <c r="B40" s="16">
        <v>63189.33</v>
      </c>
      <c r="C40" s="16">
        <f t="shared" si="0"/>
        <v>64453.116600000001</v>
      </c>
      <c r="D40" s="68">
        <f t="shared" si="1"/>
        <v>5371.0930500000004</v>
      </c>
      <c r="E40" s="69">
        <f>GEW!$D$8+($D40-GEW!$D$8)*SUM(Fasering!$D$5:$D$9)</f>
        <v>3839.7492879130737</v>
      </c>
      <c r="F40" s="70">
        <f>GEW!$D$8+($D40-GEW!$D$8)*SUM(Fasering!$D$5:$D$10)</f>
        <v>4350.5799931125703</v>
      </c>
      <c r="G40" s="70">
        <f>GEW!$D$8+($D40-GEW!$D$8)*SUM(Fasering!$D$5:$D$11)</f>
        <v>4860.2623448005052</v>
      </c>
      <c r="H40" s="71">
        <f>GEW!$D$8+($D40-GEW!$D$8)*SUM(Fasering!$D$5:$D$12)</f>
        <v>5371.0930500000013</v>
      </c>
      <c r="I40" s="72">
        <f>($K$3+E40*12*7.57%)*SUM(Fasering!$D$5:$D$9)</f>
        <v>2015.523942161562</v>
      </c>
      <c r="J40" s="30">
        <f>($K$3+F40*12*7.57%)*SUM(Fasering!$D$5:$D$10)</f>
        <v>2880.5283304687359</v>
      </c>
      <c r="K40" s="30">
        <f>($K$3+G40*12*7.57%)*SUM(Fasering!$D$5:$D$11)</f>
        <v>3880.8081870239416</v>
      </c>
      <c r="L40" s="73">
        <f>($K$3+H40*12*7.57%)*SUM(Fasering!$D$5:$D$12)</f>
        <v>5020.870926620003</v>
      </c>
    </row>
    <row r="41" spans="1:12" x14ac:dyDescent="0.2">
      <c r="A41" s="52">
        <f t="shared" si="2"/>
        <v>31</v>
      </c>
      <c r="B41" s="16">
        <v>63261.120000000003</v>
      </c>
      <c r="C41" s="16">
        <f t="shared" si="0"/>
        <v>64526.342400000001</v>
      </c>
      <c r="D41" s="68">
        <f t="shared" si="1"/>
        <v>5377.1952000000001</v>
      </c>
      <c r="E41" s="69">
        <f>GEW!$D$8+($D41-GEW!$D$8)*SUM(Fasering!$D$5:$D$9)</f>
        <v>3843.1376386052975</v>
      </c>
      <c r="F41" s="70">
        <f>GEW!$D$8+($D41-GEW!$D$8)*SUM(Fasering!$D$5:$D$10)</f>
        <v>4354.8736219327257</v>
      </c>
      <c r="G41" s="70">
        <f>GEW!$D$8+($D41-GEW!$D$8)*SUM(Fasering!$D$5:$D$11)</f>
        <v>4865.4592166725733</v>
      </c>
      <c r="H41" s="71">
        <f>GEW!$D$8+($D41-GEW!$D$8)*SUM(Fasering!$D$5:$D$12)</f>
        <v>5377.195200000001</v>
      </c>
      <c r="I41" s="72">
        <f>($K$3+E41*12*7.57%)*SUM(Fasering!$D$5:$D$9)</f>
        <v>2017.2330558515921</v>
      </c>
      <c r="J41" s="30">
        <f>($K$3+F41*12*7.57%)*SUM(Fasering!$D$5:$D$10)</f>
        <v>2883.2727041219041</v>
      </c>
      <c r="K41" s="30">
        <f>($K$3+G41*12*7.57%)*SUM(Fasering!$D$5:$D$11)</f>
        <v>3884.8286703516483</v>
      </c>
      <c r="L41" s="73">
        <f>($K$3+H41*12*7.57%)*SUM(Fasering!$D$5:$D$12)</f>
        <v>5026.4141196800019</v>
      </c>
    </row>
    <row r="42" spans="1:12" x14ac:dyDescent="0.2">
      <c r="A42" s="52">
        <f t="shared" si="2"/>
        <v>32</v>
      </c>
      <c r="B42" s="16">
        <v>63327.61</v>
      </c>
      <c r="C42" s="16">
        <f t="shared" si="0"/>
        <v>64594.162199999999</v>
      </c>
      <c r="D42" s="68">
        <f t="shared" si="1"/>
        <v>5382.8468500000008</v>
      </c>
      <c r="E42" s="69">
        <f>GEW!$D$8+($D42-GEW!$D$8)*SUM(Fasering!$D$5:$D$9)</f>
        <v>3846.275839434466</v>
      </c>
      <c r="F42" s="70">
        <f>GEW!$D$8+($D42-GEW!$D$8)*SUM(Fasering!$D$5:$D$10)</f>
        <v>4358.8502674300389</v>
      </c>
      <c r="G42" s="70">
        <f>GEW!$D$8+($D42-GEW!$D$8)*SUM(Fasering!$D$5:$D$11)</f>
        <v>4870.2724220044292</v>
      </c>
      <c r="H42" s="71">
        <f>GEW!$D$8+($D42-GEW!$D$8)*SUM(Fasering!$D$5:$D$12)</f>
        <v>5382.8468500000017</v>
      </c>
      <c r="I42" s="72">
        <f>($K$3+E42*12*7.57%)*SUM(Fasering!$D$5:$D$9)</f>
        <v>2018.8159917653704</v>
      </c>
      <c r="J42" s="30">
        <f>($K$3+F42*12*7.57%)*SUM(Fasering!$D$5:$D$10)</f>
        <v>2885.8144704431074</v>
      </c>
      <c r="K42" s="30">
        <f>($K$3+G42*12*7.57%)*SUM(Fasering!$D$5:$D$11)</f>
        <v>3888.5523357153388</v>
      </c>
      <c r="L42" s="73">
        <f>($K$3+H42*12*7.57%)*SUM(Fasering!$D$5:$D$12)</f>
        <v>5031.5480785400032</v>
      </c>
    </row>
    <row r="43" spans="1:12" x14ac:dyDescent="0.2">
      <c r="A43" s="52">
        <f t="shared" si="2"/>
        <v>33</v>
      </c>
      <c r="B43" s="16">
        <v>63389.17</v>
      </c>
      <c r="C43" s="16">
        <f t="shared" si="0"/>
        <v>64656.953399999999</v>
      </c>
      <c r="D43" s="68">
        <f t="shared" si="1"/>
        <v>5388.0794499999993</v>
      </c>
      <c r="E43" s="69">
        <f>GEW!$D$8+($D43-GEW!$D$8)*SUM(Fasering!$D$5:$D$9)</f>
        <v>3849.1813536929039</v>
      </c>
      <c r="F43" s="70">
        <f>GEW!$D$8+($D43-GEW!$D$8)*SUM(Fasering!$D$5:$D$10)</f>
        <v>4362.5320586289345</v>
      </c>
      <c r="G43" s="70">
        <f>GEW!$D$8+($D43-GEW!$D$8)*SUM(Fasering!$D$5:$D$11)</f>
        <v>4874.7287450639697</v>
      </c>
      <c r="H43" s="71">
        <f>GEW!$D$8+($D43-GEW!$D$8)*SUM(Fasering!$D$5:$D$12)</f>
        <v>5388.0794500000002</v>
      </c>
      <c r="I43" s="72">
        <f>($K$3+E43*12*7.57%)*SUM(Fasering!$D$5:$D$9)</f>
        <v>2020.2815585401056</v>
      </c>
      <c r="J43" s="30">
        <f>($K$3+F43*12*7.57%)*SUM(Fasering!$D$5:$D$10)</f>
        <v>2888.1677737177833</v>
      </c>
      <c r="K43" s="30">
        <f>($K$3+G43*12*7.57%)*SUM(Fasering!$D$5:$D$11)</f>
        <v>3891.9999043691</v>
      </c>
      <c r="L43" s="73">
        <f>($K$3+H43*12*7.57%)*SUM(Fasering!$D$5:$D$12)</f>
        <v>5036.3013723800013</v>
      </c>
    </row>
    <row r="44" spans="1:12" x14ac:dyDescent="0.2">
      <c r="A44" s="52">
        <f t="shared" si="2"/>
        <v>34</v>
      </c>
      <c r="B44" s="16">
        <v>63446.2</v>
      </c>
      <c r="C44" s="16">
        <f t="shared" si="0"/>
        <v>64715.123999999996</v>
      </c>
      <c r="D44" s="68">
        <f t="shared" si="1"/>
        <v>5392.9270000000006</v>
      </c>
      <c r="E44" s="69">
        <f>GEW!$D$8+($D44-GEW!$D$8)*SUM(Fasering!$D$5:$D$9)</f>
        <v>3851.8730606155614</v>
      </c>
      <c r="F44" s="70">
        <f>GEW!$D$8+($D44-GEW!$D$8)*SUM(Fasering!$D$5:$D$10)</f>
        <v>4365.9429187990627</v>
      </c>
      <c r="G44" s="70">
        <f>GEW!$D$8+($D44-GEW!$D$8)*SUM(Fasering!$D$5:$D$11)</f>
        <v>4878.8571418165002</v>
      </c>
      <c r="H44" s="71">
        <f>GEW!$D$8+($D44-GEW!$D$8)*SUM(Fasering!$D$5:$D$12)</f>
        <v>5392.9270000000015</v>
      </c>
      <c r="I44" s="72">
        <f>($K$3+E44*12*7.57%)*SUM(Fasering!$D$5:$D$9)</f>
        <v>2021.6392790268369</v>
      </c>
      <c r="J44" s="30">
        <f>($K$3+F44*12*7.57%)*SUM(Fasering!$D$5:$D$10)</f>
        <v>2890.3479050653277</v>
      </c>
      <c r="K44" s="30">
        <f>($K$3+G44*12*7.57%)*SUM(Fasering!$D$5:$D$11)</f>
        <v>3895.1937776687132</v>
      </c>
      <c r="L44" s="73">
        <f>($K$3+H44*12*7.57%)*SUM(Fasering!$D$5:$D$12)</f>
        <v>5040.7048868000029</v>
      </c>
    </row>
    <row r="45" spans="1:12" x14ac:dyDescent="0.2">
      <c r="A45" s="52">
        <f t="shared" si="2"/>
        <v>35</v>
      </c>
      <c r="B45" s="16">
        <v>63498.97</v>
      </c>
      <c r="C45" s="16">
        <f t="shared" si="0"/>
        <v>64768.949400000005</v>
      </c>
      <c r="D45" s="68">
        <f t="shared" si="1"/>
        <v>5397.4124499999998</v>
      </c>
      <c r="E45" s="69">
        <f>GEW!$D$8+($D45-GEW!$D$8)*SUM(Fasering!$D$5:$D$9)</f>
        <v>3854.3637036860255</v>
      </c>
      <c r="F45" s="70">
        <f>GEW!$D$8+($D45-GEW!$D$8)*SUM(Fasering!$D$5:$D$10)</f>
        <v>4369.0989961474334</v>
      </c>
      <c r="G45" s="70">
        <f>GEW!$D$8+($D45-GEW!$D$8)*SUM(Fasering!$D$5:$D$11)</f>
        <v>4882.6771575385928</v>
      </c>
      <c r="H45" s="71">
        <f>GEW!$D$8+($D45-GEW!$D$8)*SUM(Fasering!$D$5:$D$12)</f>
        <v>5397.4124500000007</v>
      </c>
      <c r="I45" s="72">
        <f>($K$3+E45*12*7.57%)*SUM(Fasering!$D$5:$D$9)</f>
        <v>2022.8955811500141</v>
      </c>
      <c r="J45" s="30">
        <f>($K$3+F45*12*7.57%)*SUM(Fasering!$D$5:$D$10)</f>
        <v>2892.3651859913298</v>
      </c>
      <c r="K45" s="30">
        <f>($K$3+G45*12*7.57%)*SUM(Fasering!$D$5:$D$11)</f>
        <v>3898.1490765293215</v>
      </c>
      <c r="L45" s="73">
        <f>($K$3+H45*12*7.57%)*SUM(Fasering!$D$5:$D$12)</f>
        <v>5044.7794695800021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31</v>
      </c>
      <c r="B1" s="1" t="s">
        <v>103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37925.31</v>
      </c>
      <c r="C10" s="16">
        <f t="shared" ref="C10:C45" si="0">B10*$D$3</f>
        <v>38683.816200000001</v>
      </c>
      <c r="D10" s="68">
        <f t="shared" ref="D10:D45" si="1">B10/12*$D$3</f>
        <v>3223.6513499999996</v>
      </c>
      <c r="E10" s="69">
        <f>GEW!$D$8+($D10-GEW!$D$8)*SUM(Fasering!$D$5:$D$9)</f>
        <v>2647.3358646596826</v>
      </c>
      <c r="F10" s="70">
        <f>GEW!$D$8+($D10-GEW!$D$8)*SUM(Fasering!$D$5:$D$10)</f>
        <v>2839.5850859531265</v>
      </c>
      <c r="G10" s="70">
        <f>GEW!$D$8+($D10-GEW!$D$8)*SUM(Fasering!$D$5:$D$11)</f>
        <v>3031.4021287065561</v>
      </c>
      <c r="H10" s="71">
        <f>GEW!$D$8+($D10-GEW!$D$8)*SUM(Fasering!$D$5:$D$12)</f>
        <v>3223.6513500000001</v>
      </c>
      <c r="I10" s="72">
        <f>($K$3+E10*12*7.57%)*SUM(Fasering!$D$5:$D$9)</f>
        <v>1414.0601944641021</v>
      </c>
      <c r="J10" s="30">
        <f>($K$3+F10*12*7.57%)*SUM(Fasering!$D$5:$D$10)</f>
        <v>1914.7404650123292</v>
      </c>
      <c r="K10" s="30">
        <f>($K$3+G10*12*7.57%)*SUM(Fasering!$D$5:$D$11)</f>
        <v>2465.9374362109265</v>
      </c>
      <c r="L10" s="73">
        <f>($K$3+H10*12*7.57%)*SUM(Fasering!$D$5:$D$12)</f>
        <v>3070.1348863400008</v>
      </c>
    </row>
    <row r="11" spans="1:12" x14ac:dyDescent="0.2">
      <c r="A11" s="52">
        <f t="shared" ref="A11:A45" si="2">+A10+1</f>
        <v>1</v>
      </c>
      <c r="B11" s="16">
        <v>39019.31</v>
      </c>
      <c r="C11" s="16">
        <f t="shared" si="0"/>
        <v>39799.696199999998</v>
      </c>
      <c r="D11" s="68">
        <f t="shared" si="1"/>
        <v>3316.6413499999999</v>
      </c>
      <c r="E11" s="69">
        <f>GEW!$D$8+($D11-GEW!$D$8)*SUM(Fasering!$D$5:$D$9)</f>
        <v>2698.9705722414219</v>
      </c>
      <c r="F11" s="70">
        <f>GEW!$D$8+($D11-GEW!$D$8)*SUM(Fasering!$D$5:$D$10)</f>
        <v>2905.0152284416313</v>
      </c>
      <c r="G11" s="70">
        <f>GEW!$D$8+($D11-GEW!$D$8)*SUM(Fasering!$D$5:$D$11)</f>
        <v>3110.596693799791</v>
      </c>
      <c r="H11" s="71">
        <f>GEW!$D$8+($D11-GEW!$D$8)*SUM(Fasering!$D$5:$D$12)</f>
        <v>3316.6413499999999</v>
      </c>
      <c r="I11" s="72">
        <f>($K$3+E11*12*7.57%)*SUM(Fasering!$D$5:$D$9)</f>
        <v>1440.1051920528082</v>
      </c>
      <c r="J11" s="30">
        <f>($K$3+F11*12*7.57%)*SUM(Fasering!$D$5:$D$10)</f>
        <v>1956.5616765538541</v>
      </c>
      <c r="K11" s="30">
        <f>($K$3+G11*12*7.57%)*SUM(Fasering!$D$5:$D$11)</f>
        <v>2527.2051442553884</v>
      </c>
      <c r="L11" s="73">
        <f>($K$3+H11*12*7.57%)*SUM(Fasering!$D$5:$D$12)</f>
        <v>3154.6070023400007</v>
      </c>
    </row>
    <row r="12" spans="1:12" x14ac:dyDescent="0.2">
      <c r="A12" s="52">
        <f t="shared" si="2"/>
        <v>2</v>
      </c>
      <c r="B12" s="16">
        <v>40158.910000000003</v>
      </c>
      <c r="C12" s="16">
        <f t="shared" si="0"/>
        <v>40962.088200000006</v>
      </c>
      <c r="D12" s="68">
        <f t="shared" si="1"/>
        <v>3413.5073500000003</v>
      </c>
      <c r="E12" s="69">
        <f>GEW!$D$8+($D12-GEW!$D$8)*SUM(Fasering!$D$5:$D$9)</f>
        <v>2752.7575126071897</v>
      </c>
      <c r="F12" s="70">
        <f>GEW!$D$8+($D12-GEW!$D$8)*SUM(Fasering!$D$5:$D$10)</f>
        <v>2973.1726236700592</v>
      </c>
      <c r="G12" s="70">
        <f>GEW!$D$8+($D12-GEW!$D$8)*SUM(Fasering!$D$5:$D$11)</f>
        <v>3193.0922389371317</v>
      </c>
      <c r="H12" s="71">
        <f>GEW!$D$8+($D12-GEW!$D$8)*SUM(Fasering!$D$5:$D$12)</f>
        <v>3413.5073500000008</v>
      </c>
      <c r="I12" s="72">
        <f>($K$3+E12*12*7.57%)*SUM(Fasering!$D$5:$D$9)</f>
        <v>1467.2357946598368</v>
      </c>
      <c r="J12" s="30">
        <f>($K$3+F12*12*7.57%)*SUM(Fasering!$D$5:$D$10)</f>
        <v>2000.1260757062503</v>
      </c>
      <c r="K12" s="30">
        <f>($K$3+G12*12*7.57%)*SUM(Fasering!$D$5:$D$11)</f>
        <v>2591.0266068581936</v>
      </c>
      <c r="L12" s="73">
        <f>($K$3+H12*12*7.57%)*SUM(Fasering!$D$5:$D$12)</f>
        <v>3242.6000767400019</v>
      </c>
    </row>
    <row r="13" spans="1:12" x14ac:dyDescent="0.2">
      <c r="A13" s="52">
        <f t="shared" si="2"/>
        <v>3</v>
      </c>
      <c r="B13" s="16">
        <v>41298.46</v>
      </c>
      <c r="C13" s="16">
        <f t="shared" si="0"/>
        <v>42124.429199999999</v>
      </c>
      <c r="D13" s="68">
        <f t="shared" si="1"/>
        <v>3510.3691000000003</v>
      </c>
      <c r="E13" s="69">
        <f>GEW!$D$8+($D13-GEW!$D$8)*SUM(Fasering!$D$5:$D$9)</f>
        <v>2806.5420930685891</v>
      </c>
      <c r="F13" s="70">
        <f>GEW!$D$8+($D13-GEW!$D$8)*SUM(Fasering!$D$5:$D$10)</f>
        <v>3041.3270284897808</v>
      </c>
      <c r="G13" s="70">
        <f>GEW!$D$8+($D13-GEW!$D$8)*SUM(Fasering!$D$5:$D$11)</f>
        <v>3275.5841645788091</v>
      </c>
      <c r="H13" s="71">
        <f>GEW!$D$8+($D13-GEW!$D$8)*SUM(Fasering!$D$5:$D$12)</f>
        <v>3510.3691000000008</v>
      </c>
      <c r="I13" s="72">
        <f>($K$3+E13*12*7.57%)*SUM(Fasering!$D$5:$D$9)</f>
        <v>1494.365206910486</v>
      </c>
      <c r="J13" s="30">
        <f>($K$3+F13*12*7.57%)*SUM(Fasering!$D$5:$D$10)</f>
        <v>2043.6885634687226</v>
      </c>
      <c r="K13" s="30">
        <f>($K$3+G13*12*7.57%)*SUM(Fasering!$D$5:$D$11)</f>
        <v>2654.8452692915257</v>
      </c>
      <c r="L13" s="73">
        <f>($K$3+H13*12*7.57%)*SUM(Fasering!$D$5:$D$12)</f>
        <v>3330.5892904400021</v>
      </c>
    </row>
    <row r="14" spans="1:12" x14ac:dyDescent="0.2">
      <c r="A14" s="52">
        <f t="shared" si="2"/>
        <v>4</v>
      </c>
      <c r="B14" s="16">
        <v>42665.98</v>
      </c>
      <c r="C14" s="16">
        <f t="shared" si="0"/>
        <v>43519.299600000006</v>
      </c>
      <c r="D14" s="68">
        <f t="shared" si="1"/>
        <v>3626.6083000000003</v>
      </c>
      <c r="E14" s="69">
        <f>GEW!$D$8+($D14-GEW!$D$8)*SUM(Fasering!$D$5:$D$9)</f>
        <v>2871.0864215075107</v>
      </c>
      <c r="F14" s="70">
        <f>GEW!$D$8+($D14-GEW!$D$8)*SUM(Fasering!$D$5:$D$10)</f>
        <v>3123.1159027638942</v>
      </c>
      <c r="G14" s="70">
        <f>GEW!$D$8+($D14-GEW!$D$8)*SUM(Fasering!$D$5:$D$11)</f>
        <v>3374.5788187436174</v>
      </c>
      <c r="H14" s="71">
        <f>GEW!$D$8+($D14-GEW!$D$8)*SUM(Fasering!$D$5:$D$12)</f>
        <v>3626.6083000000008</v>
      </c>
      <c r="I14" s="72">
        <f>($K$3+E14*12*7.57%)*SUM(Fasering!$D$5:$D$9)</f>
        <v>1526.9219300389207</v>
      </c>
      <c r="J14" s="30">
        <f>($K$3+F14*12*7.57%)*SUM(Fasering!$D$5:$D$10)</f>
        <v>2095.9658424515978</v>
      </c>
      <c r="K14" s="30">
        <f>($K$3+G14*12*7.57%)*SUM(Fasering!$D$5:$D$11)</f>
        <v>2731.4310244148919</v>
      </c>
      <c r="L14" s="73">
        <f>($K$3+H14*12*7.57%)*SUM(Fasering!$D$5:$D$12)</f>
        <v>3436.1809797200021</v>
      </c>
    </row>
    <row r="15" spans="1:12" x14ac:dyDescent="0.2">
      <c r="A15" s="52">
        <f t="shared" si="2"/>
        <v>5</v>
      </c>
      <c r="B15" s="16">
        <v>44443.72</v>
      </c>
      <c r="C15" s="16">
        <f t="shared" si="0"/>
        <v>45332.594400000002</v>
      </c>
      <c r="D15" s="68">
        <f t="shared" si="1"/>
        <v>3777.7162000000003</v>
      </c>
      <c r="E15" s="69">
        <f>GEW!$D$8+($D15-GEW!$D$8)*SUM(Fasering!$D$5:$D$9)</f>
        <v>2954.9923493469632</v>
      </c>
      <c r="F15" s="70">
        <f>GEW!$D$8+($D15-GEW!$D$8)*SUM(Fasering!$D$5:$D$10)</f>
        <v>3229.4392862259729</v>
      </c>
      <c r="G15" s="70">
        <f>GEW!$D$8+($D15-GEW!$D$8)*SUM(Fasering!$D$5:$D$11)</f>
        <v>3503.2692631209911</v>
      </c>
      <c r="H15" s="71">
        <f>GEW!$D$8+($D15-GEW!$D$8)*SUM(Fasering!$D$5:$D$12)</f>
        <v>3777.7162000000008</v>
      </c>
      <c r="I15" s="72">
        <f>($K$3+E15*12*7.57%)*SUM(Fasering!$D$5:$D$9)</f>
        <v>1569.2448130492921</v>
      </c>
      <c r="J15" s="30">
        <f>($K$3+F15*12*7.57%)*SUM(Fasering!$D$5:$D$10)</f>
        <v>2163.9249289285904</v>
      </c>
      <c r="K15" s="30">
        <f>($K$3+G15*12*7.57%)*SUM(Fasering!$D$5:$D$11)</f>
        <v>2830.9904899532476</v>
      </c>
      <c r="L15" s="73">
        <f>($K$3+H15*12*7.57%)*SUM(Fasering!$D$5:$D$12)</f>
        <v>3573.4473960800019</v>
      </c>
    </row>
    <row r="16" spans="1:12" x14ac:dyDescent="0.2">
      <c r="A16" s="52">
        <f t="shared" si="2"/>
        <v>6</v>
      </c>
      <c r="B16" s="16">
        <v>44443.72</v>
      </c>
      <c r="C16" s="16">
        <f t="shared" si="0"/>
        <v>45332.594400000002</v>
      </c>
      <c r="D16" s="68">
        <f t="shared" si="1"/>
        <v>3777.7162000000003</v>
      </c>
      <c r="E16" s="69">
        <f>GEW!$D$8+($D16-GEW!$D$8)*SUM(Fasering!$D$5:$D$9)</f>
        <v>2954.9923493469632</v>
      </c>
      <c r="F16" s="70">
        <f>GEW!$D$8+($D16-GEW!$D$8)*SUM(Fasering!$D$5:$D$10)</f>
        <v>3229.4392862259729</v>
      </c>
      <c r="G16" s="70">
        <f>GEW!$D$8+($D16-GEW!$D$8)*SUM(Fasering!$D$5:$D$11)</f>
        <v>3503.2692631209911</v>
      </c>
      <c r="H16" s="71">
        <f>GEW!$D$8+($D16-GEW!$D$8)*SUM(Fasering!$D$5:$D$12)</f>
        <v>3777.7162000000008</v>
      </c>
      <c r="I16" s="72">
        <f>($K$3+E16*12*7.57%)*SUM(Fasering!$D$5:$D$9)</f>
        <v>1569.2448130492921</v>
      </c>
      <c r="J16" s="30">
        <f>($K$3+F16*12*7.57%)*SUM(Fasering!$D$5:$D$10)</f>
        <v>2163.9249289285904</v>
      </c>
      <c r="K16" s="30">
        <f>($K$3+G16*12*7.57%)*SUM(Fasering!$D$5:$D$11)</f>
        <v>2830.9904899532476</v>
      </c>
      <c r="L16" s="73">
        <f>($K$3+H16*12*7.57%)*SUM(Fasering!$D$5:$D$12)</f>
        <v>3573.4473960800019</v>
      </c>
    </row>
    <row r="17" spans="1:12" x14ac:dyDescent="0.2">
      <c r="A17" s="52">
        <f t="shared" si="2"/>
        <v>7</v>
      </c>
      <c r="B17" s="16">
        <v>46267.040000000001</v>
      </c>
      <c r="C17" s="16">
        <f t="shared" si="0"/>
        <v>47192.380799999999</v>
      </c>
      <c r="D17" s="68">
        <f t="shared" si="1"/>
        <v>3932.6983999999998</v>
      </c>
      <c r="E17" s="69">
        <f>GEW!$D$8+($D17-GEW!$D$8)*SUM(Fasering!$D$5:$D$9)</f>
        <v>3041.0495660086963</v>
      </c>
      <c r="F17" s="70">
        <f>GEW!$D$8+($D17-GEW!$D$8)*SUM(Fasering!$D$5:$D$10)</f>
        <v>3338.4887262644916</v>
      </c>
      <c r="G17" s="70">
        <f>GEW!$D$8+($D17-GEW!$D$8)*SUM(Fasering!$D$5:$D$11)</f>
        <v>3635.2592397442045</v>
      </c>
      <c r="H17" s="71">
        <f>GEW!$D$8+($D17-GEW!$D$8)*SUM(Fasering!$D$5:$D$12)</f>
        <v>3932.6984000000002</v>
      </c>
      <c r="I17" s="72">
        <f>($K$3+E17*12*7.57%)*SUM(Fasering!$D$5:$D$9)</f>
        <v>1612.652824935434</v>
      </c>
      <c r="J17" s="30">
        <f>($K$3+F17*12*7.57%)*SUM(Fasering!$D$5:$D$10)</f>
        <v>2233.6264384604847</v>
      </c>
      <c r="K17" s="30">
        <f>($K$3+G17*12*7.57%)*SUM(Fasering!$D$5:$D$11)</f>
        <v>2933.102589982157</v>
      </c>
      <c r="L17" s="73">
        <f>($K$3+H17*12*7.57%)*SUM(Fasering!$D$5:$D$12)</f>
        <v>3714.2332265600012</v>
      </c>
    </row>
    <row r="18" spans="1:12" x14ac:dyDescent="0.2">
      <c r="A18" s="52">
        <f t="shared" si="2"/>
        <v>8</v>
      </c>
      <c r="B18" s="16">
        <v>46267.040000000001</v>
      </c>
      <c r="C18" s="16">
        <f t="shared" si="0"/>
        <v>47192.380799999999</v>
      </c>
      <c r="D18" s="68">
        <f t="shared" si="1"/>
        <v>3932.6983999999998</v>
      </c>
      <c r="E18" s="69">
        <f>GEW!$D$8+($D18-GEW!$D$8)*SUM(Fasering!$D$5:$D$9)</f>
        <v>3041.0495660086963</v>
      </c>
      <c r="F18" s="70">
        <f>GEW!$D$8+($D18-GEW!$D$8)*SUM(Fasering!$D$5:$D$10)</f>
        <v>3338.4887262644916</v>
      </c>
      <c r="G18" s="70">
        <f>GEW!$D$8+($D18-GEW!$D$8)*SUM(Fasering!$D$5:$D$11)</f>
        <v>3635.2592397442045</v>
      </c>
      <c r="H18" s="71">
        <f>GEW!$D$8+($D18-GEW!$D$8)*SUM(Fasering!$D$5:$D$12)</f>
        <v>3932.6984000000002</v>
      </c>
      <c r="I18" s="72">
        <f>($K$3+E18*12*7.57%)*SUM(Fasering!$D$5:$D$9)</f>
        <v>1612.652824935434</v>
      </c>
      <c r="J18" s="30">
        <f>($K$3+F18*12*7.57%)*SUM(Fasering!$D$5:$D$10)</f>
        <v>2233.6264384604847</v>
      </c>
      <c r="K18" s="30">
        <f>($K$3+G18*12*7.57%)*SUM(Fasering!$D$5:$D$11)</f>
        <v>2933.102589982157</v>
      </c>
      <c r="L18" s="73">
        <f>($K$3+H18*12*7.57%)*SUM(Fasering!$D$5:$D$12)</f>
        <v>3714.2332265600012</v>
      </c>
    </row>
    <row r="19" spans="1:12" x14ac:dyDescent="0.2">
      <c r="A19" s="52">
        <f t="shared" si="2"/>
        <v>9</v>
      </c>
      <c r="B19" s="16">
        <v>48090.39</v>
      </c>
      <c r="C19" s="16">
        <f t="shared" si="0"/>
        <v>49052.197800000002</v>
      </c>
      <c r="D19" s="68">
        <f t="shared" si="1"/>
        <v>4087.6831499999998</v>
      </c>
      <c r="E19" s="69">
        <f>GEW!$D$8+($D19-GEW!$D$8)*SUM(Fasering!$D$5:$D$9)</f>
        <v>3127.1081986130512</v>
      </c>
      <c r="F19" s="70">
        <f>GEW!$D$8+($D19-GEW!$D$8)*SUM(Fasering!$D$5:$D$10)</f>
        <v>3447.5399605482353</v>
      </c>
      <c r="G19" s="70">
        <f>GEW!$D$8+($D19-GEW!$D$8)*SUM(Fasering!$D$5:$D$11)</f>
        <v>3767.2513880648166</v>
      </c>
      <c r="H19" s="71">
        <f>GEW!$D$8+($D19-GEW!$D$8)*SUM(Fasering!$D$5:$D$12)</f>
        <v>4087.6831500000003</v>
      </c>
      <c r="I19" s="72">
        <f>($K$3+E19*12*7.57%)*SUM(Fasering!$D$5:$D$9)</f>
        <v>1656.0615510354037</v>
      </c>
      <c r="J19" s="30">
        <f>($K$3+F19*12*7.57%)*SUM(Fasering!$D$5:$D$10)</f>
        <v>2303.3290948263343</v>
      </c>
      <c r="K19" s="30">
        <f>($K$3+G19*12*7.57%)*SUM(Fasering!$D$5:$D$11)</f>
        <v>3035.2163701127506</v>
      </c>
      <c r="L19" s="73">
        <f>($K$3+H19*12*7.57%)*SUM(Fasering!$D$5:$D$12)</f>
        <v>3855.0213734600011</v>
      </c>
    </row>
    <row r="20" spans="1:12" x14ac:dyDescent="0.2">
      <c r="A20" s="52">
        <f t="shared" si="2"/>
        <v>10</v>
      </c>
      <c r="B20" s="16">
        <v>48090.39</v>
      </c>
      <c r="C20" s="16">
        <f t="shared" si="0"/>
        <v>49052.197800000002</v>
      </c>
      <c r="D20" s="68">
        <f t="shared" si="1"/>
        <v>4087.6831499999998</v>
      </c>
      <c r="E20" s="69">
        <f>GEW!$D$8+($D20-GEW!$D$8)*SUM(Fasering!$D$5:$D$9)</f>
        <v>3127.1081986130512</v>
      </c>
      <c r="F20" s="70">
        <f>GEW!$D$8+($D20-GEW!$D$8)*SUM(Fasering!$D$5:$D$10)</f>
        <v>3447.5399605482353</v>
      </c>
      <c r="G20" s="70">
        <f>GEW!$D$8+($D20-GEW!$D$8)*SUM(Fasering!$D$5:$D$11)</f>
        <v>3767.2513880648166</v>
      </c>
      <c r="H20" s="71">
        <f>GEW!$D$8+($D20-GEW!$D$8)*SUM(Fasering!$D$5:$D$12)</f>
        <v>4087.6831500000003</v>
      </c>
      <c r="I20" s="72">
        <f>($K$3+E20*12*7.57%)*SUM(Fasering!$D$5:$D$9)</f>
        <v>1656.0615510354037</v>
      </c>
      <c r="J20" s="30">
        <f>($K$3+F20*12*7.57%)*SUM(Fasering!$D$5:$D$10)</f>
        <v>2303.3290948263343</v>
      </c>
      <c r="K20" s="30">
        <f>($K$3+G20*12*7.57%)*SUM(Fasering!$D$5:$D$11)</f>
        <v>3035.2163701127506</v>
      </c>
      <c r="L20" s="73">
        <f>($K$3+H20*12*7.57%)*SUM(Fasering!$D$5:$D$12)</f>
        <v>3855.0213734600011</v>
      </c>
    </row>
    <row r="21" spans="1:12" x14ac:dyDescent="0.2">
      <c r="A21" s="52">
        <f t="shared" si="2"/>
        <v>11</v>
      </c>
      <c r="B21" s="16">
        <v>50369.56</v>
      </c>
      <c r="C21" s="16">
        <f t="shared" si="0"/>
        <v>51376.951199999996</v>
      </c>
      <c r="D21" s="68">
        <f t="shared" si="1"/>
        <v>4281.4125999999997</v>
      </c>
      <c r="E21" s="69">
        <f>GEW!$D$8+($D21-GEW!$D$8)*SUM(Fasering!$D$5:$D$9)</f>
        <v>3234.6806634019654</v>
      </c>
      <c r="F21" s="70">
        <f>GEW!$D$8+($D21-GEW!$D$8)*SUM(Fasering!$D$5:$D$10)</f>
        <v>3583.8529567598666</v>
      </c>
      <c r="G21" s="70">
        <f>GEW!$D$8+($D21-GEW!$D$8)*SUM(Fasering!$D$5:$D$11)</f>
        <v>3932.2403066420989</v>
      </c>
      <c r="H21" s="71">
        <f>GEW!$D$8+($D21-GEW!$D$8)*SUM(Fasering!$D$5:$D$12)</f>
        <v>4281.4125999999997</v>
      </c>
      <c r="I21" s="72">
        <f>($K$3+E21*12*7.57%)*SUM(Fasering!$D$5:$D$9)</f>
        <v>1710.3220420356333</v>
      </c>
      <c r="J21" s="30">
        <f>($K$3+F21*12*7.57%)*SUM(Fasering!$D$5:$D$10)</f>
        <v>2390.4567462971713</v>
      </c>
      <c r="K21" s="30">
        <f>($K$3+G21*12*7.57%)*SUM(Fasering!$D$5:$D$11)</f>
        <v>3162.8576152166765</v>
      </c>
      <c r="L21" s="73">
        <f>($K$3+H21*12*7.57%)*SUM(Fasering!$D$5:$D$12)</f>
        <v>4031.0052058400006</v>
      </c>
    </row>
    <row r="22" spans="1:12" x14ac:dyDescent="0.2">
      <c r="A22" s="52">
        <f t="shared" si="2"/>
        <v>12</v>
      </c>
      <c r="B22" s="16">
        <v>50369.56</v>
      </c>
      <c r="C22" s="16">
        <f t="shared" si="0"/>
        <v>51376.951199999996</v>
      </c>
      <c r="D22" s="68">
        <f t="shared" si="1"/>
        <v>4281.4125999999997</v>
      </c>
      <c r="E22" s="69">
        <f>GEW!$D$8+($D22-GEW!$D$8)*SUM(Fasering!$D$5:$D$9)</f>
        <v>3234.6806634019654</v>
      </c>
      <c r="F22" s="70">
        <f>GEW!$D$8+($D22-GEW!$D$8)*SUM(Fasering!$D$5:$D$10)</f>
        <v>3583.8529567598666</v>
      </c>
      <c r="G22" s="70">
        <f>GEW!$D$8+($D22-GEW!$D$8)*SUM(Fasering!$D$5:$D$11)</f>
        <v>3932.2403066420989</v>
      </c>
      <c r="H22" s="71">
        <f>GEW!$D$8+($D22-GEW!$D$8)*SUM(Fasering!$D$5:$D$12)</f>
        <v>4281.4125999999997</v>
      </c>
      <c r="I22" s="72">
        <f>($K$3+E22*12*7.57%)*SUM(Fasering!$D$5:$D$9)</f>
        <v>1710.3220420356333</v>
      </c>
      <c r="J22" s="30">
        <f>($K$3+F22*12*7.57%)*SUM(Fasering!$D$5:$D$10)</f>
        <v>2390.4567462971713</v>
      </c>
      <c r="K22" s="30">
        <f>($K$3+G22*12*7.57%)*SUM(Fasering!$D$5:$D$11)</f>
        <v>3162.8576152166765</v>
      </c>
      <c r="L22" s="73">
        <f>($K$3+H22*12*7.57%)*SUM(Fasering!$D$5:$D$12)</f>
        <v>4031.0052058400006</v>
      </c>
    </row>
    <row r="23" spans="1:12" x14ac:dyDescent="0.2">
      <c r="A23" s="52">
        <f t="shared" si="2"/>
        <v>13</v>
      </c>
      <c r="B23" s="16">
        <v>52420.81</v>
      </c>
      <c r="C23" s="16">
        <f t="shared" si="0"/>
        <v>53469.226199999997</v>
      </c>
      <c r="D23" s="68">
        <f t="shared" si="1"/>
        <v>4455.7688499999995</v>
      </c>
      <c r="E23" s="69">
        <f>GEW!$D$8+($D23-GEW!$D$8)*SUM(Fasering!$D$5:$D$9)</f>
        <v>3331.4957401177262</v>
      </c>
      <c r="F23" s="70">
        <f>GEW!$D$8+($D23-GEW!$D$8)*SUM(Fasering!$D$5:$D$10)</f>
        <v>3706.5344739258126</v>
      </c>
      <c r="G23" s="70">
        <f>GEW!$D$8+($D23-GEW!$D$8)*SUM(Fasering!$D$5:$D$11)</f>
        <v>4080.7301161919136</v>
      </c>
      <c r="H23" s="71">
        <f>GEW!$D$8+($D23-GEW!$D$8)*SUM(Fasering!$D$5:$D$12)</f>
        <v>4455.7688500000004</v>
      </c>
      <c r="I23" s="72">
        <f>($K$3+E23*12*7.57%)*SUM(Fasering!$D$5:$D$9)</f>
        <v>1759.1564125144566</v>
      </c>
      <c r="J23" s="30">
        <f>($K$3+F23*12*7.57%)*SUM(Fasering!$D$5:$D$10)</f>
        <v>2468.8715179375299</v>
      </c>
      <c r="K23" s="30">
        <f>($K$3+G23*12*7.57%)*SUM(Fasering!$D$5:$D$11)</f>
        <v>3277.734567800042</v>
      </c>
      <c r="L23" s="73">
        <f>($K$3+H23*12*7.57%)*SUM(Fasering!$D$5:$D$12)</f>
        <v>4189.3904233400017</v>
      </c>
    </row>
    <row r="24" spans="1:12" x14ac:dyDescent="0.2">
      <c r="A24" s="52">
        <f t="shared" si="2"/>
        <v>14</v>
      </c>
      <c r="B24" s="16">
        <v>52420.81</v>
      </c>
      <c r="C24" s="16">
        <f t="shared" si="0"/>
        <v>53469.226199999997</v>
      </c>
      <c r="D24" s="68">
        <f t="shared" si="1"/>
        <v>4455.7688499999995</v>
      </c>
      <c r="E24" s="69">
        <f>GEW!$D$8+($D24-GEW!$D$8)*SUM(Fasering!$D$5:$D$9)</f>
        <v>3331.4957401177262</v>
      </c>
      <c r="F24" s="70">
        <f>GEW!$D$8+($D24-GEW!$D$8)*SUM(Fasering!$D$5:$D$10)</f>
        <v>3706.5344739258126</v>
      </c>
      <c r="G24" s="70">
        <f>GEW!$D$8+($D24-GEW!$D$8)*SUM(Fasering!$D$5:$D$11)</f>
        <v>4080.7301161919136</v>
      </c>
      <c r="H24" s="71">
        <f>GEW!$D$8+($D24-GEW!$D$8)*SUM(Fasering!$D$5:$D$12)</f>
        <v>4455.7688500000004</v>
      </c>
      <c r="I24" s="72">
        <f>($K$3+E24*12*7.57%)*SUM(Fasering!$D$5:$D$9)</f>
        <v>1759.1564125144566</v>
      </c>
      <c r="J24" s="30">
        <f>($K$3+F24*12*7.57%)*SUM(Fasering!$D$5:$D$10)</f>
        <v>2468.8715179375299</v>
      </c>
      <c r="K24" s="30">
        <f>($K$3+G24*12*7.57%)*SUM(Fasering!$D$5:$D$11)</f>
        <v>3277.734567800042</v>
      </c>
      <c r="L24" s="73">
        <f>($K$3+H24*12*7.57%)*SUM(Fasering!$D$5:$D$12)</f>
        <v>4189.3904233400017</v>
      </c>
    </row>
    <row r="25" spans="1:12" x14ac:dyDescent="0.2">
      <c r="A25" s="52">
        <f t="shared" si="2"/>
        <v>15</v>
      </c>
      <c r="B25" s="16">
        <v>54472.07</v>
      </c>
      <c r="C25" s="16">
        <f t="shared" si="0"/>
        <v>55561.511400000003</v>
      </c>
      <c r="D25" s="68">
        <f t="shared" si="1"/>
        <v>4630.1259499999996</v>
      </c>
      <c r="E25" s="69">
        <f>GEW!$D$8+($D25-GEW!$D$8)*SUM(Fasering!$D$5:$D$9)</f>
        <v>3428.3112888143605</v>
      </c>
      <c r="F25" s="70">
        <f>GEW!$D$8+($D25-GEW!$D$8)*SUM(Fasering!$D$5:$D$10)</f>
        <v>3829.2165891735003</v>
      </c>
      <c r="G25" s="70">
        <f>GEW!$D$8+($D25-GEW!$D$8)*SUM(Fasering!$D$5:$D$11)</f>
        <v>4229.2206496408608</v>
      </c>
      <c r="H25" s="71">
        <f>GEW!$D$8+($D25-GEW!$D$8)*SUM(Fasering!$D$5:$D$12)</f>
        <v>4630.1259499999996</v>
      </c>
      <c r="I25" s="72">
        <f>($K$3+E25*12*7.57%)*SUM(Fasering!$D$5:$D$9)</f>
        <v>1807.9910210645564</v>
      </c>
      <c r="J25" s="30">
        <f>($K$3+F25*12*7.57%)*SUM(Fasering!$D$5:$D$10)</f>
        <v>2547.2866718558739</v>
      </c>
      <c r="K25" s="30">
        <f>($K$3+G25*12*7.57%)*SUM(Fasering!$D$5:$D$11)</f>
        <v>3392.6120804173015</v>
      </c>
      <c r="L25" s="73">
        <f>($K$3+H25*12*7.57%)*SUM(Fasering!$D$5:$D$12)</f>
        <v>4347.7764129800016</v>
      </c>
    </row>
    <row r="26" spans="1:12" x14ac:dyDescent="0.2">
      <c r="A26" s="52">
        <f t="shared" si="2"/>
        <v>16</v>
      </c>
      <c r="B26" s="16">
        <v>54472.07</v>
      </c>
      <c r="C26" s="16">
        <f t="shared" si="0"/>
        <v>55561.511400000003</v>
      </c>
      <c r="D26" s="68">
        <f t="shared" si="1"/>
        <v>4630.1259499999996</v>
      </c>
      <c r="E26" s="69">
        <f>GEW!$D$8+($D26-GEW!$D$8)*SUM(Fasering!$D$5:$D$9)</f>
        <v>3428.3112888143605</v>
      </c>
      <c r="F26" s="70">
        <f>GEW!$D$8+($D26-GEW!$D$8)*SUM(Fasering!$D$5:$D$10)</f>
        <v>3829.2165891735003</v>
      </c>
      <c r="G26" s="70">
        <f>GEW!$D$8+($D26-GEW!$D$8)*SUM(Fasering!$D$5:$D$11)</f>
        <v>4229.2206496408608</v>
      </c>
      <c r="H26" s="71">
        <f>GEW!$D$8+($D26-GEW!$D$8)*SUM(Fasering!$D$5:$D$12)</f>
        <v>4630.1259499999996</v>
      </c>
      <c r="I26" s="72">
        <f>($K$3+E26*12*7.57%)*SUM(Fasering!$D$5:$D$9)</f>
        <v>1807.9910210645564</v>
      </c>
      <c r="J26" s="30">
        <f>($K$3+F26*12*7.57%)*SUM(Fasering!$D$5:$D$10)</f>
        <v>2547.2866718558739</v>
      </c>
      <c r="K26" s="30">
        <f>($K$3+G26*12*7.57%)*SUM(Fasering!$D$5:$D$11)</f>
        <v>3392.6120804173015</v>
      </c>
      <c r="L26" s="73">
        <f>($K$3+H26*12*7.57%)*SUM(Fasering!$D$5:$D$12)</f>
        <v>4347.7764129800016</v>
      </c>
    </row>
    <row r="27" spans="1:12" x14ac:dyDescent="0.2">
      <c r="A27" s="52">
        <f t="shared" si="2"/>
        <v>17</v>
      </c>
      <c r="B27" s="16">
        <v>56751.23</v>
      </c>
      <c r="C27" s="16">
        <f t="shared" si="0"/>
        <v>57886.254600000007</v>
      </c>
      <c r="D27" s="68">
        <f t="shared" si="1"/>
        <v>4823.85455</v>
      </c>
      <c r="E27" s="69">
        <f>GEW!$D$8+($D27-GEW!$D$8)*SUM(Fasering!$D$5:$D$9)</f>
        <v>3535.8832816224017</v>
      </c>
      <c r="F27" s="70">
        <f>GEW!$D$8+($D27-GEW!$D$8)*SUM(Fasering!$D$5:$D$10)</f>
        <v>3965.5289873033907</v>
      </c>
      <c r="G27" s="70">
        <f>GEW!$D$8+($D27-GEW!$D$8)*SUM(Fasering!$D$5:$D$11)</f>
        <v>4394.2088443190114</v>
      </c>
      <c r="H27" s="71">
        <f>GEW!$D$8+($D27-GEW!$D$8)*SUM(Fasering!$D$5:$D$12)</f>
        <v>4823.85455</v>
      </c>
      <c r="I27" s="72">
        <f>($K$3+E27*12*7.57%)*SUM(Fasering!$D$5:$D$9)</f>
        <v>1862.2512739935103</v>
      </c>
      <c r="J27" s="30">
        <f>($K$3+F27*12*7.57%)*SUM(Fasering!$D$5:$D$10)</f>
        <v>2634.4139410487269</v>
      </c>
      <c r="K27" s="30">
        <f>($K$3+G27*12*7.57%)*SUM(Fasering!$D$5:$D$11)</f>
        <v>3520.2527654873343</v>
      </c>
      <c r="L27" s="73">
        <f>($K$3+H27*12*7.57%)*SUM(Fasering!$D$5:$D$12)</f>
        <v>4523.7594732200014</v>
      </c>
    </row>
    <row r="28" spans="1:12" x14ac:dyDescent="0.2">
      <c r="A28" s="52">
        <f t="shared" si="2"/>
        <v>18</v>
      </c>
      <c r="B28" s="16">
        <v>56751.23</v>
      </c>
      <c r="C28" s="16">
        <f t="shared" si="0"/>
        <v>57886.254600000007</v>
      </c>
      <c r="D28" s="68">
        <f t="shared" si="1"/>
        <v>4823.85455</v>
      </c>
      <c r="E28" s="69">
        <f>GEW!$D$8+($D28-GEW!$D$8)*SUM(Fasering!$D$5:$D$9)</f>
        <v>3535.8832816224017</v>
      </c>
      <c r="F28" s="70">
        <f>GEW!$D$8+($D28-GEW!$D$8)*SUM(Fasering!$D$5:$D$10)</f>
        <v>3965.5289873033907</v>
      </c>
      <c r="G28" s="70">
        <f>GEW!$D$8+($D28-GEW!$D$8)*SUM(Fasering!$D$5:$D$11)</f>
        <v>4394.2088443190114</v>
      </c>
      <c r="H28" s="71">
        <f>GEW!$D$8+($D28-GEW!$D$8)*SUM(Fasering!$D$5:$D$12)</f>
        <v>4823.85455</v>
      </c>
      <c r="I28" s="72">
        <f>($K$3+E28*12*7.57%)*SUM(Fasering!$D$5:$D$9)</f>
        <v>1862.2512739935103</v>
      </c>
      <c r="J28" s="30">
        <f>($K$3+F28*12*7.57%)*SUM(Fasering!$D$5:$D$10)</f>
        <v>2634.4139410487269</v>
      </c>
      <c r="K28" s="30">
        <f>($K$3+G28*12*7.57%)*SUM(Fasering!$D$5:$D$11)</f>
        <v>3520.2527654873343</v>
      </c>
      <c r="L28" s="73">
        <f>($K$3+H28*12*7.57%)*SUM(Fasering!$D$5:$D$12)</f>
        <v>4523.7594732200014</v>
      </c>
    </row>
    <row r="29" spans="1:12" x14ac:dyDescent="0.2">
      <c r="A29" s="52">
        <f t="shared" si="2"/>
        <v>19</v>
      </c>
      <c r="B29" s="16">
        <v>56751.23</v>
      </c>
      <c r="C29" s="16">
        <f t="shared" si="0"/>
        <v>57886.254600000007</v>
      </c>
      <c r="D29" s="68">
        <f t="shared" si="1"/>
        <v>4823.85455</v>
      </c>
      <c r="E29" s="69">
        <f>GEW!$D$8+($D29-GEW!$D$8)*SUM(Fasering!$D$5:$D$9)</f>
        <v>3535.8832816224017</v>
      </c>
      <c r="F29" s="70">
        <f>GEW!$D$8+($D29-GEW!$D$8)*SUM(Fasering!$D$5:$D$10)</f>
        <v>3965.5289873033907</v>
      </c>
      <c r="G29" s="70">
        <f>GEW!$D$8+($D29-GEW!$D$8)*SUM(Fasering!$D$5:$D$11)</f>
        <v>4394.2088443190114</v>
      </c>
      <c r="H29" s="71">
        <f>GEW!$D$8+($D29-GEW!$D$8)*SUM(Fasering!$D$5:$D$12)</f>
        <v>4823.85455</v>
      </c>
      <c r="I29" s="72">
        <f>($K$3+E29*12*7.57%)*SUM(Fasering!$D$5:$D$9)</f>
        <v>1862.2512739935103</v>
      </c>
      <c r="J29" s="30">
        <f>($K$3+F29*12*7.57%)*SUM(Fasering!$D$5:$D$10)</f>
        <v>2634.4139410487269</v>
      </c>
      <c r="K29" s="30">
        <f>($K$3+G29*12*7.57%)*SUM(Fasering!$D$5:$D$11)</f>
        <v>3520.2527654873343</v>
      </c>
      <c r="L29" s="73">
        <f>($K$3+H29*12*7.57%)*SUM(Fasering!$D$5:$D$12)</f>
        <v>4523.7594732200014</v>
      </c>
    </row>
    <row r="30" spans="1:12" x14ac:dyDescent="0.2">
      <c r="A30" s="52">
        <f t="shared" si="2"/>
        <v>20</v>
      </c>
      <c r="B30" s="16">
        <v>58802.45</v>
      </c>
      <c r="C30" s="16">
        <f t="shared" si="0"/>
        <v>59978.498999999996</v>
      </c>
      <c r="D30" s="68">
        <f t="shared" si="1"/>
        <v>4998.2082499999997</v>
      </c>
      <c r="E30" s="69">
        <f>GEW!$D$8+($D30-GEW!$D$8)*SUM(Fasering!$D$5:$D$9)</f>
        <v>3632.6969423955416</v>
      </c>
      <c r="F30" s="70">
        <f>GEW!$D$8+($D30-GEW!$D$8)*SUM(Fasering!$D$5:$D$10)</f>
        <v>4088.2087102241135</v>
      </c>
      <c r="G30" s="70">
        <f>GEW!$D$8+($D30-GEW!$D$8)*SUM(Fasering!$D$5:$D$11)</f>
        <v>4542.6964821714282</v>
      </c>
      <c r="H30" s="71">
        <f>GEW!$D$8+($D30-GEW!$D$8)*SUM(Fasering!$D$5:$D$12)</f>
        <v>4998.2082499999997</v>
      </c>
      <c r="I30" s="72">
        <f>($K$3+E30*12*7.57%)*SUM(Fasering!$D$5:$D$9)</f>
        <v>1911.0849302585063</v>
      </c>
      <c r="J30" s="30">
        <f>($K$3+F30*12*7.57%)*SUM(Fasering!$D$5:$D$10)</f>
        <v>2712.8275658551311</v>
      </c>
      <c r="K30" s="30">
        <f>($K$3+G30*12*7.57%)*SUM(Fasering!$D$5:$D$11)</f>
        <v>3635.1280379690161</v>
      </c>
      <c r="L30" s="73">
        <f>($K$3+H30*12*7.57%)*SUM(Fasering!$D$5:$D$12)</f>
        <v>4682.1423743000014</v>
      </c>
    </row>
    <row r="31" spans="1:12" x14ac:dyDescent="0.2">
      <c r="A31" s="52">
        <f t="shared" si="2"/>
        <v>21</v>
      </c>
      <c r="B31" s="16">
        <v>58802.45</v>
      </c>
      <c r="C31" s="16">
        <f t="shared" si="0"/>
        <v>59978.498999999996</v>
      </c>
      <c r="D31" s="68">
        <f t="shared" si="1"/>
        <v>4998.2082499999997</v>
      </c>
      <c r="E31" s="69">
        <f>GEW!$D$8+($D31-GEW!$D$8)*SUM(Fasering!$D$5:$D$9)</f>
        <v>3632.6969423955416</v>
      </c>
      <c r="F31" s="70">
        <f>GEW!$D$8+($D31-GEW!$D$8)*SUM(Fasering!$D$5:$D$10)</f>
        <v>4088.2087102241135</v>
      </c>
      <c r="G31" s="70">
        <f>GEW!$D$8+($D31-GEW!$D$8)*SUM(Fasering!$D$5:$D$11)</f>
        <v>4542.6964821714282</v>
      </c>
      <c r="H31" s="71">
        <f>GEW!$D$8+($D31-GEW!$D$8)*SUM(Fasering!$D$5:$D$12)</f>
        <v>4998.2082499999997</v>
      </c>
      <c r="I31" s="72">
        <f>($K$3+E31*12*7.57%)*SUM(Fasering!$D$5:$D$9)</f>
        <v>1911.0849302585063</v>
      </c>
      <c r="J31" s="30">
        <f>($K$3+F31*12*7.57%)*SUM(Fasering!$D$5:$D$10)</f>
        <v>2712.8275658551311</v>
      </c>
      <c r="K31" s="30">
        <f>($K$3+G31*12*7.57%)*SUM(Fasering!$D$5:$D$11)</f>
        <v>3635.1280379690161</v>
      </c>
      <c r="L31" s="73">
        <f>($K$3+H31*12*7.57%)*SUM(Fasering!$D$5:$D$12)</f>
        <v>4682.1423743000014</v>
      </c>
    </row>
    <row r="32" spans="1:12" x14ac:dyDescent="0.2">
      <c r="A32" s="52">
        <f t="shared" si="2"/>
        <v>22</v>
      </c>
      <c r="B32" s="16">
        <v>61081.61</v>
      </c>
      <c r="C32" s="16">
        <f t="shared" si="0"/>
        <v>62303.242200000001</v>
      </c>
      <c r="D32" s="68">
        <f t="shared" si="1"/>
        <v>5191.93685</v>
      </c>
      <c r="E32" s="69">
        <f>GEW!$D$8+($D32-GEW!$D$8)*SUM(Fasering!$D$5:$D$9)</f>
        <v>3740.2689352035823</v>
      </c>
      <c r="F32" s="70">
        <f>GEW!$D$8+($D32-GEW!$D$8)*SUM(Fasering!$D$5:$D$10)</f>
        <v>4224.5211083540034</v>
      </c>
      <c r="G32" s="70">
        <f>GEW!$D$8+($D32-GEW!$D$8)*SUM(Fasering!$D$5:$D$11)</f>
        <v>4707.6846768495789</v>
      </c>
      <c r="H32" s="71">
        <f>GEW!$D$8+($D32-GEW!$D$8)*SUM(Fasering!$D$5:$D$12)</f>
        <v>5191.936850000001</v>
      </c>
      <c r="I32" s="72">
        <f>($K$3+E32*12*7.57%)*SUM(Fasering!$D$5:$D$9)</f>
        <v>1965.34518318746</v>
      </c>
      <c r="J32" s="30">
        <f>($K$3+F32*12*7.57%)*SUM(Fasering!$D$5:$D$10)</f>
        <v>2799.9548350479836</v>
      </c>
      <c r="K32" s="30">
        <f>($K$3+G32*12*7.57%)*SUM(Fasering!$D$5:$D$11)</f>
        <v>3762.7687230390488</v>
      </c>
      <c r="L32" s="73">
        <f>($K$3+H32*12*7.57%)*SUM(Fasering!$D$5:$D$12)</f>
        <v>4858.1254345400021</v>
      </c>
    </row>
    <row r="33" spans="1:12" x14ac:dyDescent="0.2">
      <c r="A33" s="52">
        <f t="shared" si="2"/>
        <v>23</v>
      </c>
      <c r="B33" s="16">
        <v>63360.81</v>
      </c>
      <c r="C33" s="16">
        <f t="shared" si="0"/>
        <v>64628.0262</v>
      </c>
      <c r="D33" s="68">
        <f t="shared" si="1"/>
        <v>5385.66885</v>
      </c>
      <c r="E33" s="69">
        <f>GEW!$D$8+($D33-GEW!$D$8)*SUM(Fasering!$D$5:$D$9)</f>
        <v>3847.8428159351179</v>
      </c>
      <c r="F33" s="70">
        <f>GEW!$D$8+($D33-GEW!$D$8)*SUM(Fasering!$D$5:$D$10)</f>
        <v>4360.8358988108594</v>
      </c>
      <c r="G33" s="70">
        <f>GEW!$D$8+($D33-GEW!$D$8)*SUM(Fasering!$D$5:$D$11)</f>
        <v>4872.6757671242594</v>
      </c>
      <c r="H33" s="71">
        <f>GEW!$D$8+($D33-GEW!$D$8)*SUM(Fasering!$D$5:$D$12)</f>
        <v>5385.6688500000009</v>
      </c>
      <c r="I33" s="72">
        <f>($K$3+E33*12*7.57%)*SUM(Fasering!$D$5:$D$9)</f>
        <v>2019.6063884015173</v>
      </c>
      <c r="J33" s="30">
        <f>($K$3+F33*12*7.57%)*SUM(Fasering!$D$5:$D$10)</f>
        <v>2887.0836333527764</v>
      </c>
      <c r="K33" s="30">
        <f>($K$3+G33*12*7.57%)*SUM(Fasering!$D$5:$D$11)</f>
        <v>3890.4116482446584</v>
      </c>
      <c r="L33" s="73">
        <f>($K$3+H33*12*7.57%)*SUM(Fasering!$D$5:$D$12)</f>
        <v>5034.1115833400017</v>
      </c>
    </row>
    <row r="34" spans="1:12" x14ac:dyDescent="0.2">
      <c r="A34" s="52">
        <f t="shared" si="2"/>
        <v>24</v>
      </c>
      <c r="B34" s="16">
        <v>65184.13</v>
      </c>
      <c r="C34" s="16">
        <f t="shared" si="0"/>
        <v>66487.812600000005</v>
      </c>
      <c r="D34" s="68">
        <f t="shared" si="1"/>
        <v>5540.6510499999995</v>
      </c>
      <c r="E34" s="69">
        <f>GEW!$D$8+($D34-GEW!$D$8)*SUM(Fasering!$D$5:$D$9)</f>
        <v>3933.9000325968509</v>
      </c>
      <c r="F34" s="70">
        <f>GEW!$D$8+($D34-GEW!$D$8)*SUM(Fasering!$D$5:$D$10)</f>
        <v>4469.885338849379</v>
      </c>
      <c r="G34" s="70">
        <f>GEW!$D$8+($D34-GEW!$D$8)*SUM(Fasering!$D$5:$D$11)</f>
        <v>5004.6657437474732</v>
      </c>
      <c r="H34" s="71">
        <f>GEW!$D$8+($D34-GEW!$D$8)*SUM(Fasering!$D$5:$D$12)</f>
        <v>5540.6510500000004</v>
      </c>
      <c r="I34" s="72">
        <f>($K$3+E34*12*7.57%)*SUM(Fasering!$D$5:$D$9)</f>
        <v>2063.0144002876591</v>
      </c>
      <c r="J34" s="30">
        <f>($K$3+F34*12*7.57%)*SUM(Fasering!$D$5:$D$10)</f>
        <v>2956.7851428846711</v>
      </c>
      <c r="K34" s="30">
        <f>($K$3+G34*12*7.57%)*SUM(Fasering!$D$5:$D$11)</f>
        <v>3992.5237482735683</v>
      </c>
      <c r="L34" s="73">
        <f>($K$3+H34*12*7.57%)*SUM(Fasering!$D$5:$D$12)</f>
        <v>5174.8974138200019</v>
      </c>
    </row>
    <row r="35" spans="1:12" x14ac:dyDescent="0.2">
      <c r="A35" s="52">
        <f t="shared" si="2"/>
        <v>25</v>
      </c>
      <c r="B35" s="16">
        <v>65302.39</v>
      </c>
      <c r="C35" s="16">
        <f t="shared" si="0"/>
        <v>66608.4378</v>
      </c>
      <c r="D35" s="68">
        <f t="shared" si="1"/>
        <v>5550.7031500000003</v>
      </c>
      <c r="E35" s="69">
        <f>GEW!$D$8+($D35-GEW!$D$8)*SUM(Fasering!$D$5:$D$9)</f>
        <v>3939.4816784091154</v>
      </c>
      <c r="F35" s="70">
        <f>GEW!$D$8+($D35-GEW!$D$8)*SUM(Fasering!$D$5:$D$10)</f>
        <v>4476.9582535209429</v>
      </c>
      <c r="G35" s="70">
        <f>GEW!$D$8+($D35-GEW!$D$8)*SUM(Fasering!$D$5:$D$11)</f>
        <v>5013.2265748881737</v>
      </c>
      <c r="H35" s="71">
        <f>GEW!$D$8+($D35-GEW!$D$8)*SUM(Fasering!$D$5:$D$12)</f>
        <v>5550.7031500000012</v>
      </c>
      <c r="I35" s="72">
        <f>($K$3+E35*12*7.57%)*SUM(Fasering!$D$5:$D$9)</f>
        <v>2065.8298311970198</v>
      </c>
      <c r="J35" s="30">
        <f>($K$3+F35*12*7.57%)*SUM(Fasering!$D$5:$D$10)</f>
        <v>2961.3059623333925</v>
      </c>
      <c r="K35" s="30">
        <f>($K$3+G35*12*7.57%)*SUM(Fasering!$D$5:$D$11)</f>
        <v>3999.1467091084291</v>
      </c>
      <c r="L35" s="73">
        <f>($K$3+H35*12*7.57%)*SUM(Fasering!$D$5:$D$12)</f>
        <v>5184.0287414600025</v>
      </c>
    </row>
    <row r="36" spans="1:12" x14ac:dyDescent="0.2">
      <c r="A36" s="52">
        <f t="shared" si="2"/>
        <v>26</v>
      </c>
      <c r="B36" s="16">
        <v>65411.97</v>
      </c>
      <c r="C36" s="16">
        <f t="shared" si="0"/>
        <v>66720.209400000007</v>
      </c>
      <c r="D36" s="68">
        <f t="shared" si="1"/>
        <v>5560.0174500000003</v>
      </c>
      <c r="E36" s="69">
        <f>GEW!$D$8+($D36-GEW!$D$8)*SUM(Fasering!$D$5:$D$9)</f>
        <v>3944.6536448230154</v>
      </c>
      <c r="F36" s="70">
        <f>GEW!$D$8+($D36-GEW!$D$8)*SUM(Fasering!$D$5:$D$10)</f>
        <v>4483.5120332411352</v>
      </c>
      <c r="G36" s="70">
        <f>GEW!$D$8+($D36-GEW!$D$8)*SUM(Fasering!$D$5:$D$11)</f>
        <v>5021.1590615818823</v>
      </c>
      <c r="H36" s="71">
        <f>GEW!$D$8+($D36-GEW!$D$8)*SUM(Fasering!$D$5:$D$12)</f>
        <v>5560.0174500000012</v>
      </c>
      <c r="I36" s="72">
        <f>($K$3+E36*12*7.57%)*SUM(Fasering!$D$5:$D$9)</f>
        <v>2068.4386162388578</v>
      </c>
      <c r="J36" s="30">
        <f>($K$3+F36*12*7.57%)*SUM(Fasering!$D$5:$D$10)</f>
        <v>2965.4949644912717</v>
      </c>
      <c r="K36" s="30">
        <f>($K$3+G36*12*7.57%)*SUM(Fasering!$D$5:$D$11)</f>
        <v>4005.2835605229743</v>
      </c>
      <c r="L36" s="73">
        <f>($K$3+H36*12*7.57%)*SUM(Fasering!$D$5:$D$12)</f>
        <v>5192.4898515800032</v>
      </c>
    </row>
    <row r="37" spans="1:12" x14ac:dyDescent="0.2">
      <c r="A37" s="52">
        <f t="shared" si="2"/>
        <v>27</v>
      </c>
      <c r="B37" s="16">
        <v>65513.5</v>
      </c>
      <c r="C37" s="16">
        <f t="shared" si="0"/>
        <v>66823.77</v>
      </c>
      <c r="D37" s="68">
        <f t="shared" si="1"/>
        <v>5568.6475</v>
      </c>
      <c r="E37" s="69">
        <f>GEW!$D$8+($D37-GEW!$D$8)*SUM(Fasering!$D$5:$D$9)</f>
        <v>3949.445666633595</v>
      </c>
      <c r="F37" s="70">
        <f>GEW!$D$8+($D37-GEW!$D$8)*SUM(Fasering!$D$5:$D$10)</f>
        <v>4489.5843571596524</v>
      </c>
      <c r="G37" s="70">
        <f>GEW!$D$8+($D37-GEW!$D$8)*SUM(Fasering!$D$5:$D$11)</f>
        <v>5028.508809473944</v>
      </c>
      <c r="H37" s="71">
        <f>GEW!$D$8+($D37-GEW!$D$8)*SUM(Fasering!$D$5:$D$12)</f>
        <v>5568.6475000000009</v>
      </c>
      <c r="I37" s="72">
        <f>($K$3+E37*12*7.57%)*SUM(Fasering!$D$5:$D$9)</f>
        <v>2070.8557539035569</v>
      </c>
      <c r="J37" s="30">
        <f>($K$3+F37*12*7.57%)*SUM(Fasering!$D$5:$D$10)</f>
        <v>2969.3762328713551</v>
      </c>
      <c r="K37" s="30">
        <f>($K$3+G37*12*7.57%)*SUM(Fasering!$D$5:$D$11)</f>
        <v>4010.9695846525487</v>
      </c>
      <c r="L37" s="73">
        <f>($K$3+H37*12*7.57%)*SUM(Fasering!$D$5:$D$12)</f>
        <v>5200.3293890000032</v>
      </c>
    </row>
    <row r="38" spans="1:12" x14ac:dyDescent="0.2">
      <c r="A38" s="52">
        <f t="shared" si="2"/>
        <v>28</v>
      </c>
      <c r="B38" s="16">
        <v>65607.56</v>
      </c>
      <c r="C38" s="16">
        <f t="shared" si="0"/>
        <v>66919.711200000005</v>
      </c>
      <c r="D38" s="68">
        <f t="shared" si="1"/>
        <v>5576.6425999999992</v>
      </c>
      <c r="E38" s="69">
        <f>GEW!$D$8+($D38-GEW!$D$8)*SUM(Fasering!$D$5:$D$9)</f>
        <v>3953.8851187315272</v>
      </c>
      <c r="F38" s="70">
        <f>GEW!$D$8+($D38-GEW!$D$8)*SUM(Fasering!$D$5:$D$10)</f>
        <v>4495.2099140174832</v>
      </c>
      <c r="G38" s="70">
        <f>GEW!$D$8+($D38-GEW!$D$8)*SUM(Fasering!$D$5:$D$11)</f>
        <v>5035.3178047140436</v>
      </c>
      <c r="H38" s="71">
        <f>GEW!$D$8+($D38-GEW!$D$8)*SUM(Fasering!$D$5:$D$12)</f>
        <v>5576.6426000000001</v>
      </c>
      <c r="I38" s="72">
        <f>($K$3+E38*12*7.57%)*SUM(Fasering!$D$5:$D$9)</f>
        <v>2073.0950523251231</v>
      </c>
      <c r="J38" s="30">
        <f>($K$3+F38*12*7.57%)*SUM(Fasering!$D$5:$D$10)</f>
        <v>2972.9719395967613</v>
      </c>
      <c r="K38" s="30">
        <f>($K$3+G38*12*7.57%)*SUM(Fasering!$D$5:$D$11)</f>
        <v>4016.2372634630251</v>
      </c>
      <c r="L38" s="73">
        <f>($K$3+H38*12*7.57%)*SUM(Fasering!$D$5:$D$12)</f>
        <v>5207.5921378400017</v>
      </c>
    </row>
    <row r="39" spans="1:12" x14ac:dyDescent="0.2">
      <c r="A39" s="52">
        <f t="shared" si="2"/>
        <v>29</v>
      </c>
      <c r="B39" s="16">
        <v>65694.649999999994</v>
      </c>
      <c r="C39" s="16">
        <f t="shared" si="0"/>
        <v>67008.542999999991</v>
      </c>
      <c r="D39" s="68">
        <f t="shared" si="1"/>
        <v>5584.0452499999992</v>
      </c>
      <c r="E39" s="69">
        <f>GEW!$D$8+($D39-GEW!$D$8)*SUM(Fasering!$D$5:$D$9)</f>
        <v>3957.9956001604978</v>
      </c>
      <c r="F39" s="70">
        <f>GEW!$D$8+($D39-GEW!$D$8)*SUM(Fasering!$D$5:$D$10)</f>
        <v>4500.4186079016927</v>
      </c>
      <c r="G39" s="70">
        <f>GEW!$D$8+($D39-GEW!$D$8)*SUM(Fasering!$D$5:$D$11)</f>
        <v>5041.6222422588053</v>
      </c>
      <c r="H39" s="71">
        <f>GEW!$D$8+($D39-GEW!$D$8)*SUM(Fasering!$D$5:$D$12)</f>
        <v>5584.0452500000001</v>
      </c>
      <c r="I39" s="72">
        <f>($K$3+E39*12*7.57%)*SUM(Fasering!$D$5:$D$9)</f>
        <v>2075.1684150673536</v>
      </c>
      <c r="J39" s="30">
        <f>($K$3+F39*12*7.57%)*SUM(Fasering!$D$5:$D$10)</f>
        <v>2976.3011985667363</v>
      </c>
      <c r="K39" s="30">
        <f>($K$3+G39*12*7.57%)*SUM(Fasering!$D$5:$D$11)</f>
        <v>4021.1145986491238</v>
      </c>
      <c r="L39" s="73">
        <f>($K$3+H39*12*7.57%)*SUM(Fasering!$D$5:$D$12)</f>
        <v>5214.3167051000019</v>
      </c>
    </row>
    <row r="40" spans="1:12" x14ac:dyDescent="0.2">
      <c r="A40" s="52">
        <f t="shared" si="2"/>
        <v>30</v>
      </c>
      <c r="B40" s="16">
        <v>65775.399999999994</v>
      </c>
      <c r="C40" s="16">
        <f t="shared" si="0"/>
        <v>67090.907999999996</v>
      </c>
      <c r="D40" s="68">
        <f t="shared" si="1"/>
        <v>5590.9089999999997</v>
      </c>
      <c r="E40" s="69">
        <f>GEW!$D$8+($D40-GEW!$D$8)*SUM(Fasering!$D$5:$D$9)</f>
        <v>3961.8068457155487</v>
      </c>
      <c r="F40" s="70">
        <f>GEW!$D$8+($D40-GEW!$D$8)*SUM(Fasering!$D$5:$D$10)</f>
        <v>4505.2481179619735</v>
      </c>
      <c r="G40" s="70">
        <f>GEW!$D$8+($D40-GEW!$D$8)*SUM(Fasering!$D$5:$D$11)</f>
        <v>5047.4677277535757</v>
      </c>
      <c r="H40" s="71">
        <f>GEW!$D$8+($D40-GEW!$D$8)*SUM(Fasering!$D$5:$D$12)</f>
        <v>5590.9090000000006</v>
      </c>
      <c r="I40" s="72">
        <f>($K$3+E40*12*7.57%)*SUM(Fasering!$D$5:$D$9)</f>
        <v>2077.0908406206336</v>
      </c>
      <c r="J40" s="30">
        <f>($K$3+F40*12*7.57%)*SUM(Fasering!$D$5:$D$10)</f>
        <v>2979.3880932943216</v>
      </c>
      <c r="K40" s="30">
        <f>($K$3+G40*12*7.57%)*SUM(Fasering!$D$5:$D$11)</f>
        <v>4025.6368723461896</v>
      </c>
      <c r="L40" s="73">
        <f>($K$3+H40*12*7.57%)*SUM(Fasering!$D$5:$D$12)</f>
        <v>5220.5517356000028</v>
      </c>
    </row>
    <row r="41" spans="1:12" x14ac:dyDescent="0.2">
      <c r="A41" s="52">
        <f t="shared" si="2"/>
        <v>31</v>
      </c>
      <c r="B41" s="16">
        <v>65850.12</v>
      </c>
      <c r="C41" s="16">
        <f t="shared" si="0"/>
        <v>67167.122399999993</v>
      </c>
      <c r="D41" s="68">
        <f t="shared" si="1"/>
        <v>5597.2601999999997</v>
      </c>
      <c r="E41" s="69">
        <f>GEW!$D$8+($D41-GEW!$D$8)*SUM(Fasering!$D$5:$D$9)</f>
        <v>3965.3334868037637</v>
      </c>
      <c r="F41" s="70">
        <f>GEW!$D$8+($D41-GEW!$D$8)*SUM(Fasering!$D$5:$D$10)</f>
        <v>4509.716984732303</v>
      </c>
      <c r="G41" s="70">
        <f>GEW!$D$8+($D41-GEW!$D$8)*SUM(Fasering!$D$5:$D$11)</f>
        <v>5052.8767020714622</v>
      </c>
      <c r="H41" s="71">
        <f>GEW!$D$8+($D41-GEW!$D$8)*SUM(Fasering!$D$5:$D$12)</f>
        <v>5597.2602000000006</v>
      </c>
      <c r="I41" s="72">
        <f>($K$3+E41*12*7.57%)*SUM(Fasering!$D$5:$D$9)</f>
        <v>2078.8697091945169</v>
      </c>
      <c r="J41" s="30">
        <f>($K$3+F41*12*7.57%)*SUM(Fasering!$D$5:$D$10)</f>
        <v>2982.2444743970477</v>
      </c>
      <c r="K41" s="30">
        <f>($K$3+G41*12*7.57%)*SUM(Fasering!$D$5:$D$11)</f>
        <v>4029.8214456049495</v>
      </c>
      <c r="L41" s="73">
        <f>($K$3+H41*12*7.57%)*SUM(Fasering!$D$5:$D$12)</f>
        <v>5226.3211656800022</v>
      </c>
    </row>
    <row r="42" spans="1:12" x14ac:dyDescent="0.2">
      <c r="A42" s="52">
        <f t="shared" si="2"/>
        <v>32</v>
      </c>
      <c r="B42" s="16">
        <v>65919.34</v>
      </c>
      <c r="C42" s="16">
        <f t="shared" si="0"/>
        <v>67237.726800000004</v>
      </c>
      <c r="D42" s="68">
        <f t="shared" si="1"/>
        <v>5603.1438999999991</v>
      </c>
      <c r="E42" s="69">
        <f>GEW!$D$8+($D42-GEW!$D$8)*SUM(Fasering!$D$5:$D$9)</f>
        <v>3968.6005384114492</v>
      </c>
      <c r="F42" s="70">
        <f>GEW!$D$8+($D42-GEW!$D$8)*SUM(Fasering!$D$5:$D$10)</f>
        <v>4513.8569065449665</v>
      </c>
      <c r="G42" s="70">
        <f>GEW!$D$8+($D42-GEW!$D$8)*SUM(Fasering!$D$5:$D$11)</f>
        <v>5057.8875318664832</v>
      </c>
      <c r="H42" s="71">
        <f>GEW!$D$8+($D42-GEW!$D$8)*SUM(Fasering!$D$5:$D$12)</f>
        <v>5603.1439</v>
      </c>
      <c r="I42" s="72">
        <f>($K$3+E42*12*7.57%)*SUM(Fasering!$D$5:$D$9)</f>
        <v>2080.5176385666286</v>
      </c>
      <c r="J42" s="30">
        <f>($K$3+F42*12*7.57%)*SUM(Fasering!$D$5:$D$10)</f>
        <v>2984.8906026081113</v>
      </c>
      <c r="K42" s="30">
        <f>($K$3+G42*12*7.57%)*SUM(Fasering!$D$5:$D$11)</f>
        <v>4033.6980002218024</v>
      </c>
      <c r="L42" s="73">
        <f>($K$3+H42*12*7.57%)*SUM(Fasering!$D$5:$D$12)</f>
        <v>5231.6659187600017</v>
      </c>
    </row>
    <row r="43" spans="1:12" x14ac:dyDescent="0.2">
      <c r="A43" s="52">
        <f t="shared" si="2"/>
        <v>33</v>
      </c>
      <c r="B43" s="16">
        <v>65983.41</v>
      </c>
      <c r="C43" s="16">
        <f t="shared" si="0"/>
        <v>67303.078200000004</v>
      </c>
      <c r="D43" s="68">
        <f t="shared" si="1"/>
        <v>5608.5898500000003</v>
      </c>
      <c r="E43" s="69">
        <f>GEW!$D$8+($D43-GEW!$D$8)*SUM(Fasering!$D$5:$D$9)</f>
        <v>3971.624519869185</v>
      </c>
      <c r="F43" s="70">
        <f>GEW!$D$8+($D43-GEW!$D$8)*SUM(Fasering!$D$5:$D$10)</f>
        <v>4517.6888162609075</v>
      </c>
      <c r="G43" s="70">
        <f>GEW!$D$8+($D43-GEW!$D$8)*SUM(Fasering!$D$5:$D$11)</f>
        <v>5062.5255536082786</v>
      </c>
      <c r="H43" s="71">
        <f>GEW!$D$8+($D43-GEW!$D$8)*SUM(Fasering!$D$5:$D$12)</f>
        <v>5608.5898500000012</v>
      </c>
      <c r="I43" s="72">
        <f>($K$3+E43*12*7.57%)*SUM(Fasering!$D$5:$D$9)</f>
        <v>2082.0429612316275</v>
      </c>
      <c r="J43" s="30">
        <f>($K$3+F43*12*7.57%)*SUM(Fasering!$D$5:$D$10)</f>
        <v>2987.3398576569839</v>
      </c>
      <c r="K43" s="30">
        <f>($K$3+G43*12*7.57%)*SUM(Fasering!$D$5:$D$11)</f>
        <v>4037.2861373830538</v>
      </c>
      <c r="L43" s="73">
        <f>($K$3+H43*12*7.57%)*SUM(Fasering!$D$5:$D$12)</f>
        <v>5236.6130197400025</v>
      </c>
    </row>
    <row r="44" spans="1:12" x14ac:dyDescent="0.2">
      <c r="A44" s="52">
        <f t="shared" si="2"/>
        <v>34</v>
      </c>
      <c r="B44" s="16">
        <v>66042.78</v>
      </c>
      <c r="C44" s="16">
        <f t="shared" si="0"/>
        <v>67363.635599999994</v>
      </c>
      <c r="D44" s="68">
        <f t="shared" si="1"/>
        <v>5613.6363000000001</v>
      </c>
      <c r="E44" s="69">
        <f>GEW!$D$8+($D44-GEW!$D$8)*SUM(Fasering!$D$5:$D$9)</f>
        <v>3974.4266703162848</v>
      </c>
      <c r="F44" s="70">
        <f>GEW!$D$8+($D44-GEW!$D$8)*SUM(Fasering!$D$5:$D$10)</f>
        <v>4521.2396275584779</v>
      </c>
      <c r="G44" s="70">
        <f>GEW!$D$8+($D44-GEW!$D$8)*SUM(Fasering!$D$5:$D$11)</f>
        <v>5066.8233427578079</v>
      </c>
      <c r="H44" s="71">
        <f>GEW!$D$8+($D44-GEW!$D$8)*SUM(Fasering!$D$5:$D$12)</f>
        <v>5613.636300000001</v>
      </c>
      <c r="I44" s="72">
        <f>($K$3+E44*12*7.57%)*SUM(Fasering!$D$5:$D$9)</f>
        <v>2083.4563903969301</v>
      </c>
      <c r="J44" s="30">
        <f>($K$3+F44*12*7.57%)*SUM(Fasering!$D$5:$D$10)</f>
        <v>2989.6094420529803</v>
      </c>
      <c r="K44" s="30">
        <f>($K$3+G44*12*7.57%)*SUM(Fasering!$D$5:$D$11)</f>
        <v>4040.6110586139489</v>
      </c>
      <c r="L44" s="73">
        <f>($K$3+H44*12*7.57%)*SUM(Fasering!$D$5:$D$12)</f>
        <v>5241.1972149200019</v>
      </c>
    </row>
    <row r="45" spans="1:12" x14ac:dyDescent="0.2">
      <c r="A45" s="52">
        <f t="shared" si="2"/>
        <v>35</v>
      </c>
      <c r="B45" s="16">
        <v>66097.710000000006</v>
      </c>
      <c r="C45" s="16">
        <f t="shared" si="0"/>
        <v>67419.664200000014</v>
      </c>
      <c r="D45" s="68">
        <f t="shared" si="1"/>
        <v>5618.3053500000005</v>
      </c>
      <c r="E45" s="69">
        <f>GEW!$D$8+($D45-GEW!$D$8)*SUM(Fasering!$D$5:$D$9)</f>
        <v>3977.019261255467</v>
      </c>
      <c r="F45" s="70">
        <f>GEW!$D$8+($D45-GEW!$D$8)*SUM(Fasering!$D$5:$D$10)</f>
        <v>4524.5248905629514</v>
      </c>
      <c r="G45" s="70">
        <f>GEW!$D$8+($D45-GEW!$D$8)*SUM(Fasering!$D$5:$D$11)</f>
        <v>5070.7997206925174</v>
      </c>
      <c r="H45" s="71">
        <f>GEW!$D$8+($D45-GEW!$D$8)*SUM(Fasering!$D$5:$D$12)</f>
        <v>5618.3053500000015</v>
      </c>
      <c r="I45" s="72">
        <f>($K$3+E45*12*7.57%)*SUM(Fasering!$D$5:$D$9)</f>
        <v>2084.7641159157124</v>
      </c>
      <c r="J45" s="30">
        <f>($K$3+F45*12*7.57%)*SUM(Fasering!$D$5:$D$10)</f>
        <v>2991.7092950237084</v>
      </c>
      <c r="K45" s="30">
        <f>($K$3+G45*12*7.57%)*SUM(Fasering!$D$5:$D$11)</f>
        <v>4043.6873247957433</v>
      </c>
      <c r="L45" s="73">
        <f>($K$3+H45*12*7.57%)*SUM(Fasering!$D$5:$D$12)</f>
        <v>5245.4385799400025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47</v>
      </c>
      <c r="B1" s="1" t="s">
        <v>48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43807.81</v>
      </c>
      <c r="C10" s="16">
        <f t="shared" ref="C10:C45" si="0">B10*$D$3</f>
        <v>44683.966199999995</v>
      </c>
      <c r="D10" s="68">
        <f t="shared" ref="D10:D45" si="1">B10/12*$D$3</f>
        <v>3723.6638499999999</v>
      </c>
      <c r="E10" s="69">
        <f>GEW!$D$8+($D10-GEW!$D$8)*SUM(Fasering!$D$5:$D$9)</f>
        <v>2924.9786136081111</v>
      </c>
      <c r="F10" s="70">
        <f>GEW!$D$8+($D10-GEW!$D$8)*SUM(Fasering!$D$5:$D$10)</f>
        <v>3191.4066702206114</v>
      </c>
      <c r="G10" s="70">
        <f>GEW!$D$8+($D10-GEW!$D$8)*SUM(Fasering!$D$5:$D$11)</f>
        <v>3457.2357933875001</v>
      </c>
      <c r="H10" s="71">
        <f>GEW!$D$8+($D10-GEW!$D$8)*SUM(Fasering!$D$5:$D$12)</f>
        <v>3723.6638500000004</v>
      </c>
      <c r="I10" s="72">
        <f>($K$3+E10*12*7.57%)*SUM(Fasering!$D$5:$D$9)</f>
        <v>1554.1056225404855</v>
      </c>
      <c r="J10" s="30">
        <f>($K$3+F10*12*7.57%)*SUM(Fasering!$D$5:$D$10)</f>
        <v>2139.6154895946133</v>
      </c>
      <c r="K10" s="30">
        <f>($K$3+G10*12*7.57%)*SUM(Fasering!$D$5:$D$11)</f>
        <v>2795.3773745761418</v>
      </c>
      <c r="L10" s="73">
        <f>($K$3+H10*12*7.57%)*SUM(Fasering!$D$5:$D$12)</f>
        <v>3524.3462413400011</v>
      </c>
    </row>
    <row r="11" spans="1:12" x14ac:dyDescent="0.2">
      <c r="A11" s="52">
        <f t="shared" ref="A11:A45" si="2">+A10+1</f>
        <v>1</v>
      </c>
      <c r="B11" s="16">
        <v>44870.559999999998</v>
      </c>
      <c r="C11" s="16">
        <f t="shared" si="0"/>
        <v>45767.9712</v>
      </c>
      <c r="D11" s="68">
        <f t="shared" si="1"/>
        <v>3813.9975999999997</v>
      </c>
      <c r="E11" s="69">
        <f>GEW!$D$8+($D11-GEW!$D$8)*SUM(Fasering!$D$5:$D$9)</f>
        <v>2975.1383809595673</v>
      </c>
      <c r="F11" s="70">
        <f>GEW!$D$8+($D11-GEW!$D$8)*SUM(Fasering!$D$5:$D$10)</f>
        <v>3254.9678072678307</v>
      </c>
      <c r="G11" s="70">
        <f>GEW!$D$8+($D11-GEW!$D$8)*SUM(Fasering!$D$5:$D$11)</f>
        <v>3534.1681736917362</v>
      </c>
      <c r="H11" s="71">
        <f>GEW!$D$8+($D11-GEW!$D$8)*SUM(Fasering!$D$5:$D$12)</f>
        <v>3813.9976000000001</v>
      </c>
      <c r="I11" s="72">
        <f>($K$3+E11*12*7.57%)*SUM(Fasering!$D$5:$D$9)</f>
        <v>1579.406647391854</v>
      </c>
      <c r="J11" s="30">
        <f>($K$3+F11*12*7.57%)*SUM(Fasering!$D$5:$D$10)</f>
        <v>2180.2420824335118</v>
      </c>
      <c r="K11" s="30">
        <f>($K$3+G11*12*7.57%)*SUM(Fasering!$D$5:$D$11)</f>
        <v>2854.8949767006852</v>
      </c>
      <c r="L11" s="73">
        <f>($K$3+H11*12*7.57%)*SUM(Fasering!$D$5:$D$12)</f>
        <v>3606.4054198400008</v>
      </c>
    </row>
    <row r="12" spans="1:12" x14ac:dyDescent="0.2">
      <c r="A12" s="52">
        <f t="shared" si="2"/>
        <v>2</v>
      </c>
      <c r="B12" s="16">
        <v>45933.26</v>
      </c>
      <c r="C12" s="16">
        <f t="shared" si="0"/>
        <v>46851.925200000005</v>
      </c>
      <c r="D12" s="68">
        <f t="shared" si="1"/>
        <v>3904.3271000000004</v>
      </c>
      <c r="E12" s="69">
        <f>GEW!$D$8+($D12-GEW!$D$8)*SUM(Fasering!$D$5:$D$9)</f>
        <v>3025.2957884066554</v>
      </c>
      <c r="F12" s="70">
        <f>GEW!$D$8+($D12-GEW!$D$8)*SUM(Fasering!$D$5:$D$10)</f>
        <v>3318.5259539063454</v>
      </c>
      <c r="G12" s="70">
        <f>GEW!$D$8+($D12-GEW!$D$8)*SUM(Fasering!$D$5:$D$11)</f>
        <v>3611.0969345003114</v>
      </c>
      <c r="H12" s="71">
        <f>GEW!$D$8+($D12-GEW!$D$8)*SUM(Fasering!$D$5:$D$12)</f>
        <v>3904.3271000000009</v>
      </c>
      <c r="I12" s="72">
        <f>($K$3+E12*12*7.57%)*SUM(Fasering!$D$5:$D$9)</f>
        <v>1604.706481886843</v>
      </c>
      <c r="J12" s="30">
        <f>($K$3+F12*12*7.57%)*SUM(Fasering!$D$5:$D$10)</f>
        <v>2220.8667638824872</v>
      </c>
      <c r="K12" s="30">
        <f>($K$3+G12*12*7.57%)*SUM(Fasering!$D$5:$D$11)</f>
        <v>2914.4097786557586</v>
      </c>
      <c r="L12" s="73">
        <f>($K$3+H12*12*7.57%)*SUM(Fasering!$D$5:$D$12)</f>
        <v>3688.4607376400022</v>
      </c>
    </row>
    <row r="13" spans="1:12" x14ac:dyDescent="0.2">
      <c r="A13" s="52">
        <f t="shared" si="2"/>
        <v>3</v>
      </c>
      <c r="B13" s="16">
        <v>46995.47</v>
      </c>
      <c r="C13" s="16">
        <f t="shared" si="0"/>
        <v>47935.379400000005</v>
      </c>
      <c r="D13" s="68">
        <f t="shared" si="1"/>
        <v>3994.6149500000001</v>
      </c>
      <c r="E13" s="69">
        <f>GEW!$D$8+($D13-GEW!$D$8)*SUM(Fasering!$D$5:$D$9)</f>
        <v>3075.4300687909326</v>
      </c>
      <c r="F13" s="70">
        <f>GEW!$D$8+($D13-GEW!$D$8)*SUM(Fasering!$D$5:$D$10)</f>
        <v>3382.0547945395392</v>
      </c>
      <c r="G13" s="70">
        <f>GEW!$D$8+($D13-GEW!$D$8)*SUM(Fasering!$D$5:$D$11)</f>
        <v>3687.990224251394</v>
      </c>
      <c r="H13" s="71">
        <f>GEW!$D$8+($D13-GEW!$D$8)*SUM(Fasering!$D$5:$D$12)</f>
        <v>3994.6149500000006</v>
      </c>
      <c r="I13" s="72">
        <f>($K$3+E13*12*7.57%)*SUM(Fasering!$D$5:$D$9)</f>
        <v>1629.9946508893106</v>
      </c>
      <c r="J13" s="30">
        <f>($K$3+F13*12*7.57%)*SUM(Fasering!$D$5:$D$10)</f>
        <v>2261.4727137102041</v>
      </c>
      <c r="K13" s="30">
        <f>($K$3+G13*12*7.57%)*SUM(Fasering!$D$5:$D$11)</f>
        <v>2973.8971389500066</v>
      </c>
      <c r="L13" s="73">
        <f>($K$3+H13*12*7.57%)*SUM(Fasering!$D$5:$D$12)</f>
        <v>3770.4782205800016</v>
      </c>
    </row>
    <row r="14" spans="1:12" x14ac:dyDescent="0.2">
      <c r="A14" s="52">
        <f t="shared" si="2"/>
        <v>4</v>
      </c>
      <c r="B14" s="16">
        <v>46995.47</v>
      </c>
      <c r="C14" s="16">
        <f t="shared" si="0"/>
        <v>47935.379400000005</v>
      </c>
      <c r="D14" s="68">
        <f t="shared" si="1"/>
        <v>3994.6149500000001</v>
      </c>
      <c r="E14" s="69">
        <f>GEW!$D$8+($D14-GEW!$D$8)*SUM(Fasering!$D$5:$D$9)</f>
        <v>3075.4300687909326</v>
      </c>
      <c r="F14" s="70">
        <f>GEW!$D$8+($D14-GEW!$D$8)*SUM(Fasering!$D$5:$D$10)</f>
        <v>3382.0547945395392</v>
      </c>
      <c r="G14" s="70">
        <f>GEW!$D$8+($D14-GEW!$D$8)*SUM(Fasering!$D$5:$D$11)</f>
        <v>3687.990224251394</v>
      </c>
      <c r="H14" s="71">
        <f>GEW!$D$8+($D14-GEW!$D$8)*SUM(Fasering!$D$5:$D$12)</f>
        <v>3994.6149500000006</v>
      </c>
      <c r="I14" s="72">
        <f>($K$3+E14*12*7.57%)*SUM(Fasering!$D$5:$D$9)</f>
        <v>1629.9946508893106</v>
      </c>
      <c r="J14" s="30">
        <f>($K$3+F14*12*7.57%)*SUM(Fasering!$D$5:$D$10)</f>
        <v>2261.4727137102041</v>
      </c>
      <c r="K14" s="30">
        <f>($K$3+G14*12*7.57%)*SUM(Fasering!$D$5:$D$11)</f>
        <v>2973.8971389500066</v>
      </c>
      <c r="L14" s="73">
        <f>($K$3+H14*12*7.57%)*SUM(Fasering!$D$5:$D$12)</f>
        <v>3770.4782205800016</v>
      </c>
    </row>
    <row r="15" spans="1:12" x14ac:dyDescent="0.2">
      <c r="A15" s="52">
        <f t="shared" si="2"/>
        <v>5</v>
      </c>
      <c r="B15" s="16">
        <v>48854.96</v>
      </c>
      <c r="C15" s="16">
        <f t="shared" si="0"/>
        <v>49832.059200000003</v>
      </c>
      <c r="D15" s="68">
        <f t="shared" si="1"/>
        <v>4152.6715999999997</v>
      </c>
      <c r="E15" s="69">
        <f>GEW!$D$8+($D15-GEW!$D$8)*SUM(Fasering!$D$5:$D$9)</f>
        <v>3163.1944402728045</v>
      </c>
      <c r="F15" s="70">
        <f>GEW!$D$8+($D15-GEW!$D$8)*SUM(Fasering!$D$5:$D$10)</f>
        <v>3493.2674962360193</v>
      </c>
      <c r="G15" s="70">
        <f>GEW!$D$8+($D15-GEW!$D$8)*SUM(Fasering!$D$5:$D$11)</f>
        <v>3822.5985440367854</v>
      </c>
      <c r="H15" s="71">
        <f>GEW!$D$8+($D15-GEW!$D$8)*SUM(Fasering!$D$5:$D$12)</f>
        <v>4152.6715999999997</v>
      </c>
      <c r="I15" s="72">
        <f>($K$3+E15*12*7.57%)*SUM(Fasering!$D$5:$D$9)</f>
        <v>1674.2637665805564</v>
      </c>
      <c r="J15" s="30">
        <f>($K$3+F15*12*7.57%)*SUM(Fasering!$D$5:$D$10)</f>
        <v>2332.5569227132655</v>
      </c>
      <c r="K15" s="30">
        <f>($K$3+G15*12*7.57%)*SUM(Fasering!$D$5:$D$11)</f>
        <v>3078.0348815748653</v>
      </c>
      <c r="L15" s="73">
        <f>($K$3+H15*12*7.57%)*SUM(Fasering!$D$5:$D$12)</f>
        <v>3914.0568814400008</v>
      </c>
    </row>
    <row r="16" spans="1:12" x14ac:dyDescent="0.2">
      <c r="A16" s="52">
        <f t="shared" si="2"/>
        <v>6</v>
      </c>
      <c r="B16" s="16">
        <v>48854.96</v>
      </c>
      <c r="C16" s="16">
        <f t="shared" si="0"/>
        <v>49832.059200000003</v>
      </c>
      <c r="D16" s="68">
        <f t="shared" si="1"/>
        <v>4152.6715999999997</v>
      </c>
      <c r="E16" s="69">
        <f>GEW!$D$8+($D16-GEW!$D$8)*SUM(Fasering!$D$5:$D$9)</f>
        <v>3163.1944402728045</v>
      </c>
      <c r="F16" s="70">
        <f>GEW!$D$8+($D16-GEW!$D$8)*SUM(Fasering!$D$5:$D$10)</f>
        <v>3493.2674962360193</v>
      </c>
      <c r="G16" s="70">
        <f>GEW!$D$8+($D16-GEW!$D$8)*SUM(Fasering!$D$5:$D$11)</f>
        <v>3822.5985440367854</v>
      </c>
      <c r="H16" s="71">
        <f>GEW!$D$8+($D16-GEW!$D$8)*SUM(Fasering!$D$5:$D$12)</f>
        <v>4152.6715999999997</v>
      </c>
      <c r="I16" s="72">
        <f>($K$3+E16*12*7.57%)*SUM(Fasering!$D$5:$D$9)</f>
        <v>1674.2637665805564</v>
      </c>
      <c r="J16" s="30">
        <f>($K$3+F16*12*7.57%)*SUM(Fasering!$D$5:$D$10)</f>
        <v>2332.5569227132655</v>
      </c>
      <c r="K16" s="30">
        <f>($K$3+G16*12*7.57%)*SUM(Fasering!$D$5:$D$11)</f>
        <v>3078.0348815748653</v>
      </c>
      <c r="L16" s="73">
        <f>($K$3+H16*12*7.57%)*SUM(Fasering!$D$5:$D$12)</f>
        <v>3914.0568814400008</v>
      </c>
    </row>
    <row r="17" spans="1:12" x14ac:dyDescent="0.2">
      <c r="A17" s="52">
        <f t="shared" si="2"/>
        <v>7</v>
      </c>
      <c r="B17" s="16">
        <v>50714.47</v>
      </c>
      <c r="C17" s="16">
        <f t="shared" si="0"/>
        <v>51728.759400000003</v>
      </c>
      <c r="D17" s="68">
        <f t="shared" si="1"/>
        <v>4310.7299499999999</v>
      </c>
      <c r="E17" s="69">
        <f>GEW!$D$8+($D17-GEW!$D$8)*SUM(Fasering!$D$5:$D$9)</f>
        <v>3250.9597557164243</v>
      </c>
      <c r="F17" s="70">
        <f>GEW!$D$8+($D17-GEW!$D$8)*SUM(Fasering!$D$5:$D$10)</f>
        <v>3604.4813940959821</v>
      </c>
      <c r="G17" s="70">
        <f>GEW!$D$8+($D17-GEW!$D$8)*SUM(Fasering!$D$5:$D$11)</f>
        <v>3957.2083116204421</v>
      </c>
      <c r="H17" s="71">
        <f>GEW!$D$8+($D17-GEW!$D$8)*SUM(Fasering!$D$5:$D$12)</f>
        <v>4310.7299500000008</v>
      </c>
      <c r="I17" s="72">
        <f>($K$3+E17*12*7.57%)*SUM(Fasering!$D$5:$D$9)</f>
        <v>1718.5333584143543</v>
      </c>
      <c r="J17" s="30">
        <f>($K$3+F17*12*7.57%)*SUM(Fasering!$D$5:$D$10)</f>
        <v>2403.6418962722969</v>
      </c>
      <c r="K17" s="30">
        <f>($K$3+G17*12*7.57%)*SUM(Fasering!$D$5:$D$11)</f>
        <v>3182.1737442675135</v>
      </c>
      <c r="L17" s="73">
        <f>($K$3+H17*12*7.57%)*SUM(Fasering!$D$5:$D$12)</f>
        <v>4057.6370865800018</v>
      </c>
    </row>
    <row r="18" spans="1:12" x14ac:dyDescent="0.2">
      <c r="A18" s="52">
        <f t="shared" si="2"/>
        <v>8</v>
      </c>
      <c r="B18" s="16">
        <v>50714.47</v>
      </c>
      <c r="C18" s="16">
        <f t="shared" si="0"/>
        <v>51728.759400000003</v>
      </c>
      <c r="D18" s="68">
        <f t="shared" si="1"/>
        <v>4310.7299499999999</v>
      </c>
      <c r="E18" s="69">
        <f>GEW!$D$8+($D18-GEW!$D$8)*SUM(Fasering!$D$5:$D$9)</f>
        <v>3250.9597557164243</v>
      </c>
      <c r="F18" s="70">
        <f>GEW!$D$8+($D18-GEW!$D$8)*SUM(Fasering!$D$5:$D$10)</f>
        <v>3604.4813940959821</v>
      </c>
      <c r="G18" s="70">
        <f>GEW!$D$8+($D18-GEW!$D$8)*SUM(Fasering!$D$5:$D$11)</f>
        <v>3957.2083116204421</v>
      </c>
      <c r="H18" s="71">
        <f>GEW!$D$8+($D18-GEW!$D$8)*SUM(Fasering!$D$5:$D$12)</f>
        <v>4310.7299500000008</v>
      </c>
      <c r="I18" s="72">
        <f>($K$3+E18*12*7.57%)*SUM(Fasering!$D$5:$D$9)</f>
        <v>1718.5333584143543</v>
      </c>
      <c r="J18" s="30">
        <f>($K$3+F18*12*7.57%)*SUM(Fasering!$D$5:$D$10)</f>
        <v>2403.6418962722969</v>
      </c>
      <c r="K18" s="30">
        <f>($K$3+G18*12*7.57%)*SUM(Fasering!$D$5:$D$11)</f>
        <v>3182.1737442675135</v>
      </c>
      <c r="L18" s="73">
        <f>($K$3+H18*12*7.57%)*SUM(Fasering!$D$5:$D$12)</f>
        <v>4057.6370865800018</v>
      </c>
    </row>
    <row r="19" spans="1:12" x14ac:dyDescent="0.2">
      <c r="A19" s="52">
        <f t="shared" si="2"/>
        <v>9</v>
      </c>
      <c r="B19" s="16">
        <v>52574</v>
      </c>
      <c r="C19" s="16">
        <f t="shared" si="0"/>
        <v>53625.48</v>
      </c>
      <c r="D19" s="68">
        <f t="shared" si="1"/>
        <v>4468.79</v>
      </c>
      <c r="E19" s="69">
        <f>GEW!$D$8+($D19-GEW!$D$8)*SUM(Fasering!$D$5:$D$9)</f>
        <v>3338.7260151217911</v>
      </c>
      <c r="F19" s="70">
        <f>GEW!$D$8+($D19-GEW!$D$8)*SUM(Fasering!$D$5:$D$10)</f>
        <v>3715.6964881194272</v>
      </c>
      <c r="G19" s="70">
        <f>GEW!$D$8+($D19-GEW!$D$8)*SUM(Fasering!$D$5:$D$11)</f>
        <v>4091.8195270023643</v>
      </c>
      <c r="H19" s="71">
        <f>GEW!$D$8+($D19-GEW!$D$8)*SUM(Fasering!$D$5:$D$12)</f>
        <v>4468.7900000000009</v>
      </c>
      <c r="I19" s="72">
        <f>($K$3+E19*12*7.57%)*SUM(Fasering!$D$5:$D$9)</f>
        <v>1762.8034263907039</v>
      </c>
      <c r="J19" s="30">
        <f>($K$3+F19*12*7.57%)*SUM(Fasering!$D$5:$D$10)</f>
        <v>2474.7276343872982</v>
      </c>
      <c r="K19" s="30">
        <f>($K$3+G19*12*7.57%)*SUM(Fasering!$D$5:$D$11)</f>
        <v>3286.3137270279499</v>
      </c>
      <c r="L19" s="73">
        <f>($K$3+H19*12*7.57%)*SUM(Fasering!$D$5:$D$12)</f>
        <v>4201.2188360000018</v>
      </c>
    </row>
    <row r="20" spans="1:12" x14ac:dyDescent="0.2">
      <c r="A20" s="52">
        <f t="shared" si="2"/>
        <v>10</v>
      </c>
      <c r="B20" s="16">
        <v>52574</v>
      </c>
      <c r="C20" s="16">
        <f t="shared" si="0"/>
        <v>53625.48</v>
      </c>
      <c r="D20" s="68">
        <f t="shared" si="1"/>
        <v>4468.79</v>
      </c>
      <c r="E20" s="69">
        <f>GEW!$D$8+($D20-GEW!$D$8)*SUM(Fasering!$D$5:$D$9)</f>
        <v>3338.7260151217911</v>
      </c>
      <c r="F20" s="70">
        <f>GEW!$D$8+($D20-GEW!$D$8)*SUM(Fasering!$D$5:$D$10)</f>
        <v>3715.6964881194272</v>
      </c>
      <c r="G20" s="70">
        <f>GEW!$D$8+($D20-GEW!$D$8)*SUM(Fasering!$D$5:$D$11)</f>
        <v>4091.8195270023643</v>
      </c>
      <c r="H20" s="71">
        <f>GEW!$D$8+($D20-GEW!$D$8)*SUM(Fasering!$D$5:$D$12)</f>
        <v>4468.7900000000009</v>
      </c>
      <c r="I20" s="72">
        <f>($K$3+E20*12*7.57%)*SUM(Fasering!$D$5:$D$9)</f>
        <v>1762.8034263907039</v>
      </c>
      <c r="J20" s="30">
        <f>($K$3+F20*12*7.57%)*SUM(Fasering!$D$5:$D$10)</f>
        <v>2474.7276343872982</v>
      </c>
      <c r="K20" s="30">
        <f>($K$3+G20*12*7.57%)*SUM(Fasering!$D$5:$D$11)</f>
        <v>3286.3137270279499</v>
      </c>
      <c r="L20" s="73">
        <f>($K$3+H20*12*7.57%)*SUM(Fasering!$D$5:$D$12)</f>
        <v>4201.2188360000018</v>
      </c>
    </row>
    <row r="21" spans="1:12" x14ac:dyDescent="0.2">
      <c r="A21" s="52">
        <f t="shared" si="2"/>
        <v>11</v>
      </c>
      <c r="B21" s="16">
        <v>54433.49</v>
      </c>
      <c r="C21" s="16">
        <f t="shared" si="0"/>
        <v>55522.159800000001</v>
      </c>
      <c r="D21" s="68">
        <f t="shared" si="1"/>
        <v>4626.8466499999995</v>
      </c>
      <c r="E21" s="69">
        <f>GEW!$D$8+($D21-GEW!$D$8)*SUM(Fasering!$D$5:$D$9)</f>
        <v>3426.490386603663</v>
      </c>
      <c r="F21" s="70">
        <f>GEW!$D$8+($D21-GEW!$D$8)*SUM(Fasering!$D$5:$D$10)</f>
        <v>3826.9091898159072</v>
      </c>
      <c r="G21" s="70">
        <f>GEW!$D$8+($D21-GEW!$D$8)*SUM(Fasering!$D$5:$D$11)</f>
        <v>4226.4278467877557</v>
      </c>
      <c r="H21" s="71">
        <f>GEW!$D$8+($D21-GEW!$D$8)*SUM(Fasering!$D$5:$D$12)</f>
        <v>4626.8466499999995</v>
      </c>
      <c r="I21" s="72">
        <f>($K$3+E21*12*7.57%)*SUM(Fasering!$D$5:$D$9)</f>
        <v>1807.0725420819497</v>
      </c>
      <c r="J21" s="30">
        <f>($K$3+F21*12*7.57%)*SUM(Fasering!$D$5:$D$10)</f>
        <v>2545.8118433903596</v>
      </c>
      <c r="K21" s="30">
        <f>($K$3+G21*12*7.57%)*SUM(Fasering!$D$5:$D$11)</f>
        <v>3390.451469652809</v>
      </c>
      <c r="L21" s="73">
        <f>($K$3+H21*12*7.57%)*SUM(Fasering!$D$5:$D$12)</f>
        <v>4344.797496860001</v>
      </c>
    </row>
    <row r="22" spans="1:12" x14ac:dyDescent="0.2">
      <c r="A22" s="52">
        <f t="shared" si="2"/>
        <v>12</v>
      </c>
      <c r="B22" s="16">
        <v>54433.49</v>
      </c>
      <c r="C22" s="16">
        <f t="shared" si="0"/>
        <v>55522.159800000001</v>
      </c>
      <c r="D22" s="68">
        <f t="shared" si="1"/>
        <v>4626.8466499999995</v>
      </c>
      <c r="E22" s="69">
        <f>GEW!$D$8+($D22-GEW!$D$8)*SUM(Fasering!$D$5:$D$9)</f>
        <v>3426.490386603663</v>
      </c>
      <c r="F22" s="70">
        <f>GEW!$D$8+($D22-GEW!$D$8)*SUM(Fasering!$D$5:$D$10)</f>
        <v>3826.9091898159072</v>
      </c>
      <c r="G22" s="70">
        <f>GEW!$D$8+($D22-GEW!$D$8)*SUM(Fasering!$D$5:$D$11)</f>
        <v>4226.4278467877557</v>
      </c>
      <c r="H22" s="71">
        <f>GEW!$D$8+($D22-GEW!$D$8)*SUM(Fasering!$D$5:$D$12)</f>
        <v>4626.8466499999995</v>
      </c>
      <c r="I22" s="72">
        <f>($K$3+E22*12*7.57%)*SUM(Fasering!$D$5:$D$9)</f>
        <v>1807.0725420819497</v>
      </c>
      <c r="J22" s="30">
        <f>($K$3+F22*12*7.57%)*SUM(Fasering!$D$5:$D$10)</f>
        <v>2545.8118433903596</v>
      </c>
      <c r="K22" s="30">
        <f>($K$3+G22*12*7.57%)*SUM(Fasering!$D$5:$D$11)</f>
        <v>3390.451469652809</v>
      </c>
      <c r="L22" s="73">
        <f>($K$3+H22*12*7.57%)*SUM(Fasering!$D$5:$D$12)</f>
        <v>4344.797496860001</v>
      </c>
    </row>
    <row r="23" spans="1:12" x14ac:dyDescent="0.2">
      <c r="A23" s="52">
        <f t="shared" si="2"/>
        <v>13</v>
      </c>
      <c r="B23" s="16">
        <v>56293.01</v>
      </c>
      <c r="C23" s="16">
        <f t="shared" si="0"/>
        <v>57418.870200000005</v>
      </c>
      <c r="D23" s="68">
        <f t="shared" si="1"/>
        <v>4784.9058500000001</v>
      </c>
      <c r="E23" s="69">
        <f>GEW!$D$8+($D23-GEW!$D$8)*SUM(Fasering!$D$5:$D$9)</f>
        <v>3514.2561740281562</v>
      </c>
      <c r="F23" s="70">
        <f>GEW!$D$8+($D23-GEW!$D$8)*SUM(Fasering!$D$5:$D$10)</f>
        <v>3938.1236857576114</v>
      </c>
      <c r="G23" s="70">
        <f>GEW!$D$8+($D23-GEW!$D$8)*SUM(Fasering!$D$5:$D$11)</f>
        <v>4361.0383382705459</v>
      </c>
      <c r="H23" s="71">
        <f>GEW!$D$8+($D23-GEW!$D$8)*SUM(Fasering!$D$5:$D$12)</f>
        <v>4784.905850000001</v>
      </c>
      <c r="I23" s="72">
        <f>($K$3+E23*12*7.57%)*SUM(Fasering!$D$5:$D$9)</f>
        <v>1851.3423719870232</v>
      </c>
      <c r="J23" s="30">
        <f>($K$3+F23*12*7.57%)*SUM(Fasering!$D$5:$D$10)</f>
        <v>2616.8971992273764</v>
      </c>
      <c r="K23" s="30">
        <f>($K$3+G23*12*7.57%)*SUM(Fasering!$D$5:$D$11)</f>
        <v>3494.5908923793518</v>
      </c>
      <c r="L23" s="73">
        <f>($K$3+H23*12*7.57%)*SUM(Fasering!$D$5:$D$12)</f>
        <v>4488.3784741400023</v>
      </c>
    </row>
    <row r="24" spans="1:12" x14ac:dyDescent="0.2">
      <c r="A24" s="52">
        <f t="shared" si="2"/>
        <v>14</v>
      </c>
      <c r="B24" s="16">
        <v>56293.01</v>
      </c>
      <c r="C24" s="16">
        <f t="shared" si="0"/>
        <v>57418.870200000005</v>
      </c>
      <c r="D24" s="68">
        <f t="shared" si="1"/>
        <v>4784.9058500000001</v>
      </c>
      <c r="E24" s="69">
        <f>GEW!$D$8+($D24-GEW!$D$8)*SUM(Fasering!$D$5:$D$9)</f>
        <v>3514.2561740281562</v>
      </c>
      <c r="F24" s="70">
        <f>GEW!$D$8+($D24-GEW!$D$8)*SUM(Fasering!$D$5:$D$10)</f>
        <v>3938.1236857576114</v>
      </c>
      <c r="G24" s="70">
        <f>GEW!$D$8+($D24-GEW!$D$8)*SUM(Fasering!$D$5:$D$11)</f>
        <v>4361.0383382705459</v>
      </c>
      <c r="H24" s="71">
        <f>GEW!$D$8+($D24-GEW!$D$8)*SUM(Fasering!$D$5:$D$12)</f>
        <v>4784.905850000001</v>
      </c>
      <c r="I24" s="72">
        <f>($K$3+E24*12*7.57%)*SUM(Fasering!$D$5:$D$9)</f>
        <v>1851.3423719870232</v>
      </c>
      <c r="J24" s="30">
        <f>($K$3+F24*12*7.57%)*SUM(Fasering!$D$5:$D$10)</f>
        <v>2616.8971992273764</v>
      </c>
      <c r="K24" s="30">
        <f>($K$3+G24*12*7.57%)*SUM(Fasering!$D$5:$D$11)</f>
        <v>3494.5908923793518</v>
      </c>
      <c r="L24" s="73">
        <f>($K$3+H24*12*7.57%)*SUM(Fasering!$D$5:$D$12)</f>
        <v>4488.3784741400023</v>
      </c>
    </row>
    <row r="25" spans="1:12" x14ac:dyDescent="0.2">
      <c r="A25" s="52">
        <f t="shared" si="2"/>
        <v>15</v>
      </c>
      <c r="B25" s="16">
        <v>58151.97</v>
      </c>
      <c r="C25" s="16">
        <f t="shared" si="0"/>
        <v>59315.009400000003</v>
      </c>
      <c r="D25" s="68">
        <f t="shared" si="1"/>
        <v>4942.9174500000008</v>
      </c>
      <c r="E25" s="69">
        <f>GEW!$D$8+($D25-GEW!$D$8)*SUM(Fasering!$D$5:$D$9)</f>
        <v>3601.9955305237236</v>
      </c>
      <c r="F25" s="70">
        <f>GEW!$D$8+($D25-GEW!$D$8)*SUM(Fasering!$D$5:$D$10)</f>
        <v>4049.3046891218082</v>
      </c>
      <c r="G25" s="70">
        <f>GEW!$D$8+($D25-GEW!$D$8)*SUM(Fasering!$D$5:$D$11)</f>
        <v>4495.6082914019171</v>
      </c>
      <c r="H25" s="71">
        <f>GEW!$D$8+($D25-GEW!$D$8)*SUM(Fasering!$D$5:$D$12)</f>
        <v>4942.9174500000008</v>
      </c>
      <c r="I25" s="72">
        <f>($K$3+E25*12*7.57%)*SUM(Fasering!$D$5:$D$9)</f>
        <v>1895.5988699006443</v>
      </c>
      <c r="J25" s="30">
        <f>($K$3+F25*12*7.57%)*SUM(Fasering!$D$5:$D$10)</f>
        <v>2687.9611474972421</v>
      </c>
      <c r="K25" s="30">
        <f>($K$3+G25*12*7.57%)*SUM(Fasering!$D$5:$D$11)</f>
        <v>3598.6989532078092</v>
      </c>
      <c r="L25" s="73">
        <f>($K$3+H25*12*7.57%)*SUM(Fasering!$D$5:$D$12)</f>
        <v>4631.9162115800027</v>
      </c>
    </row>
    <row r="26" spans="1:12" x14ac:dyDescent="0.2">
      <c r="A26" s="52">
        <f t="shared" si="2"/>
        <v>16</v>
      </c>
      <c r="B26" s="16">
        <v>58151.97</v>
      </c>
      <c r="C26" s="16">
        <f t="shared" si="0"/>
        <v>59315.009400000003</v>
      </c>
      <c r="D26" s="68">
        <f t="shared" si="1"/>
        <v>4942.9174500000008</v>
      </c>
      <c r="E26" s="69">
        <f>GEW!$D$8+($D26-GEW!$D$8)*SUM(Fasering!$D$5:$D$9)</f>
        <v>3601.9955305237236</v>
      </c>
      <c r="F26" s="70">
        <f>GEW!$D$8+($D26-GEW!$D$8)*SUM(Fasering!$D$5:$D$10)</f>
        <v>4049.3046891218082</v>
      </c>
      <c r="G26" s="70">
        <f>GEW!$D$8+($D26-GEW!$D$8)*SUM(Fasering!$D$5:$D$11)</f>
        <v>4495.6082914019171</v>
      </c>
      <c r="H26" s="71">
        <f>GEW!$D$8+($D26-GEW!$D$8)*SUM(Fasering!$D$5:$D$12)</f>
        <v>4942.9174500000008</v>
      </c>
      <c r="I26" s="72">
        <f>($K$3+E26*12*7.57%)*SUM(Fasering!$D$5:$D$9)</f>
        <v>1895.5988699006443</v>
      </c>
      <c r="J26" s="30">
        <f>($K$3+F26*12*7.57%)*SUM(Fasering!$D$5:$D$10)</f>
        <v>2687.9611474972421</v>
      </c>
      <c r="K26" s="30">
        <f>($K$3+G26*12*7.57%)*SUM(Fasering!$D$5:$D$11)</f>
        <v>3598.6989532078092</v>
      </c>
      <c r="L26" s="73">
        <f>($K$3+H26*12*7.57%)*SUM(Fasering!$D$5:$D$12)</f>
        <v>4631.9162115800027</v>
      </c>
    </row>
    <row r="27" spans="1:12" x14ac:dyDescent="0.2">
      <c r="A27" s="52">
        <f t="shared" si="2"/>
        <v>17</v>
      </c>
      <c r="B27" s="16">
        <v>60011.49</v>
      </c>
      <c r="C27" s="16">
        <f t="shared" si="0"/>
        <v>61211.719799999999</v>
      </c>
      <c r="D27" s="68">
        <f t="shared" si="1"/>
        <v>5100.9766499999996</v>
      </c>
      <c r="E27" s="69">
        <f>GEW!$D$8+($D27-GEW!$D$8)*SUM(Fasering!$D$5:$D$9)</f>
        <v>3689.7613179482159</v>
      </c>
      <c r="F27" s="70">
        <f>GEW!$D$8+($D27-GEW!$D$8)*SUM(Fasering!$D$5:$D$10)</f>
        <v>4160.519185063511</v>
      </c>
      <c r="G27" s="70">
        <f>GEW!$D$8+($D27-GEW!$D$8)*SUM(Fasering!$D$5:$D$11)</f>
        <v>4630.2187828847045</v>
      </c>
      <c r="H27" s="71">
        <f>GEW!$D$8+($D27-GEW!$D$8)*SUM(Fasering!$D$5:$D$12)</f>
        <v>5100.9766500000005</v>
      </c>
      <c r="I27" s="72">
        <f>($K$3+E27*12*7.57%)*SUM(Fasering!$D$5:$D$9)</f>
        <v>1939.8686998057174</v>
      </c>
      <c r="J27" s="30">
        <f>($K$3+F27*12*7.57%)*SUM(Fasering!$D$5:$D$10)</f>
        <v>2759.0465033342575</v>
      </c>
      <c r="K27" s="30">
        <f>($K$3+G27*12*7.57%)*SUM(Fasering!$D$5:$D$11)</f>
        <v>3702.8383759343506</v>
      </c>
      <c r="L27" s="73">
        <f>($K$3+H27*12*7.57%)*SUM(Fasering!$D$5:$D$12)</f>
        <v>4775.4971888600021</v>
      </c>
    </row>
    <row r="28" spans="1:12" x14ac:dyDescent="0.2">
      <c r="A28" s="52">
        <f t="shared" si="2"/>
        <v>18</v>
      </c>
      <c r="B28" s="16">
        <v>60011.49</v>
      </c>
      <c r="C28" s="16">
        <f t="shared" si="0"/>
        <v>61211.719799999999</v>
      </c>
      <c r="D28" s="68">
        <f t="shared" si="1"/>
        <v>5100.9766499999996</v>
      </c>
      <c r="E28" s="69">
        <f>GEW!$D$8+($D28-GEW!$D$8)*SUM(Fasering!$D$5:$D$9)</f>
        <v>3689.7613179482159</v>
      </c>
      <c r="F28" s="70">
        <f>GEW!$D$8+($D28-GEW!$D$8)*SUM(Fasering!$D$5:$D$10)</f>
        <v>4160.519185063511</v>
      </c>
      <c r="G28" s="70">
        <f>GEW!$D$8+($D28-GEW!$D$8)*SUM(Fasering!$D$5:$D$11)</f>
        <v>4630.2187828847045</v>
      </c>
      <c r="H28" s="71">
        <f>GEW!$D$8+($D28-GEW!$D$8)*SUM(Fasering!$D$5:$D$12)</f>
        <v>5100.9766500000005</v>
      </c>
      <c r="I28" s="72">
        <f>($K$3+E28*12*7.57%)*SUM(Fasering!$D$5:$D$9)</f>
        <v>1939.8686998057174</v>
      </c>
      <c r="J28" s="30">
        <f>($K$3+F28*12*7.57%)*SUM(Fasering!$D$5:$D$10)</f>
        <v>2759.0465033342575</v>
      </c>
      <c r="K28" s="30">
        <f>($K$3+G28*12*7.57%)*SUM(Fasering!$D$5:$D$11)</f>
        <v>3702.8383759343506</v>
      </c>
      <c r="L28" s="73">
        <f>($K$3+H28*12*7.57%)*SUM(Fasering!$D$5:$D$12)</f>
        <v>4775.4971888600021</v>
      </c>
    </row>
    <row r="29" spans="1:12" x14ac:dyDescent="0.2">
      <c r="A29" s="52">
        <f t="shared" si="2"/>
        <v>19</v>
      </c>
      <c r="B29" s="16">
        <v>61871.01</v>
      </c>
      <c r="C29" s="16">
        <f t="shared" si="0"/>
        <v>63108.430200000003</v>
      </c>
      <c r="D29" s="68">
        <f t="shared" si="1"/>
        <v>5259.0358500000002</v>
      </c>
      <c r="E29" s="69">
        <f>GEW!$D$8+($D29-GEW!$D$8)*SUM(Fasering!$D$5:$D$9)</f>
        <v>3777.5271053727092</v>
      </c>
      <c r="F29" s="70">
        <f>GEW!$D$8+($D29-GEW!$D$8)*SUM(Fasering!$D$5:$D$10)</f>
        <v>4271.7336810052157</v>
      </c>
      <c r="G29" s="70">
        <f>GEW!$D$8+($D29-GEW!$D$8)*SUM(Fasering!$D$5:$D$11)</f>
        <v>4764.8292743674947</v>
      </c>
      <c r="H29" s="71">
        <f>GEW!$D$8+($D29-GEW!$D$8)*SUM(Fasering!$D$5:$D$12)</f>
        <v>5259.0358500000011</v>
      </c>
      <c r="I29" s="72">
        <f>($K$3+E29*12*7.57%)*SUM(Fasering!$D$5:$D$9)</f>
        <v>1984.1385297107913</v>
      </c>
      <c r="J29" s="30">
        <f>($K$3+F29*12*7.57%)*SUM(Fasering!$D$5:$D$10)</f>
        <v>2830.1318591712743</v>
      </c>
      <c r="K29" s="30">
        <f>($K$3+G29*12*7.57%)*SUM(Fasering!$D$5:$D$11)</f>
        <v>3806.9777986608942</v>
      </c>
      <c r="L29" s="73">
        <f>($K$3+H29*12*7.57%)*SUM(Fasering!$D$5:$D$12)</f>
        <v>4919.0781661400033</v>
      </c>
    </row>
    <row r="30" spans="1:12" x14ac:dyDescent="0.2">
      <c r="A30" s="52">
        <f t="shared" si="2"/>
        <v>20</v>
      </c>
      <c r="B30" s="16">
        <v>61871.01</v>
      </c>
      <c r="C30" s="16">
        <f t="shared" si="0"/>
        <v>63108.430200000003</v>
      </c>
      <c r="D30" s="68">
        <f t="shared" si="1"/>
        <v>5259.0358500000002</v>
      </c>
      <c r="E30" s="69">
        <f>GEW!$D$8+($D30-GEW!$D$8)*SUM(Fasering!$D$5:$D$9)</f>
        <v>3777.5271053727092</v>
      </c>
      <c r="F30" s="70">
        <f>GEW!$D$8+($D30-GEW!$D$8)*SUM(Fasering!$D$5:$D$10)</f>
        <v>4271.7336810052157</v>
      </c>
      <c r="G30" s="70">
        <f>GEW!$D$8+($D30-GEW!$D$8)*SUM(Fasering!$D$5:$D$11)</f>
        <v>4764.8292743674947</v>
      </c>
      <c r="H30" s="71">
        <f>GEW!$D$8+($D30-GEW!$D$8)*SUM(Fasering!$D$5:$D$12)</f>
        <v>5259.0358500000011</v>
      </c>
      <c r="I30" s="72">
        <f>($K$3+E30*12*7.57%)*SUM(Fasering!$D$5:$D$9)</f>
        <v>1984.1385297107913</v>
      </c>
      <c r="J30" s="30">
        <f>($K$3+F30*12*7.57%)*SUM(Fasering!$D$5:$D$10)</f>
        <v>2830.1318591712743</v>
      </c>
      <c r="K30" s="30">
        <f>($K$3+G30*12*7.57%)*SUM(Fasering!$D$5:$D$11)</f>
        <v>3806.9777986608942</v>
      </c>
      <c r="L30" s="73">
        <f>($K$3+H30*12*7.57%)*SUM(Fasering!$D$5:$D$12)</f>
        <v>4919.0781661400033</v>
      </c>
    </row>
    <row r="31" spans="1:12" x14ac:dyDescent="0.2">
      <c r="A31" s="52">
        <f t="shared" si="2"/>
        <v>21</v>
      </c>
      <c r="B31" s="16">
        <v>63730.5</v>
      </c>
      <c r="C31" s="16">
        <f t="shared" si="0"/>
        <v>65005.11</v>
      </c>
      <c r="D31" s="68">
        <f t="shared" si="1"/>
        <v>5417.0924999999997</v>
      </c>
      <c r="E31" s="69">
        <f>GEW!$D$8+($D31-GEW!$D$8)*SUM(Fasering!$D$5:$D$9)</f>
        <v>3865.2914768545816</v>
      </c>
      <c r="F31" s="70">
        <f>GEW!$D$8+($D31-GEW!$D$8)*SUM(Fasering!$D$5:$D$10)</f>
        <v>4382.9463827016953</v>
      </c>
      <c r="G31" s="70">
        <f>GEW!$D$8+($D31-GEW!$D$8)*SUM(Fasering!$D$5:$D$11)</f>
        <v>4899.437594152886</v>
      </c>
      <c r="H31" s="71">
        <f>GEW!$D$8+($D31-GEW!$D$8)*SUM(Fasering!$D$5:$D$12)</f>
        <v>5417.0925000000007</v>
      </c>
      <c r="I31" s="72">
        <f>($K$3+E31*12*7.57%)*SUM(Fasering!$D$5:$D$9)</f>
        <v>2028.4076454020374</v>
      </c>
      <c r="J31" s="30">
        <f>($K$3+F31*12*7.57%)*SUM(Fasering!$D$5:$D$10)</f>
        <v>2901.2160681743358</v>
      </c>
      <c r="K31" s="30">
        <f>($K$3+G31*12*7.57%)*SUM(Fasering!$D$5:$D$11)</f>
        <v>3911.1155412857524</v>
      </c>
      <c r="L31" s="73">
        <f>($K$3+H31*12*7.57%)*SUM(Fasering!$D$5:$D$12)</f>
        <v>5062.6568270000025</v>
      </c>
    </row>
    <row r="32" spans="1:12" x14ac:dyDescent="0.2">
      <c r="A32" s="52">
        <f t="shared" si="2"/>
        <v>22</v>
      </c>
      <c r="B32" s="16">
        <v>63730.5</v>
      </c>
      <c r="C32" s="16">
        <f t="shared" si="0"/>
        <v>65005.11</v>
      </c>
      <c r="D32" s="68">
        <f t="shared" si="1"/>
        <v>5417.0924999999997</v>
      </c>
      <c r="E32" s="69">
        <f>GEW!$D$8+($D32-GEW!$D$8)*SUM(Fasering!$D$5:$D$9)</f>
        <v>3865.2914768545816</v>
      </c>
      <c r="F32" s="70">
        <f>GEW!$D$8+($D32-GEW!$D$8)*SUM(Fasering!$D$5:$D$10)</f>
        <v>4382.9463827016953</v>
      </c>
      <c r="G32" s="70">
        <f>GEW!$D$8+($D32-GEW!$D$8)*SUM(Fasering!$D$5:$D$11)</f>
        <v>4899.437594152886</v>
      </c>
      <c r="H32" s="71">
        <f>GEW!$D$8+($D32-GEW!$D$8)*SUM(Fasering!$D$5:$D$12)</f>
        <v>5417.0925000000007</v>
      </c>
      <c r="I32" s="72">
        <f>($K$3+E32*12*7.57%)*SUM(Fasering!$D$5:$D$9)</f>
        <v>2028.4076454020374</v>
      </c>
      <c r="J32" s="30">
        <f>($K$3+F32*12*7.57%)*SUM(Fasering!$D$5:$D$10)</f>
        <v>2901.2160681743358</v>
      </c>
      <c r="K32" s="30">
        <f>($K$3+G32*12*7.57%)*SUM(Fasering!$D$5:$D$11)</f>
        <v>3911.1155412857524</v>
      </c>
      <c r="L32" s="73">
        <f>($K$3+H32*12*7.57%)*SUM(Fasering!$D$5:$D$12)</f>
        <v>5062.6568270000025</v>
      </c>
    </row>
    <row r="33" spans="1:12" x14ac:dyDescent="0.2">
      <c r="A33" s="52">
        <f t="shared" si="2"/>
        <v>23</v>
      </c>
      <c r="B33" s="16">
        <v>65590.03</v>
      </c>
      <c r="C33" s="16">
        <f t="shared" si="0"/>
        <v>66901.830600000001</v>
      </c>
      <c r="D33" s="68">
        <f t="shared" si="1"/>
        <v>5575.1525500000007</v>
      </c>
      <c r="E33" s="69">
        <f>GEW!$D$8+($D33-GEW!$D$8)*SUM(Fasering!$D$5:$D$9)</f>
        <v>3953.0577362599488</v>
      </c>
      <c r="F33" s="70">
        <f>GEW!$D$8+($D33-GEW!$D$8)*SUM(Fasering!$D$5:$D$10)</f>
        <v>4494.1614767251413</v>
      </c>
      <c r="G33" s="70">
        <f>GEW!$D$8+($D33-GEW!$D$8)*SUM(Fasering!$D$5:$D$11)</f>
        <v>5034.0488095348082</v>
      </c>
      <c r="H33" s="71">
        <f>GEW!$D$8+($D33-GEW!$D$8)*SUM(Fasering!$D$5:$D$12)</f>
        <v>5575.1525500000016</v>
      </c>
      <c r="I33" s="72">
        <f>($K$3+E33*12*7.57%)*SUM(Fasering!$D$5:$D$9)</f>
        <v>2072.6777133783871</v>
      </c>
      <c r="J33" s="30">
        <f>($K$3+F33*12*7.57%)*SUM(Fasering!$D$5:$D$10)</f>
        <v>2972.3018062893375</v>
      </c>
      <c r="K33" s="30">
        <f>($K$3+G33*12*7.57%)*SUM(Fasering!$D$5:$D$11)</f>
        <v>4015.2555240461893</v>
      </c>
      <c r="L33" s="73">
        <f>($K$3+H33*12*7.57%)*SUM(Fasering!$D$5:$D$12)</f>
        <v>5206.2385764200026</v>
      </c>
    </row>
    <row r="34" spans="1:12" x14ac:dyDescent="0.2">
      <c r="A34" s="52">
        <f t="shared" si="2"/>
        <v>24</v>
      </c>
      <c r="B34" s="16">
        <v>65590.03</v>
      </c>
      <c r="C34" s="16">
        <f t="shared" si="0"/>
        <v>66901.830600000001</v>
      </c>
      <c r="D34" s="68">
        <f t="shared" si="1"/>
        <v>5575.1525500000007</v>
      </c>
      <c r="E34" s="69">
        <f>GEW!$D$8+($D34-GEW!$D$8)*SUM(Fasering!$D$5:$D$9)</f>
        <v>3953.0577362599488</v>
      </c>
      <c r="F34" s="70">
        <f>GEW!$D$8+($D34-GEW!$D$8)*SUM(Fasering!$D$5:$D$10)</f>
        <v>4494.1614767251413</v>
      </c>
      <c r="G34" s="70">
        <f>GEW!$D$8+($D34-GEW!$D$8)*SUM(Fasering!$D$5:$D$11)</f>
        <v>5034.0488095348082</v>
      </c>
      <c r="H34" s="71">
        <f>GEW!$D$8+($D34-GEW!$D$8)*SUM(Fasering!$D$5:$D$12)</f>
        <v>5575.1525500000016</v>
      </c>
      <c r="I34" s="72">
        <f>($K$3+E34*12*7.57%)*SUM(Fasering!$D$5:$D$9)</f>
        <v>2072.6777133783871</v>
      </c>
      <c r="J34" s="30">
        <f>($K$3+F34*12*7.57%)*SUM(Fasering!$D$5:$D$10)</f>
        <v>2972.3018062893375</v>
      </c>
      <c r="K34" s="30">
        <f>($K$3+G34*12*7.57%)*SUM(Fasering!$D$5:$D$11)</f>
        <v>4015.2555240461893</v>
      </c>
      <c r="L34" s="73">
        <f>($K$3+H34*12*7.57%)*SUM(Fasering!$D$5:$D$12)</f>
        <v>5206.2385764200026</v>
      </c>
    </row>
    <row r="35" spans="1:12" x14ac:dyDescent="0.2">
      <c r="A35" s="52">
        <f t="shared" si="2"/>
        <v>25</v>
      </c>
      <c r="B35" s="16">
        <v>65709.03</v>
      </c>
      <c r="C35" s="16">
        <f t="shared" si="0"/>
        <v>67023.210600000006</v>
      </c>
      <c r="D35" s="68">
        <f t="shared" si="1"/>
        <v>5585.2675499999996</v>
      </c>
      <c r="E35" s="69">
        <f>GEW!$D$8+($D35-GEW!$D$8)*SUM(Fasering!$D$5:$D$9)</f>
        <v>3958.6743086568649</v>
      </c>
      <c r="F35" s="70">
        <f>GEW!$D$8+($D35-GEW!$D$8)*SUM(Fasering!$D$5:$D$10)</f>
        <v>4501.278649445554</v>
      </c>
      <c r="G35" s="70">
        <f>GEW!$D$8+($D35-GEW!$D$8)*SUM(Fasering!$D$5:$D$11)</f>
        <v>5042.6632092113105</v>
      </c>
      <c r="H35" s="71">
        <f>GEW!$D$8+($D35-GEW!$D$8)*SUM(Fasering!$D$5:$D$12)</f>
        <v>5585.2675500000005</v>
      </c>
      <c r="I35" s="72">
        <f>($K$3+E35*12*7.57%)*SUM(Fasering!$D$5:$D$9)</f>
        <v>2075.5107615621673</v>
      </c>
      <c r="J35" s="30">
        <f>($K$3+F35*12*7.57%)*SUM(Fasering!$D$5:$D$10)</f>
        <v>2976.8509143089359</v>
      </c>
      <c r="K35" s="30">
        <f>($K$3+G35*12*7.57%)*SUM(Fasering!$D$5:$D$11)</f>
        <v>4021.9199273892327</v>
      </c>
      <c r="L35" s="73">
        <f>($K$3+H35*12*7.57%)*SUM(Fasering!$D$5:$D$12)</f>
        <v>5215.4270424200022</v>
      </c>
    </row>
    <row r="36" spans="1:12" x14ac:dyDescent="0.2">
      <c r="A36" s="52">
        <f t="shared" si="2"/>
        <v>26</v>
      </c>
      <c r="B36" s="16">
        <v>65819.289999999994</v>
      </c>
      <c r="C36" s="16">
        <f t="shared" si="0"/>
        <v>67135.675799999997</v>
      </c>
      <c r="D36" s="68">
        <f t="shared" si="1"/>
        <v>5594.6396500000001</v>
      </c>
      <c r="E36" s="69">
        <f>GEW!$D$8+($D36-GEW!$D$8)*SUM(Fasering!$D$5:$D$9)</f>
        <v>3963.8783697701765</v>
      </c>
      <c r="F36" s="70">
        <f>GEW!$D$8+($D36-GEW!$D$8)*SUM(Fasering!$D$5:$D$10)</f>
        <v>4507.8730987241488</v>
      </c>
      <c r="G36" s="70">
        <f>GEW!$D$8+($D36-GEW!$D$8)*SUM(Fasering!$D$5:$D$11)</f>
        <v>5050.6449210460287</v>
      </c>
      <c r="H36" s="71">
        <f>GEW!$D$8+($D36-GEW!$D$8)*SUM(Fasering!$D$5:$D$12)</f>
        <v>5594.639650000001</v>
      </c>
      <c r="I36" s="72">
        <f>($K$3+E36*12*7.57%)*SUM(Fasering!$D$5:$D$9)</f>
        <v>2078.1357354507695</v>
      </c>
      <c r="J36" s="30">
        <f>($K$3+F36*12*7.57%)*SUM(Fasering!$D$5:$D$10)</f>
        <v>2981.0659113697852</v>
      </c>
      <c r="K36" s="30">
        <f>($K$3+G36*12*7.57%)*SUM(Fasering!$D$5:$D$11)</f>
        <v>4028.094861108596</v>
      </c>
      <c r="L36" s="73">
        <f>($K$3+H36*12*7.57%)*SUM(Fasering!$D$5:$D$12)</f>
        <v>5223.9406580600025</v>
      </c>
    </row>
    <row r="37" spans="1:12" x14ac:dyDescent="0.2">
      <c r="A37" s="52">
        <f t="shared" si="2"/>
        <v>27</v>
      </c>
      <c r="B37" s="16">
        <v>65921.45</v>
      </c>
      <c r="C37" s="16">
        <f t="shared" si="0"/>
        <v>67239.879000000001</v>
      </c>
      <c r="D37" s="68">
        <f t="shared" si="1"/>
        <v>5603.3232499999995</v>
      </c>
      <c r="E37" s="69">
        <f>GEW!$D$8+($D37-GEW!$D$8)*SUM(Fasering!$D$5:$D$9)</f>
        <v>3968.7001263757984</v>
      </c>
      <c r="F37" s="70">
        <f>GEW!$D$8+($D37-GEW!$D$8)*SUM(Fasering!$D$5:$D$10)</f>
        <v>4513.9831017923625</v>
      </c>
      <c r="G37" s="70">
        <f>GEW!$D$8+($D37-GEW!$D$8)*SUM(Fasering!$D$5:$D$11)</f>
        <v>5058.0402745834363</v>
      </c>
      <c r="H37" s="71">
        <f>GEW!$D$8+($D37-GEW!$D$8)*SUM(Fasering!$D$5:$D$12)</f>
        <v>5603.3232500000004</v>
      </c>
      <c r="I37" s="72">
        <f>($K$3+E37*12*7.57%)*SUM(Fasering!$D$5:$D$9)</f>
        <v>2080.5678716058537</v>
      </c>
      <c r="J37" s="30">
        <f>($K$3+F37*12*7.57%)*SUM(Fasering!$D$5:$D$10)</f>
        <v>2984.9712632629135</v>
      </c>
      <c r="K37" s="30">
        <f>($K$3+G37*12*7.57%)*SUM(Fasering!$D$5:$D$11)</f>
        <v>4033.8161673735153</v>
      </c>
      <c r="L37" s="73">
        <f>($K$3+H37*12*7.57%)*SUM(Fasering!$D$5:$D$12)</f>
        <v>5231.8288403000015</v>
      </c>
    </row>
    <row r="38" spans="1:12" x14ac:dyDescent="0.2">
      <c r="A38" s="52">
        <f t="shared" si="2"/>
        <v>28</v>
      </c>
      <c r="B38" s="16">
        <v>66016.09</v>
      </c>
      <c r="C38" s="16">
        <f t="shared" si="0"/>
        <v>67336.411800000002</v>
      </c>
      <c r="D38" s="68">
        <f t="shared" si="1"/>
        <v>5611.3676499999992</v>
      </c>
      <c r="E38" s="69">
        <f>GEW!$D$8+($D38-GEW!$D$8)*SUM(Fasering!$D$5:$D$9)</f>
        <v>3973.1669533644044</v>
      </c>
      <c r="F38" s="70">
        <f>GEW!$D$8+($D38-GEW!$D$8)*SUM(Fasering!$D$5:$D$10)</f>
        <v>4519.6433473911848</v>
      </c>
      <c r="G38" s="70">
        <f>GEW!$D$8+($D38-GEW!$D$8)*SUM(Fasering!$D$5:$D$11)</f>
        <v>5064.8912559732198</v>
      </c>
      <c r="H38" s="71">
        <f>GEW!$D$8+($D38-GEW!$D$8)*SUM(Fasering!$D$5:$D$12)</f>
        <v>5611.3676500000001</v>
      </c>
      <c r="I38" s="72">
        <f>($K$3+E38*12*7.57%)*SUM(Fasering!$D$5:$D$9)</f>
        <v>2082.8209781614246</v>
      </c>
      <c r="J38" s="30">
        <f>($K$3+F38*12*7.57%)*SUM(Fasering!$D$5:$D$10)</f>
        <v>2988.5891421114411</v>
      </c>
      <c r="K38" s="30">
        <f>($K$3+G38*12*7.57%)*SUM(Fasering!$D$5:$D$11)</f>
        <v>4039.1163281498661</v>
      </c>
      <c r="L38" s="73">
        <f>($K$3+H38*12*7.57%)*SUM(Fasering!$D$5:$D$12)</f>
        <v>5239.1363732600021</v>
      </c>
    </row>
    <row r="39" spans="1:12" x14ac:dyDescent="0.2">
      <c r="A39" s="52">
        <f t="shared" si="2"/>
        <v>29</v>
      </c>
      <c r="B39" s="16">
        <v>66103.73</v>
      </c>
      <c r="C39" s="16">
        <f t="shared" si="0"/>
        <v>67425.804600000003</v>
      </c>
      <c r="D39" s="68">
        <f t="shared" si="1"/>
        <v>5618.8170499999997</v>
      </c>
      <c r="E39" s="69">
        <f>GEW!$D$8+($D39-GEW!$D$8)*SUM(Fasering!$D$5:$D$9)</f>
        <v>3977.3033937414284</v>
      </c>
      <c r="F39" s="70">
        <f>GEW!$D$8+($D39-GEW!$D$8)*SUM(Fasering!$D$5:$D$10)</f>
        <v>4524.8849357711606</v>
      </c>
      <c r="G39" s="70">
        <f>GEW!$D$8+($D39-GEW!$D$8)*SUM(Fasering!$D$5:$D$11)</f>
        <v>5071.2355079702684</v>
      </c>
      <c r="H39" s="71">
        <f>GEW!$D$8+($D39-GEW!$D$8)*SUM(Fasering!$D$5:$D$12)</f>
        <v>5618.8170500000006</v>
      </c>
      <c r="I39" s="72">
        <f>($K$3+E39*12*7.57%)*SUM(Fasering!$D$5:$D$9)</f>
        <v>2084.9074348238328</v>
      </c>
      <c r="J39" s="30">
        <f>($K$3+F39*12*7.57%)*SUM(Fasering!$D$5:$D$10)</f>
        <v>2991.9394263705822</v>
      </c>
      <c r="K39" s="30">
        <f>($K$3+G39*12*7.57%)*SUM(Fasering!$D$5:$D$11)</f>
        <v>4044.0244652001547</v>
      </c>
      <c r="L39" s="73">
        <f>($K$3+H39*12*7.57%)*SUM(Fasering!$D$5:$D$12)</f>
        <v>5245.9034082200014</v>
      </c>
    </row>
    <row r="40" spans="1:12" x14ac:dyDescent="0.2">
      <c r="A40" s="52">
        <f t="shared" si="2"/>
        <v>30</v>
      </c>
      <c r="B40" s="16">
        <v>66184.98</v>
      </c>
      <c r="C40" s="16">
        <f t="shared" si="0"/>
        <v>67508.679600000003</v>
      </c>
      <c r="D40" s="68">
        <f t="shared" si="1"/>
        <v>5625.7232999999997</v>
      </c>
      <c r="E40" s="69">
        <f>GEW!$D$8+($D40-GEW!$D$8)*SUM(Fasering!$D$5:$D$9)</f>
        <v>3981.1382383401638</v>
      </c>
      <c r="F40" s="70">
        <f>GEW!$D$8+($D40-GEW!$D$8)*SUM(Fasering!$D$5:$D$10)</f>
        <v>4529.744349918501</v>
      </c>
      <c r="G40" s="70">
        <f>GEW!$D$8+($D40-GEW!$D$8)*SUM(Fasering!$D$5:$D$11)</f>
        <v>5077.1171884216628</v>
      </c>
      <c r="H40" s="71">
        <f>GEW!$D$8+($D40-GEW!$D$8)*SUM(Fasering!$D$5:$D$12)</f>
        <v>5625.7233000000006</v>
      </c>
      <c r="I40" s="72">
        <f>($K$3+E40*12*7.57%)*SUM(Fasering!$D$5:$D$9)</f>
        <v>2086.8417639409104</v>
      </c>
      <c r="J40" s="30">
        <f>($K$3+F40*12*7.57%)*SUM(Fasering!$D$5:$D$10)</f>
        <v>2995.0454349974088</v>
      </c>
      <c r="K40" s="30">
        <f>($K$3+G40*12*7.57%)*SUM(Fasering!$D$5:$D$11)</f>
        <v>4048.5747405919396</v>
      </c>
      <c r="L40" s="73">
        <f>($K$3+H40*12*7.57%)*SUM(Fasering!$D$5:$D$12)</f>
        <v>5252.1770457200018</v>
      </c>
    </row>
    <row r="41" spans="1:12" x14ac:dyDescent="0.2">
      <c r="A41" s="52">
        <f t="shared" si="2"/>
        <v>31</v>
      </c>
      <c r="B41" s="16">
        <v>66260.17</v>
      </c>
      <c r="C41" s="16">
        <f t="shared" si="0"/>
        <v>67585.373399999997</v>
      </c>
      <c r="D41" s="68">
        <f t="shared" si="1"/>
        <v>5632.11445</v>
      </c>
      <c r="E41" s="69">
        <f>GEW!$D$8+($D41-GEW!$D$8)*SUM(Fasering!$D$5:$D$9)</f>
        <v>3984.6870625294428</v>
      </c>
      <c r="F41" s="70">
        <f>GEW!$D$8+($D41-GEW!$D$8)*SUM(Fasering!$D$5:$D$10)</f>
        <v>4534.2413265306677</v>
      </c>
      <c r="G41" s="70">
        <f>GEW!$D$8+($D41-GEW!$D$8)*SUM(Fasering!$D$5:$D$11)</f>
        <v>5082.5601859987746</v>
      </c>
      <c r="H41" s="71">
        <f>GEW!$D$8+($D41-GEW!$D$8)*SUM(Fasering!$D$5:$D$12)</f>
        <v>5632.1144500000009</v>
      </c>
      <c r="I41" s="72">
        <f>($K$3+E41*12*7.57%)*SUM(Fasering!$D$5:$D$9)</f>
        <v>2088.631821864763</v>
      </c>
      <c r="J41" s="30">
        <f>($K$3+F41*12*7.57%)*SUM(Fasering!$D$5:$D$10)</f>
        <v>2997.9197831654228</v>
      </c>
      <c r="K41" s="30">
        <f>($K$3+G41*12*7.57%)*SUM(Fasering!$D$5:$D$11)</f>
        <v>4052.7856354437345</v>
      </c>
      <c r="L41" s="73">
        <f>($K$3+H41*12*7.57%)*SUM(Fasering!$D$5:$D$12)</f>
        <v>5257.9827663800024</v>
      </c>
    </row>
    <row r="42" spans="1:12" x14ac:dyDescent="0.2">
      <c r="A42" s="52">
        <f t="shared" si="2"/>
        <v>32</v>
      </c>
      <c r="B42" s="16">
        <v>66329.820000000007</v>
      </c>
      <c r="C42" s="16">
        <f t="shared" si="0"/>
        <v>67656.416400000002</v>
      </c>
      <c r="D42" s="68">
        <f t="shared" si="1"/>
        <v>5638.0347000000011</v>
      </c>
      <c r="E42" s="69">
        <f>GEW!$D$8+($D42-GEW!$D$8)*SUM(Fasering!$D$5:$D$9)</f>
        <v>3987.9744093146974</v>
      </c>
      <c r="F42" s="70">
        <f>GEW!$D$8+($D42-GEW!$D$8)*SUM(Fasering!$D$5:$D$10)</f>
        <v>4538.4069658582048</v>
      </c>
      <c r="G42" s="70">
        <f>GEW!$D$8+($D42-GEW!$D$8)*SUM(Fasering!$D$5:$D$11)</f>
        <v>5087.6021434564936</v>
      </c>
      <c r="H42" s="71">
        <f>GEW!$D$8+($D42-GEW!$D$8)*SUM(Fasering!$D$5:$D$12)</f>
        <v>5638.034700000002</v>
      </c>
      <c r="I42" s="72">
        <f>($K$3+E42*12*7.57%)*SUM(Fasering!$D$5:$D$9)</f>
        <v>2090.2899883017408</v>
      </c>
      <c r="J42" s="30">
        <f>($K$3+F42*12*7.57%)*SUM(Fasering!$D$5:$D$10)</f>
        <v>3000.5823493298358</v>
      </c>
      <c r="K42" s="30">
        <f>($K$3+G42*12*7.57%)*SUM(Fasering!$D$5:$D$11)</f>
        <v>4056.6862715180464</v>
      </c>
      <c r="L42" s="73">
        <f>($K$3+H42*12*7.57%)*SUM(Fasering!$D$5:$D$12)</f>
        <v>5263.3607214800031</v>
      </c>
    </row>
    <row r="43" spans="1:12" x14ac:dyDescent="0.2">
      <c r="A43" s="52">
        <f t="shared" si="2"/>
        <v>33</v>
      </c>
      <c r="B43" s="16">
        <v>66394.289999999994</v>
      </c>
      <c r="C43" s="16">
        <f t="shared" si="0"/>
        <v>67722.175799999997</v>
      </c>
      <c r="D43" s="68">
        <f t="shared" si="1"/>
        <v>5643.5146499999992</v>
      </c>
      <c r="E43" s="69">
        <f>GEW!$D$8+($D43-GEW!$D$8)*SUM(Fasering!$D$5:$D$9)</f>
        <v>3991.017270007379</v>
      </c>
      <c r="F43" s="70">
        <f>GEW!$D$8+($D43-GEW!$D$8)*SUM(Fasering!$D$5:$D$10)</f>
        <v>4542.2627988437926</v>
      </c>
      <c r="G43" s="70">
        <f>GEW!$D$8+($D43-GEW!$D$8)*SUM(Fasering!$D$5:$D$11)</f>
        <v>5092.2691211635865</v>
      </c>
      <c r="H43" s="71">
        <f>GEW!$D$8+($D43-GEW!$D$8)*SUM(Fasering!$D$5:$D$12)</f>
        <v>5643.5146500000001</v>
      </c>
      <c r="I43" s="72">
        <f>($K$3+E43*12*7.57%)*SUM(Fasering!$D$5:$D$9)</f>
        <v>2091.8248338177768</v>
      </c>
      <c r="J43" s="30">
        <f>($K$3+F43*12*7.57%)*SUM(Fasering!$D$5:$D$10)</f>
        <v>3003.0468954981006</v>
      </c>
      <c r="K43" s="30">
        <f>($K$3+G43*12*7.57%)*SUM(Fasering!$D$5:$D$11)</f>
        <v>4060.2968100350722</v>
      </c>
      <c r="L43" s="73">
        <f>($K$3+H43*12*7.57%)*SUM(Fasering!$D$5:$D$12)</f>
        <v>5268.3387080600014</v>
      </c>
    </row>
    <row r="44" spans="1:12" x14ac:dyDescent="0.2">
      <c r="A44" s="52">
        <f t="shared" si="2"/>
        <v>34</v>
      </c>
      <c r="B44" s="16">
        <v>66454.03</v>
      </c>
      <c r="C44" s="16">
        <f t="shared" si="0"/>
        <v>67783.1106</v>
      </c>
      <c r="D44" s="68">
        <f t="shared" si="1"/>
        <v>5648.5925500000003</v>
      </c>
      <c r="E44" s="69">
        <f>GEW!$D$8+($D44-GEW!$D$8)*SUM(Fasering!$D$5:$D$9)</f>
        <v>3993.8368837468065</v>
      </c>
      <c r="F44" s="70">
        <f>GEW!$D$8+($D44-GEW!$D$8)*SUM(Fasering!$D$5:$D$10)</f>
        <v>4545.8357391657883</v>
      </c>
      <c r="G44" s="70">
        <f>GEW!$D$8+($D44-GEW!$D$8)*SUM(Fasering!$D$5:$D$11)</f>
        <v>5096.593694581019</v>
      </c>
      <c r="H44" s="71">
        <f>GEW!$D$8+($D44-GEW!$D$8)*SUM(Fasering!$D$5:$D$12)</f>
        <v>5648.5925500000012</v>
      </c>
      <c r="I44" s="72">
        <f>($K$3+E44*12*7.57%)*SUM(Fasering!$D$5:$D$9)</f>
        <v>2093.2470716202902</v>
      </c>
      <c r="J44" s="30">
        <f>($K$3+F44*12*7.57%)*SUM(Fasering!$D$5:$D$10)</f>
        <v>3005.3306241795358</v>
      </c>
      <c r="K44" s="30">
        <f>($K$3+G44*12*7.57%)*SUM(Fasering!$D$5:$D$11)</f>
        <v>4063.64245252006</v>
      </c>
      <c r="L44" s="73">
        <f>($K$3+H44*12*7.57%)*SUM(Fasering!$D$5:$D$12)</f>
        <v>5272.9514724200026</v>
      </c>
    </row>
    <row r="45" spans="1:12" x14ac:dyDescent="0.2">
      <c r="A45" s="52">
        <f t="shared" si="2"/>
        <v>35</v>
      </c>
      <c r="B45" s="16">
        <v>66509.289999999994</v>
      </c>
      <c r="C45" s="16">
        <f t="shared" si="0"/>
        <v>67839.4758</v>
      </c>
      <c r="D45" s="68">
        <f t="shared" si="1"/>
        <v>5653.2896499999997</v>
      </c>
      <c r="E45" s="69">
        <f>GEW!$D$8+($D45-GEW!$D$8)*SUM(Fasering!$D$5:$D$9)</f>
        <v>3996.4450500548196</v>
      </c>
      <c r="F45" s="70">
        <f>GEW!$D$8+($D45-GEW!$D$8)*SUM(Fasering!$D$5:$D$10)</f>
        <v>4549.1407388677217</v>
      </c>
      <c r="G45" s="70">
        <f>GEW!$D$8+($D45-GEW!$D$8)*SUM(Fasering!$D$5:$D$11)</f>
        <v>5100.593961187099</v>
      </c>
      <c r="H45" s="71">
        <f>GEW!$D$8+($D45-GEW!$D$8)*SUM(Fasering!$D$5:$D$12)</f>
        <v>5653.2896500000006</v>
      </c>
      <c r="I45" s="72">
        <f>($K$3+E45*12*7.57%)*SUM(Fasering!$D$5:$D$9)</f>
        <v>2094.562653491178</v>
      </c>
      <c r="J45" s="30">
        <f>($K$3+F45*12*7.57%)*SUM(Fasering!$D$5:$D$10)</f>
        <v>3007.4430923237633</v>
      </c>
      <c r="K45" s="30">
        <f>($K$3+G45*12*7.57%)*SUM(Fasering!$D$5:$D$11)</f>
        <v>4066.7371998203671</v>
      </c>
      <c r="L45" s="73">
        <f>($K$3+H45*12*7.57%)*SUM(Fasering!$D$5:$D$12)</f>
        <v>5277.2183180600023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/>
  </sheetViews>
  <sheetFormatPr defaultColWidth="9" defaultRowHeight="12.75" x14ac:dyDescent="0.2"/>
  <cols>
    <col min="1" max="1" width="39.125" style="26" bestFit="1" customWidth="1"/>
    <col min="2" max="7" width="10.125" style="26" customWidth="1"/>
    <col min="8" max="8" width="13" style="33" bestFit="1" customWidth="1"/>
    <col min="9" max="16384" width="9" style="26"/>
  </cols>
  <sheetData>
    <row r="1" spans="1:8" ht="28.5" customHeight="1" x14ac:dyDescent="0.2">
      <c r="B1" s="96" t="s">
        <v>95</v>
      </c>
      <c r="C1" s="97"/>
      <c r="D1" s="97"/>
      <c r="E1" s="97"/>
      <c r="F1" s="97"/>
      <c r="G1" s="98"/>
      <c r="H1" s="27" t="s">
        <v>13</v>
      </c>
    </row>
    <row r="2" spans="1:8" x14ac:dyDescent="0.2">
      <c r="A2" s="94" t="s">
        <v>10</v>
      </c>
      <c r="B2" s="102" t="s">
        <v>11</v>
      </c>
      <c r="C2" s="103"/>
      <c r="D2" s="104"/>
      <c r="E2" s="102" t="s">
        <v>12</v>
      </c>
      <c r="F2" s="103"/>
      <c r="G2" s="104"/>
      <c r="H2" s="100"/>
    </row>
    <row r="3" spans="1:8" x14ac:dyDescent="0.2">
      <c r="A3" s="95"/>
      <c r="B3" s="45" t="s">
        <v>6</v>
      </c>
      <c r="C3" s="46" t="s">
        <v>9</v>
      </c>
      <c r="D3" s="47" t="s">
        <v>8</v>
      </c>
      <c r="E3" s="45" t="s">
        <v>6</v>
      </c>
      <c r="F3" s="46" t="s">
        <v>9</v>
      </c>
      <c r="G3" s="47" t="s">
        <v>8</v>
      </c>
      <c r="H3" s="101"/>
    </row>
    <row r="4" spans="1:8" x14ac:dyDescent="0.2">
      <c r="A4" s="28">
        <v>41730</v>
      </c>
      <c r="B4" s="29"/>
      <c r="C4" s="30"/>
      <c r="D4" s="31"/>
      <c r="E4" s="32"/>
      <c r="F4" s="30"/>
      <c r="G4" s="31"/>
      <c r="H4" s="33" t="s">
        <v>14</v>
      </c>
    </row>
    <row r="5" spans="1:8" x14ac:dyDescent="0.2">
      <c r="A5" s="34" t="s">
        <v>0</v>
      </c>
      <c r="B5" s="32">
        <v>413.56</v>
      </c>
      <c r="C5" s="30">
        <f>2133.89+B5</f>
        <v>2547.4499999999998</v>
      </c>
      <c r="D5" s="35"/>
      <c r="E5" s="32">
        <v>7.24</v>
      </c>
      <c r="F5" s="30">
        <f>40.38+E5</f>
        <v>47.620000000000005</v>
      </c>
      <c r="G5" s="31"/>
      <c r="H5" s="99" t="s">
        <v>16</v>
      </c>
    </row>
    <row r="6" spans="1:8" x14ac:dyDescent="0.2">
      <c r="A6" s="34" t="s">
        <v>1</v>
      </c>
      <c r="B6" s="32">
        <v>409.51</v>
      </c>
      <c r="C6" s="30">
        <f>C5+B6</f>
        <v>2956.96</v>
      </c>
      <c r="D6" s="35"/>
      <c r="E6" s="32">
        <v>7.16</v>
      </c>
      <c r="F6" s="30">
        <f>F5+E6</f>
        <v>54.78</v>
      </c>
      <c r="G6" s="31"/>
      <c r="H6" s="99"/>
    </row>
    <row r="7" spans="1:8" x14ac:dyDescent="0.2">
      <c r="A7" s="34" t="s">
        <v>2</v>
      </c>
      <c r="B7" s="32">
        <v>620.24</v>
      </c>
      <c r="C7" s="30">
        <f t="shared" ref="C7:C12" si="0">C6+B7</f>
        <v>3577.2</v>
      </c>
      <c r="D7" s="36">
        <f>B7/(C$12-C$6)</f>
        <v>0.25856369252831646</v>
      </c>
      <c r="E7" s="32">
        <v>10.86</v>
      </c>
      <c r="F7" s="30">
        <f t="shared" ref="F7:F12" si="1">F6+E7</f>
        <v>65.64</v>
      </c>
      <c r="G7" s="31">
        <f>E7/(F$12-F$6)</f>
        <v>0.25869461648403996</v>
      </c>
      <c r="H7" s="99"/>
    </row>
    <row r="8" spans="1:8" x14ac:dyDescent="0.2">
      <c r="A8" s="34" t="s">
        <v>3</v>
      </c>
      <c r="B8" s="32">
        <v>355.87</v>
      </c>
      <c r="C8" s="30">
        <f t="shared" si="0"/>
        <v>3933.0699999999997</v>
      </c>
      <c r="D8" s="36">
        <f t="shared" ref="D8:D12" si="2">B8/(C$12-C$6)</f>
        <v>0.14835396178906871</v>
      </c>
      <c r="E8" s="32">
        <v>6.23</v>
      </c>
      <c r="F8" s="30">
        <f t="shared" si="1"/>
        <v>71.87</v>
      </c>
      <c r="G8" s="31">
        <f t="shared" ref="G8:G12" si="3">E8/(F$12-F$6)</f>
        <v>0.14840400190566935</v>
      </c>
      <c r="H8" s="99"/>
    </row>
    <row r="9" spans="1:8" x14ac:dyDescent="0.2">
      <c r="A9" s="34" t="s">
        <v>4</v>
      </c>
      <c r="B9" s="32">
        <v>355.87</v>
      </c>
      <c r="C9" s="30">
        <f t="shared" si="0"/>
        <v>4288.9399999999996</v>
      </c>
      <c r="D9" s="36">
        <f t="shared" si="2"/>
        <v>0.14835396178906871</v>
      </c>
      <c r="E9" s="32">
        <v>6.23</v>
      </c>
      <c r="F9" s="30">
        <f t="shared" si="1"/>
        <v>78.100000000000009</v>
      </c>
      <c r="G9" s="31">
        <f t="shared" si="3"/>
        <v>0.14840400190566935</v>
      </c>
      <c r="H9" s="99"/>
    </row>
    <row r="10" spans="1:8" x14ac:dyDescent="0.2">
      <c r="A10" s="34" t="s">
        <v>5</v>
      </c>
      <c r="B10" s="32">
        <v>355.87</v>
      </c>
      <c r="C10" s="30">
        <f t="shared" si="0"/>
        <v>4644.8099999999995</v>
      </c>
      <c r="D10" s="36">
        <f t="shared" si="2"/>
        <v>0.14835396178906871</v>
      </c>
      <c r="E10" s="32">
        <v>6.23</v>
      </c>
      <c r="F10" s="30">
        <f t="shared" si="1"/>
        <v>84.330000000000013</v>
      </c>
      <c r="G10" s="31">
        <f t="shared" si="3"/>
        <v>0.14840400190566935</v>
      </c>
      <c r="H10" s="99"/>
    </row>
    <row r="11" spans="1:8" x14ac:dyDescent="0.2">
      <c r="A11" s="34" t="s">
        <v>88</v>
      </c>
      <c r="B11" s="32">
        <v>355.07</v>
      </c>
      <c r="C11" s="30">
        <f t="shared" si="0"/>
        <v>4999.8799999999992</v>
      </c>
      <c r="D11" s="36">
        <f t="shared" si="2"/>
        <v>0.14802046031540908</v>
      </c>
      <c r="E11" s="32">
        <v>6.2</v>
      </c>
      <c r="F11" s="30">
        <f t="shared" si="1"/>
        <v>90.530000000000015</v>
      </c>
      <c r="G11" s="31">
        <f t="shared" si="3"/>
        <v>0.14768937589328252</v>
      </c>
      <c r="H11" s="99"/>
    </row>
    <row r="12" spans="1:8" s="43" customFormat="1" ht="13.5" thickBot="1" x14ac:dyDescent="0.25">
      <c r="A12" s="37" t="s">
        <v>7</v>
      </c>
      <c r="B12" s="38">
        <v>355.86999999999989</v>
      </c>
      <c r="C12" s="39">
        <f t="shared" si="0"/>
        <v>5355.7499999999991</v>
      </c>
      <c r="D12" s="40">
        <f t="shared" si="2"/>
        <v>0.14835396178906868</v>
      </c>
      <c r="E12" s="38">
        <v>6.2299999999999898</v>
      </c>
      <c r="F12" s="39">
        <f t="shared" si="1"/>
        <v>96.76</v>
      </c>
      <c r="G12" s="41">
        <f t="shared" si="3"/>
        <v>0.1484040019056691</v>
      </c>
      <c r="H12" s="42" t="s">
        <v>15</v>
      </c>
    </row>
    <row r="14" spans="1:8" x14ac:dyDescent="0.2">
      <c r="D14" s="5">
        <f>SUM(D6:D12)</f>
        <v>1.0000000000000002</v>
      </c>
      <c r="G14" s="5">
        <f>SUM(G6:G12)</f>
        <v>0.99999999999999978</v>
      </c>
    </row>
    <row r="16" spans="1:8" x14ac:dyDescent="0.2">
      <c r="A16" s="44" t="s">
        <v>90</v>
      </c>
      <c r="B16" s="92"/>
      <c r="C16" s="92"/>
    </row>
    <row r="17" spans="1:3" x14ac:dyDescent="0.2">
      <c r="A17" s="44" t="s">
        <v>89</v>
      </c>
      <c r="B17" s="92"/>
      <c r="C17" s="92"/>
    </row>
    <row r="18" spans="1:3" x14ac:dyDescent="0.2">
      <c r="A18" s="44" t="s">
        <v>91</v>
      </c>
      <c r="B18" s="92"/>
      <c r="C18" s="92"/>
    </row>
    <row r="19" spans="1:3" x14ac:dyDescent="0.2">
      <c r="A19" s="44" t="s">
        <v>92</v>
      </c>
      <c r="B19" s="92"/>
      <c r="C19" s="92"/>
    </row>
    <row r="20" spans="1:3" x14ac:dyDescent="0.2">
      <c r="A20" s="44" t="s">
        <v>104</v>
      </c>
      <c r="B20" s="44"/>
      <c r="C20" s="44"/>
    </row>
  </sheetData>
  <mergeCells count="6">
    <mergeCell ref="A2:A3"/>
    <mergeCell ref="B1:G1"/>
    <mergeCell ref="H5:H11"/>
    <mergeCell ref="H2:H3"/>
    <mergeCell ref="B2:D2"/>
    <mergeCell ref="E2:G2"/>
  </mergeCells>
  <phoneticPr fontId="0" type="noConversion"/>
  <printOptions gridLines="1"/>
  <pageMargins left="0.74803149606299213" right="0.74803149606299213" top="1.1811023622047245" bottom="0.98425196850393704" header="0.51181102362204722" footer="0.51181102362204722"/>
  <pageSetup paperSize="9" scale="99" orientation="landscape" r:id="rId1"/>
  <headerFooter alignWithMargins="0">
    <oddHeader>&amp;L&amp;"Verdana,Vet"&amp;11BVR 22/11/2013 SUBSIDIËRING OPVANG BABY'S EN PEUTERS
TOEPASSING ARTIKEL 59 § 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49</v>
      </c>
      <c r="B1" s="1" t="s">
        <v>50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58228.28</v>
      </c>
      <c r="C10" s="16">
        <f t="shared" ref="C10:C45" si="0">B10*$D$3</f>
        <v>59392.845600000001</v>
      </c>
      <c r="D10" s="68">
        <f t="shared" ref="D10:D45" si="1">B10/12*$D$3</f>
        <v>4949.4038</v>
      </c>
      <c r="E10" s="69">
        <f>GEW!$D$8+($D10-GEW!$D$8)*SUM(Fasering!$D$5:$D$9)</f>
        <v>3605.5972165708549</v>
      </c>
      <c r="F10" s="70">
        <f>GEW!$D$8+($D10-GEW!$D$8)*SUM(Fasering!$D$5:$D$10)</f>
        <v>4053.8686508889905</v>
      </c>
      <c r="G10" s="70">
        <f>GEW!$D$8+($D10-GEW!$D$8)*SUM(Fasering!$D$5:$D$11)</f>
        <v>4501.1323656818658</v>
      </c>
      <c r="H10" s="71">
        <f>GEW!$D$8+($D10-GEW!$D$8)*SUM(Fasering!$D$5:$D$12)</f>
        <v>4949.4038</v>
      </c>
      <c r="I10" s="72">
        <f>($K$3+E10*12*7.57%)*SUM(Fasering!$D$5:$D$9)</f>
        <v>1897.4155918074027</v>
      </c>
      <c r="J10" s="30">
        <f>($K$3+F10*12*7.57%)*SUM(Fasering!$D$5:$D$10)</f>
        <v>2690.8783107995578</v>
      </c>
      <c r="K10" s="30">
        <f>($K$3+G10*12*7.57%)*SUM(Fasering!$D$5:$D$11)</f>
        <v>3602.9725718557734</v>
      </c>
      <c r="L10" s="73">
        <f>($K$3+H10*12*7.57%)*SUM(Fasering!$D$5:$D$12)</f>
        <v>4637.8084119200012</v>
      </c>
    </row>
    <row r="11" spans="1:12" x14ac:dyDescent="0.2">
      <c r="A11" s="52">
        <f t="shared" ref="A11:A45" si="2">+A10+1</f>
        <v>1</v>
      </c>
      <c r="B11" s="16">
        <v>58228.28</v>
      </c>
      <c r="C11" s="16">
        <f t="shared" si="0"/>
        <v>59392.845600000001</v>
      </c>
      <c r="D11" s="68">
        <f t="shared" si="1"/>
        <v>4949.4038</v>
      </c>
      <c r="E11" s="69">
        <f>GEW!$D$8+($D11-GEW!$D$8)*SUM(Fasering!$D$5:$D$9)</f>
        <v>3605.5972165708549</v>
      </c>
      <c r="F11" s="70">
        <f>GEW!$D$8+($D11-GEW!$D$8)*SUM(Fasering!$D$5:$D$10)</f>
        <v>4053.8686508889905</v>
      </c>
      <c r="G11" s="70">
        <f>GEW!$D$8+($D11-GEW!$D$8)*SUM(Fasering!$D$5:$D$11)</f>
        <v>4501.1323656818658</v>
      </c>
      <c r="H11" s="71">
        <f>GEW!$D$8+($D11-GEW!$D$8)*SUM(Fasering!$D$5:$D$12)</f>
        <v>4949.4038</v>
      </c>
      <c r="I11" s="72">
        <f>($K$3+E11*12*7.57%)*SUM(Fasering!$D$5:$D$9)</f>
        <v>1897.4155918074027</v>
      </c>
      <c r="J11" s="30">
        <f>($K$3+F11*12*7.57%)*SUM(Fasering!$D$5:$D$10)</f>
        <v>2690.8783107995578</v>
      </c>
      <c r="K11" s="30">
        <f>($K$3+G11*12*7.57%)*SUM(Fasering!$D$5:$D$11)</f>
        <v>3602.9725718557734</v>
      </c>
      <c r="L11" s="73">
        <f>($K$3+H11*12*7.57%)*SUM(Fasering!$D$5:$D$12)</f>
        <v>4637.8084119200012</v>
      </c>
    </row>
    <row r="12" spans="1:12" x14ac:dyDescent="0.2">
      <c r="A12" s="52">
        <f t="shared" si="2"/>
        <v>2</v>
      </c>
      <c r="B12" s="16">
        <v>60505.25</v>
      </c>
      <c r="C12" s="16">
        <f t="shared" si="0"/>
        <v>61715.355000000003</v>
      </c>
      <c r="D12" s="68">
        <f t="shared" si="1"/>
        <v>5142.94625</v>
      </c>
      <c r="E12" s="69">
        <f>GEW!$D$8+($D12-GEW!$D$8)*SUM(Fasering!$D$5:$D$9)</f>
        <v>3713.0658455675575</v>
      </c>
      <c r="F12" s="70">
        <f>GEW!$D$8+($D12-GEW!$D$8)*SUM(Fasering!$D$5:$D$10)</f>
        <v>4190.0500691175557</v>
      </c>
      <c r="G12" s="70">
        <f>GEW!$D$8+($D12-GEW!$D$8)*SUM(Fasering!$D$5:$D$11)</f>
        <v>4665.9620264500027</v>
      </c>
      <c r="H12" s="71">
        <f>GEW!$D$8+($D12-GEW!$D$8)*SUM(Fasering!$D$5:$D$12)</f>
        <v>5142.9462500000009</v>
      </c>
      <c r="I12" s="72">
        <f>($K$3+E12*12*7.57%)*SUM(Fasering!$D$5:$D$9)</f>
        <v>1951.6237071269236</v>
      </c>
      <c r="J12" s="30">
        <f>($K$3+F12*12*7.57%)*SUM(Fasering!$D$5:$D$10)</f>
        <v>2777.9218611137312</v>
      </c>
      <c r="K12" s="30">
        <f>($K$3+G12*12*7.57%)*SUM(Fasering!$D$5:$D$11)</f>
        <v>3730.4906095029373</v>
      </c>
      <c r="L12" s="73">
        <f>($K$3+H12*12*7.57%)*SUM(Fasering!$D$5:$D$12)</f>
        <v>4813.6223735000021</v>
      </c>
    </row>
    <row r="13" spans="1:12" x14ac:dyDescent="0.2">
      <c r="A13" s="52">
        <f t="shared" si="2"/>
        <v>3</v>
      </c>
      <c r="B13" s="16">
        <v>60505.25</v>
      </c>
      <c r="C13" s="16">
        <f t="shared" si="0"/>
        <v>61715.355000000003</v>
      </c>
      <c r="D13" s="68">
        <f t="shared" si="1"/>
        <v>5142.94625</v>
      </c>
      <c r="E13" s="69">
        <f>GEW!$D$8+($D13-GEW!$D$8)*SUM(Fasering!$D$5:$D$9)</f>
        <v>3713.0658455675575</v>
      </c>
      <c r="F13" s="70">
        <f>GEW!$D$8+($D13-GEW!$D$8)*SUM(Fasering!$D$5:$D$10)</f>
        <v>4190.0500691175557</v>
      </c>
      <c r="G13" s="70">
        <f>GEW!$D$8+($D13-GEW!$D$8)*SUM(Fasering!$D$5:$D$11)</f>
        <v>4665.9620264500027</v>
      </c>
      <c r="H13" s="71">
        <f>GEW!$D$8+($D13-GEW!$D$8)*SUM(Fasering!$D$5:$D$12)</f>
        <v>5142.9462500000009</v>
      </c>
      <c r="I13" s="72">
        <f>($K$3+E13*12*7.57%)*SUM(Fasering!$D$5:$D$9)</f>
        <v>1951.6237071269236</v>
      </c>
      <c r="J13" s="30">
        <f>($K$3+F13*12*7.57%)*SUM(Fasering!$D$5:$D$10)</f>
        <v>2777.9218611137312</v>
      </c>
      <c r="K13" s="30">
        <f>($K$3+G13*12*7.57%)*SUM(Fasering!$D$5:$D$11)</f>
        <v>3730.4906095029373</v>
      </c>
      <c r="L13" s="73">
        <f>($K$3+H13*12*7.57%)*SUM(Fasering!$D$5:$D$12)</f>
        <v>4813.6223735000021</v>
      </c>
    </row>
    <row r="14" spans="1:12" x14ac:dyDescent="0.2">
      <c r="A14" s="52">
        <f t="shared" si="2"/>
        <v>4</v>
      </c>
      <c r="B14" s="16">
        <v>62782.23</v>
      </c>
      <c r="C14" s="16">
        <f t="shared" si="0"/>
        <v>64037.874600000003</v>
      </c>
      <c r="D14" s="68">
        <f t="shared" si="1"/>
        <v>5336.4895500000002</v>
      </c>
      <c r="E14" s="69">
        <f>GEW!$D$8+($D14-GEW!$D$8)*SUM(Fasering!$D$5:$D$9)</f>
        <v>3820.5349465451336</v>
      </c>
      <c r="F14" s="70">
        <f>GEW!$D$8+($D14-GEW!$D$8)*SUM(Fasering!$D$5:$D$10)</f>
        <v>4326.2320854278623</v>
      </c>
      <c r="G14" s="70">
        <f>GEW!$D$8+($D14-GEW!$D$8)*SUM(Fasering!$D$5:$D$11)</f>
        <v>4830.7924111172724</v>
      </c>
      <c r="H14" s="71">
        <f>GEW!$D$8+($D14-GEW!$D$8)*SUM(Fasering!$D$5:$D$12)</f>
        <v>5336.4895500000011</v>
      </c>
      <c r="I14" s="72">
        <f>($K$3+E14*12*7.57%)*SUM(Fasering!$D$5:$D$9)</f>
        <v>2005.8320605177207</v>
      </c>
      <c r="J14" s="30">
        <f>($K$3+F14*12*7.57%)*SUM(Fasering!$D$5:$D$10)</f>
        <v>2864.9657937058887</v>
      </c>
      <c r="K14" s="30">
        <f>($K$3+G14*12*7.57%)*SUM(Fasering!$D$5:$D$11)</f>
        <v>3858.0092071839954</v>
      </c>
      <c r="L14" s="73">
        <f>($K$3+H14*12*7.57%)*SUM(Fasering!$D$5:$D$12)</f>
        <v>4989.437107220002</v>
      </c>
    </row>
    <row r="15" spans="1:12" x14ac:dyDescent="0.2">
      <c r="A15" s="52">
        <f t="shared" si="2"/>
        <v>5</v>
      </c>
      <c r="B15" s="16">
        <v>62782.23</v>
      </c>
      <c r="C15" s="16">
        <f t="shared" si="0"/>
        <v>64037.874600000003</v>
      </c>
      <c r="D15" s="68">
        <f t="shared" si="1"/>
        <v>5336.4895500000002</v>
      </c>
      <c r="E15" s="69">
        <f>GEW!$D$8+($D15-GEW!$D$8)*SUM(Fasering!$D$5:$D$9)</f>
        <v>3820.5349465451336</v>
      </c>
      <c r="F15" s="70">
        <f>GEW!$D$8+($D15-GEW!$D$8)*SUM(Fasering!$D$5:$D$10)</f>
        <v>4326.2320854278623</v>
      </c>
      <c r="G15" s="70">
        <f>GEW!$D$8+($D15-GEW!$D$8)*SUM(Fasering!$D$5:$D$11)</f>
        <v>4830.7924111172724</v>
      </c>
      <c r="H15" s="71">
        <f>GEW!$D$8+($D15-GEW!$D$8)*SUM(Fasering!$D$5:$D$12)</f>
        <v>5336.4895500000011</v>
      </c>
      <c r="I15" s="72">
        <f>($K$3+E15*12*7.57%)*SUM(Fasering!$D$5:$D$9)</f>
        <v>2005.8320605177207</v>
      </c>
      <c r="J15" s="30">
        <f>($K$3+F15*12*7.57%)*SUM(Fasering!$D$5:$D$10)</f>
        <v>2864.9657937058887</v>
      </c>
      <c r="K15" s="30">
        <f>($K$3+G15*12*7.57%)*SUM(Fasering!$D$5:$D$11)</f>
        <v>3858.0092071839954</v>
      </c>
      <c r="L15" s="73">
        <f>($K$3+H15*12*7.57%)*SUM(Fasering!$D$5:$D$12)</f>
        <v>4989.437107220002</v>
      </c>
    </row>
    <row r="16" spans="1:12" x14ac:dyDescent="0.2">
      <c r="A16" s="52">
        <f t="shared" si="2"/>
        <v>6</v>
      </c>
      <c r="B16" s="16">
        <v>65058.66</v>
      </c>
      <c r="C16" s="16">
        <f t="shared" si="0"/>
        <v>66359.833200000008</v>
      </c>
      <c r="D16" s="68">
        <f t="shared" si="1"/>
        <v>5529.9861000000001</v>
      </c>
      <c r="E16" s="69">
        <f>GEW!$D$8+($D16-GEW!$D$8)*SUM(Fasering!$D$5:$D$9)</f>
        <v>3927.9780885746568</v>
      </c>
      <c r="F16" s="70">
        <f>GEW!$D$8+($D16-GEW!$D$8)*SUM(Fasering!$D$5:$D$10)</f>
        <v>4462.3812072424025</v>
      </c>
      <c r="G16" s="70">
        <f>GEW!$D$8+($D16-GEW!$D$8)*SUM(Fasering!$D$5:$D$11)</f>
        <v>4995.5829813322562</v>
      </c>
      <c r="H16" s="71">
        <f>GEW!$D$8+($D16-GEW!$D$8)*SUM(Fasering!$D$5:$D$12)</f>
        <v>5529.986100000001</v>
      </c>
      <c r="I16" s="72">
        <f>($K$3+E16*12*7.57%)*SUM(Fasering!$D$5:$D$9)</f>
        <v>2060.0273199883404</v>
      </c>
      <c r="J16" s="30">
        <f>($K$3+F16*12*7.57%)*SUM(Fasering!$D$5:$D$10)</f>
        <v>2951.9887010088805</v>
      </c>
      <c r="K16" s="30">
        <f>($K$3+G16*12*7.57%)*SUM(Fasering!$D$5:$D$11)</f>
        <v>3985.4970030008644</v>
      </c>
      <c r="L16" s="73">
        <f>($K$3+H16*12*7.57%)*SUM(Fasering!$D$5:$D$12)</f>
        <v>5165.2093732400026</v>
      </c>
    </row>
    <row r="17" spans="1:12" x14ac:dyDescent="0.2">
      <c r="A17" s="52">
        <f t="shared" si="2"/>
        <v>7</v>
      </c>
      <c r="B17" s="16">
        <v>65058.66</v>
      </c>
      <c r="C17" s="16">
        <f t="shared" si="0"/>
        <v>66359.833200000008</v>
      </c>
      <c r="D17" s="68">
        <f t="shared" si="1"/>
        <v>5529.9861000000001</v>
      </c>
      <c r="E17" s="69">
        <f>GEW!$D$8+($D17-GEW!$D$8)*SUM(Fasering!$D$5:$D$9)</f>
        <v>3927.9780885746568</v>
      </c>
      <c r="F17" s="70">
        <f>GEW!$D$8+($D17-GEW!$D$8)*SUM(Fasering!$D$5:$D$10)</f>
        <v>4462.3812072424025</v>
      </c>
      <c r="G17" s="70">
        <f>GEW!$D$8+($D17-GEW!$D$8)*SUM(Fasering!$D$5:$D$11)</f>
        <v>4995.5829813322562</v>
      </c>
      <c r="H17" s="71">
        <f>GEW!$D$8+($D17-GEW!$D$8)*SUM(Fasering!$D$5:$D$12)</f>
        <v>5529.986100000001</v>
      </c>
      <c r="I17" s="72">
        <f>($K$3+E17*12*7.57%)*SUM(Fasering!$D$5:$D$9)</f>
        <v>2060.0273199883404</v>
      </c>
      <c r="J17" s="30">
        <f>($K$3+F17*12*7.57%)*SUM(Fasering!$D$5:$D$10)</f>
        <v>2951.9887010088805</v>
      </c>
      <c r="K17" s="30">
        <f>($K$3+G17*12*7.57%)*SUM(Fasering!$D$5:$D$11)</f>
        <v>3985.4970030008644</v>
      </c>
      <c r="L17" s="73">
        <f>($K$3+H17*12*7.57%)*SUM(Fasering!$D$5:$D$12)</f>
        <v>5165.2093732400026</v>
      </c>
    </row>
    <row r="18" spans="1:12" x14ac:dyDescent="0.2">
      <c r="A18" s="52">
        <f t="shared" si="2"/>
        <v>8</v>
      </c>
      <c r="B18" s="16">
        <v>67335.63</v>
      </c>
      <c r="C18" s="16">
        <f t="shared" si="0"/>
        <v>68682.342600000004</v>
      </c>
      <c r="D18" s="68">
        <f t="shared" si="1"/>
        <v>5723.5285500000009</v>
      </c>
      <c r="E18" s="69">
        <f>GEW!$D$8+($D18-GEW!$D$8)*SUM(Fasering!$D$5:$D$9)</f>
        <v>4035.4467175713598</v>
      </c>
      <c r="F18" s="70">
        <f>GEW!$D$8+($D18-GEW!$D$8)*SUM(Fasering!$D$5:$D$10)</f>
        <v>4598.5626254709678</v>
      </c>
      <c r="G18" s="70">
        <f>GEW!$D$8+($D18-GEW!$D$8)*SUM(Fasering!$D$5:$D$11)</f>
        <v>5160.4126421003939</v>
      </c>
      <c r="H18" s="71">
        <f>GEW!$D$8+($D18-GEW!$D$8)*SUM(Fasering!$D$5:$D$12)</f>
        <v>5723.5285500000018</v>
      </c>
      <c r="I18" s="72">
        <f>($K$3+E18*12*7.57%)*SUM(Fasering!$D$5:$D$9)</f>
        <v>2114.2354353078613</v>
      </c>
      <c r="J18" s="30">
        <f>($K$3+F18*12*7.57%)*SUM(Fasering!$D$5:$D$10)</f>
        <v>3039.0322513230535</v>
      </c>
      <c r="K18" s="30">
        <f>($K$3+G18*12*7.57%)*SUM(Fasering!$D$5:$D$11)</f>
        <v>4113.0150406480288</v>
      </c>
      <c r="L18" s="73">
        <f>($K$3+H18*12*7.57%)*SUM(Fasering!$D$5:$D$12)</f>
        <v>5341.0233348200027</v>
      </c>
    </row>
    <row r="19" spans="1:12" x14ac:dyDescent="0.2">
      <c r="A19" s="52">
        <f t="shared" si="2"/>
        <v>9</v>
      </c>
      <c r="B19" s="16">
        <v>67335.63</v>
      </c>
      <c r="C19" s="16">
        <f t="shared" si="0"/>
        <v>68682.342600000004</v>
      </c>
      <c r="D19" s="68">
        <f t="shared" si="1"/>
        <v>5723.5285500000009</v>
      </c>
      <c r="E19" s="69">
        <f>GEW!$D$8+($D19-GEW!$D$8)*SUM(Fasering!$D$5:$D$9)</f>
        <v>4035.4467175713598</v>
      </c>
      <c r="F19" s="70">
        <f>GEW!$D$8+($D19-GEW!$D$8)*SUM(Fasering!$D$5:$D$10)</f>
        <v>4598.5626254709678</v>
      </c>
      <c r="G19" s="70">
        <f>GEW!$D$8+($D19-GEW!$D$8)*SUM(Fasering!$D$5:$D$11)</f>
        <v>5160.4126421003939</v>
      </c>
      <c r="H19" s="71">
        <f>GEW!$D$8+($D19-GEW!$D$8)*SUM(Fasering!$D$5:$D$12)</f>
        <v>5723.5285500000018</v>
      </c>
      <c r="I19" s="72">
        <f>($K$3+E19*12*7.57%)*SUM(Fasering!$D$5:$D$9)</f>
        <v>2114.2354353078613</v>
      </c>
      <c r="J19" s="30">
        <f>($K$3+F19*12*7.57%)*SUM(Fasering!$D$5:$D$10)</f>
        <v>3039.0322513230535</v>
      </c>
      <c r="K19" s="30">
        <f>($K$3+G19*12*7.57%)*SUM(Fasering!$D$5:$D$11)</f>
        <v>4113.0150406480288</v>
      </c>
      <c r="L19" s="73">
        <f>($K$3+H19*12*7.57%)*SUM(Fasering!$D$5:$D$12)</f>
        <v>5341.0233348200027</v>
      </c>
    </row>
    <row r="20" spans="1:12" x14ac:dyDescent="0.2">
      <c r="A20" s="52">
        <f t="shared" si="2"/>
        <v>10</v>
      </c>
      <c r="B20" s="16">
        <v>69612.61</v>
      </c>
      <c r="C20" s="16">
        <f t="shared" si="0"/>
        <v>71004.862200000003</v>
      </c>
      <c r="D20" s="68">
        <f t="shared" si="1"/>
        <v>5917.0718500000003</v>
      </c>
      <c r="E20" s="69">
        <f>GEW!$D$8+($D20-GEW!$D$8)*SUM(Fasering!$D$5:$D$9)</f>
        <v>4142.9158185489359</v>
      </c>
      <c r="F20" s="70">
        <f>GEW!$D$8+($D20-GEW!$D$8)*SUM(Fasering!$D$5:$D$10)</f>
        <v>4734.7446417812735</v>
      </c>
      <c r="G20" s="70">
        <f>GEW!$D$8+($D20-GEW!$D$8)*SUM(Fasering!$D$5:$D$11)</f>
        <v>5325.2430267676627</v>
      </c>
      <c r="H20" s="71">
        <f>GEW!$D$8+($D20-GEW!$D$8)*SUM(Fasering!$D$5:$D$12)</f>
        <v>5917.0718500000012</v>
      </c>
      <c r="I20" s="72">
        <f>($K$3+E20*12*7.57%)*SUM(Fasering!$D$5:$D$9)</f>
        <v>2168.4437886986584</v>
      </c>
      <c r="J20" s="30">
        <f>($K$3+F20*12*7.57%)*SUM(Fasering!$D$5:$D$10)</f>
        <v>3126.076183915211</v>
      </c>
      <c r="K20" s="30">
        <f>($K$3+G20*12*7.57%)*SUM(Fasering!$D$5:$D$11)</f>
        <v>4240.533638329086</v>
      </c>
      <c r="L20" s="73">
        <f>($K$3+H20*12*7.57%)*SUM(Fasering!$D$5:$D$12)</f>
        <v>5516.8380685400025</v>
      </c>
    </row>
    <row r="21" spans="1:12" x14ac:dyDescent="0.2">
      <c r="A21" s="52">
        <f t="shared" si="2"/>
        <v>11</v>
      </c>
      <c r="B21" s="16">
        <v>69612.61</v>
      </c>
      <c r="C21" s="16">
        <f t="shared" si="0"/>
        <v>71004.862200000003</v>
      </c>
      <c r="D21" s="68">
        <f t="shared" si="1"/>
        <v>5917.0718500000003</v>
      </c>
      <c r="E21" s="69">
        <f>GEW!$D$8+($D21-GEW!$D$8)*SUM(Fasering!$D$5:$D$9)</f>
        <v>4142.9158185489359</v>
      </c>
      <c r="F21" s="70">
        <f>GEW!$D$8+($D21-GEW!$D$8)*SUM(Fasering!$D$5:$D$10)</f>
        <v>4734.7446417812735</v>
      </c>
      <c r="G21" s="70">
        <f>GEW!$D$8+($D21-GEW!$D$8)*SUM(Fasering!$D$5:$D$11)</f>
        <v>5325.2430267676627</v>
      </c>
      <c r="H21" s="71">
        <f>GEW!$D$8+($D21-GEW!$D$8)*SUM(Fasering!$D$5:$D$12)</f>
        <v>5917.0718500000012</v>
      </c>
      <c r="I21" s="72">
        <f>($K$3+E21*12*7.57%)*SUM(Fasering!$D$5:$D$9)</f>
        <v>2168.4437886986584</v>
      </c>
      <c r="J21" s="30">
        <f>($K$3+F21*12*7.57%)*SUM(Fasering!$D$5:$D$10)</f>
        <v>3126.076183915211</v>
      </c>
      <c r="K21" s="30">
        <f>($K$3+G21*12*7.57%)*SUM(Fasering!$D$5:$D$11)</f>
        <v>4240.533638329086</v>
      </c>
      <c r="L21" s="73">
        <f>($K$3+H21*12*7.57%)*SUM(Fasering!$D$5:$D$12)</f>
        <v>5516.8380685400025</v>
      </c>
    </row>
    <row r="22" spans="1:12" x14ac:dyDescent="0.2">
      <c r="A22" s="52">
        <f t="shared" si="2"/>
        <v>12</v>
      </c>
      <c r="B22" s="16">
        <v>71889.570000000007</v>
      </c>
      <c r="C22" s="16">
        <f t="shared" si="0"/>
        <v>73327.361400000009</v>
      </c>
      <c r="D22" s="68">
        <f t="shared" si="1"/>
        <v>6110.6134500000007</v>
      </c>
      <c r="E22" s="69">
        <f>GEW!$D$8+($D22-GEW!$D$8)*SUM(Fasering!$D$5:$D$9)</f>
        <v>4250.383975564765</v>
      </c>
      <c r="F22" s="70">
        <f>GEW!$D$8+($D22-GEW!$D$8)*SUM(Fasering!$D$5:$D$10)</f>
        <v>4870.9254619280982</v>
      </c>
      <c r="G22" s="70">
        <f>GEW!$D$8+($D22-GEW!$D$8)*SUM(Fasering!$D$5:$D$11)</f>
        <v>5490.0719636366684</v>
      </c>
      <c r="H22" s="71">
        <f>GEW!$D$8+($D22-GEW!$D$8)*SUM(Fasering!$D$5:$D$12)</f>
        <v>6110.6134500000016</v>
      </c>
      <c r="I22" s="72">
        <f>($K$3+E22*12*7.57%)*SUM(Fasering!$D$5:$D$9)</f>
        <v>2222.6516659469039</v>
      </c>
      <c r="J22" s="30">
        <f>($K$3+F22*12*7.57%)*SUM(Fasering!$D$5:$D$10)</f>
        <v>3213.1193519513995</v>
      </c>
      <c r="K22" s="30">
        <f>($K$3+G22*12*7.57%)*SUM(Fasering!$D$5:$D$11)</f>
        <v>4368.0511159423568</v>
      </c>
      <c r="L22" s="73">
        <f>($K$3+H22*12*7.57%)*SUM(Fasering!$D$5:$D$12)</f>
        <v>5692.6512579800037</v>
      </c>
    </row>
    <row r="23" spans="1:12" x14ac:dyDescent="0.2">
      <c r="A23" s="52">
        <f t="shared" si="2"/>
        <v>13</v>
      </c>
      <c r="B23" s="16">
        <v>71889.570000000007</v>
      </c>
      <c r="C23" s="16">
        <f t="shared" si="0"/>
        <v>73327.361400000009</v>
      </c>
      <c r="D23" s="68">
        <f t="shared" si="1"/>
        <v>6110.6134500000007</v>
      </c>
      <c r="E23" s="69">
        <f>GEW!$D$8+($D23-GEW!$D$8)*SUM(Fasering!$D$5:$D$9)</f>
        <v>4250.383975564765</v>
      </c>
      <c r="F23" s="70">
        <f>GEW!$D$8+($D23-GEW!$D$8)*SUM(Fasering!$D$5:$D$10)</f>
        <v>4870.9254619280982</v>
      </c>
      <c r="G23" s="70">
        <f>GEW!$D$8+($D23-GEW!$D$8)*SUM(Fasering!$D$5:$D$11)</f>
        <v>5490.0719636366684</v>
      </c>
      <c r="H23" s="71">
        <f>GEW!$D$8+($D23-GEW!$D$8)*SUM(Fasering!$D$5:$D$12)</f>
        <v>6110.6134500000016</v>
      </c>
      <c r="I23" s="72">
        <f>($K$3+E23*12*7.57%)*SUM(Fasering!$D$5:$D$9)</f>
        <v>2222.6516659469039</v>
      </c>
      <c r="J23" s="30">
        <f>($K$3+F23*12*7.57%)*SUM(Fasering!$D$5:$D$10)</f>
        <v>3213.1193519513995</v>
      </c>
      <c r="K23" s="30">
        <f>($K$3+G23*12*7.57%)*SUM(Fasering!$D$5:$D$11)</f>
        <v>4368.0511159423568</v>
      </c>
      <c r="L23" s="73">
        <f>($K$3+H23*12*7.57%)*SUM(Fasering!$D$5:$D$12)</f>
        <v>5692.6512579800037</v>
      </c>
    </row>
    <row r="24" spans="1:12" x14ac:dyDescent="0.2">
      <c r="A24" s="52">
        <f t="shared" si="2"/>
        <v>14</v>
      </c>
      <c r="B24" s="16">
        <v>74166.539999999994</v>
      </c>
      <c r="C24" s="16">
        <f t="shared" si="0"/>
        <v>75649.87079999999</v>
      </c>
      <c r="D24" s="68">
        <f t="shared" si="1"/>
        <v>6304.1558999999988</v>
      </c>
      <c r="E24" s="69">
        <f>GEW!$D$8+($D24-GEW!$D$8)*SUM(Fasering!$D$5:$D$9)</f>
        <v>4357.8526045614663</v>
      </c>
      <c r="F24" s="70">
        <f>GEW!$D$8+($D24-GEW!$D$8)*SUM(Fasering!$D$5:$D$10)</f>
        <v>5007.1068801566616</v>
      </c>
      <c r="G24" s="70">
        <f>GEW!$D$8+($D24-GEW!$D$8)*SUM(Fasering!$D$5:$D$11)</f>
        <v>5654.9016244048034</v>
      </c>
      <c r="H24" s="71">
        <f>GEW!$D$8+($D24-GEW!$D$8)*SUM(Fasering!$D$5:$D$12)</f>
        <v>6304.1558999999997</v>
      </c>
      <c r="I24" s="72">
        <f>($K$3+E24*12*7.57%)*SUM(Fasering!$D$5:$D$9)</f>
        <v>2276.8597812664243</v>
      </c>
      <c r="J24" s="30">
        <f>($K$3+F24*12*7.57%)*SUM(Fasering!$D$5:$D$10)</f>
        <v>3300.162902265572</v>
      </c>
      <c r="K24" s="30">
        <f>($K$3+G24*12*7.57%)*SUM(Fasering!$D$5:$D$11)</f>
        <v>4495.5691535895194</v>
      </c>
      <c r="L24" s="73">
        <f>($K$3+H24*12*7.57%)*SUM(Fasering!$D$5:$D$12)</f>
        <v>5868.465219560002</v>
      </c>
    </row>
    <row r="25" spans="1:12" x14ac:dyDescent="0.2">
      <c r="A25" s="52">
        <f t="shared" si="2"/>
        <v>15</v>
      </c>
      <c r="B25" s="16">
        <v>74166.539999999994</v>
      </c>
      <c r="C25" s="16">
        <f t="shared" si="0"/>
        <v>75649.87079999999</v>
      </c>
      <c r="D25" s="68">
        <f t="shared" si="1"/>
        <v>6304.1558999999988</v>
      </c>
      <c r="E25" s="69">
        <f>GEW!$D$8+($D25-GEW!$D$8)*SUM(Fasering!$D$5:$D$9)</f>
        <v>4357.8526045614663</v>
      </c>
      <c r="F25" s="70">
        <f>GEW!$D$8+($D25-GEW!$D$8)*SUM(Fasering!$D$5:$D$10)</f>
        <v>5007.1068801566616</v>
      </c>
      <c r="G25" s="70">
        <f>GEW!$D$8+($D25-GEW!$D$8)*SUM(Fasering!$D$5:$D$11)</f>
        <v>5654.9016244048034</v>
      </c>
      <c r="H25" s="71">
        <f>GEW!$D$8+($D25-GEW!$D$8)*SUM(Fasering!$D$5:$D$12)</f>
        <v>6304.1558999999997</v>
      </c>
      <c r="I25" s="72">
        <f>($K$3+E25*12*7.57%)*SUM(Fasering!$D$5:$D$9)</f>
        <v>2276.8597812664243</v>
      </c>
      <c r="J25" s="30">
        <f>($K$3+F25*12*7.57%)*SUM(Fasering!$D$5:$D$10)</f>
        <v>3300.162902265572</v>
      </c>
      <c r="K25" s="30">
        <f>($K$3+G25*12*7.57%)*SUM(Fasering!$D$5:$D$11)</f>
        <v>4495.5691535895194</v>
      </c>
      <c r="L25" s="73">
        <f>($K$3+H25*12*7.57%)*SUM(Fasering!$D$5:$D$12)</f>
        <v>5868.465219560002</v>
      </c>
    </row>
    <row r="26" spans="1:12" x14ac:dyDescent="0.2">
      <c r="A26" s="52">
        <f t="shared" si="2"/>
        <v>16</v>
      </c>
      <c r="B26" s="16">
        <v>76443.520000000004</v>
      </c>
      <c r="C26" s="16">
        <f t="shared" si="0"/>
        <v>77972.390400000004</v>
      </c>
      <c r="D26" s="68">
        <f t="shared" si="1"/>
        <v>6497.6992000000009</v>
      </c>
      <c r="E26" s="69">
        <f>GEW!$D$8+($D26-GEW!$D$8)*SUM(Fasering!$D$5:$D$9)</f>
        <v>4465.3217055390433</v>
      </c>
      <c r="F26" s="70">
        <f>GEW!$D$8+($D26-GEW!$D$8)*SUM(Fasering!$D$5:$D$10)</f>
        <v>5143.2888964669701</v>
      </c>
      <c r="G26" s="70">
        <f>GEW!$D$8+($D26-GEW!$D$8)*SUM(Fasering!$D$5:$D$11)</f>
        <v>5819.732009072075</v>
      </c>
      <c r="H26" s="71">
        <f>GEW!$D$8+($D26-GEW!$D$8)*SUM(Fasering!$D$5:$D$12)</f>
        <v>6497.6992000000018</v>
      </c>
      <c r="I26" s="72">
        <f>($K$3+E26*12*7.57%)*SUM(Fasering!$D$5:$D$9)</f>
        <v>2331.068134657221</v>
      </c>
      <c r="J26" s="30">
        <f>($K$3+F26*12*7.57%)*SUM(Fasering!$D$5:$D$10)</f>
        <v>3387.2068348577309</v>
      </c>
      <c r="K26" s="30">
        <f>($K$3+G26*12*7.57%)*SUM(Fasering!$D$5:$D$11)</f>
        <v>4623.0877512705792</v>
      </c>
      <c r="L26" s="73">
        <f>($K$3+H26*12*7.57%)*SUM(Fasering!$D$5:$D$12)</f>
        <v>6044.2799532800027</v>
      </c>
    </row>
    <row r="27" spans="1:12" x14ac:dyDescent="0.2">
      <c r="A27" s="52">
        <f t="shared" si="2"/>
        <v>17</v>
      </c>
      <c r="B27" s="16">
        <v>76443.520000000004</v>
      </c>
      <c r="C27" s="16">
        <f t="shared" si="0"/>
        <v>77972.390400000004</v>
      </c>
      <c r="D27" s="68">
        <f t="shared" si="1"/>
        <v>6497.6992000000009</v>
      </c>
      <c r="E27" s="69">
        <f>GEW!$D$8+($D27-GEW!$D$8)*SUM(Fasering!$D$5:$D$9)</f>
        <v>4465.3217055390433</v>
      </c>
      <c r="F27" s="70">
        <f>GEW!$D$8+($D27-GEW!$D$8)*SUM(Fasering!$D$5:$D$10)</f>
        <v>5143.2888964669701</v>
      </c>
      <c r="G27" s="70">
        <f>GEW!$D$8+($D27-GEW!$D$8)*SUM(Fasering!$D$5:$D$11)</f>
        <v>5819.732009072075</v>
      </c>
      <c r="H27" s="71">
        <f>GEW!$D$8+($D27-GEW!$D$8)*SUM(Fasering!$D$5:$D$12)</f>
        <v>6497.6992000000018</v>
      </c>
      <c r="I27" s="72">
        <f>($K$3+E27*12*7.57%)*SUM(Fasering!$D$5:$D$9)</f>
        <v>2331.068134657221</v>
      </c>
      <c r="J27" s="30">
        <f>($K$3+F27*12*7.57%)*SUM(Fasering!$D$5:$D$10)</f>
        <v>3387.2068348577309</v>
      </c>
      <c r="K27" s="30">
        <f>($K$3+G27*12*7.57%)*SUM(Fasering!$D$5:$D$11)</f>
        <v>4623.0877512705792</v>
      </c>
      <c r="L27" s="73">
        <f>($K$3+H27*12*7.57%)*SUM(Fasering!$D$5:$D$12)</f>
        <v>6044.2799532800027</v>
      </c>
    </row>
    <row r="28" spans="1:12" x14ac:dyDescent="0.2">
      <c r="A28" s="52">
        <f t="shared" si="2"/>
        <v>18</v>
      </c>
      <c r="B28" s="16">
        <v>78720.490000000005</v>
      </c>
      <c r="C28" s="16">
        <f t="shared" si="0"/>
        <v>80294.899800000014</v>
      </c>
      <c r="D28" s="68">
        <f t="shared" si="1"/>
        <v>6691.2416499999999</v>
      </c>
      <c r="E28" s="69">
        <f>GEW!$D$8+($D28-GEW!$D$8)*SUM(Fasering!$D$5:$D$9)</f>
        <v>4572.7903345357463</v>
      </c>
      <c r="F28" s="70">
        <f>GEW!$D$8+($D28-GEW!$D$8)*SUM(Fasering!$D$5:$D$10)</f>
        <v>5279.4703146955344</v>
      </c>
      <c r="G28" s="70">
        <f>GEW!$D$8+($D28-GEW!$D$8)*SUM(Fasering!$D$5:$D$11)</f>
        <v>5984.5616698402118</v>
      </c>
      <c r="H28" s="71">
        <f>GEW!$D$8+($D28-GEW!$D$8)*SUM(Fasering!$D$5:$D$12)</f>
        <v>6691.2416500000008</v>
      </c>
      <c r="I28" s="72">
        <f>($K$3+E28*12*7.57%)*SUM(Fasering!$D$5:$D$9)</f>
        <v>2385.2762499767427</v>
      </c>
      <c r="J28" s="30">
        <f>($K$3+F28*12*7.57%)*SUM(Fasering!$D$5:$D$10)</f>
        <v>3474.250385171903</v>
      </c>
      <c r="K28" s="30">
        <f>($K$3+G28*12*7.57%)*SUM(Fasering!$D$5:$D$11)</f>
        <v>4750.6057889177428</v>
      </c>
      <c r="L28" s="73">
        <f>($K$3+H28*12*7.57%)*SUM(Fasering!$D$5:$D$12)</f>
        <v>6220.0939148600037</v>
      </c>
    </row>
    <row r="29" spans="1:12" x14ac:dyDescent="0.2">
      <c r="A29" s="52">
        <f t="shared" si="2"/>
        <v>19</v>
      </c>
      <c r="B29" s="16">
        <v>78720.490000000005</v>
      </c>
      <c r="C29" s="16">
        <f t="shared" si="0"/>
        <v>80294.899800000014</v>
      </c>
      <c r="D29" s="68">
        <f t="shared" si="1"/>
        <v>6691.2416499999999</v>
      </c>
      <c r="E29" s="69">
        <f>GEW!$D$8+($D29-GEW!$D$8)*SUM(Fasering!$D$5:$D$9)</f>
        <v>4572.7903345357463</v>
      </c>
      <c r="F29" s="70">
        <f>GEW!$D$8+($D29-GEW!$D$8)*SUM(Fasering!$D$5:$D$10)</f>
        <v>5279.4703146955344</v>
      </c>
      <c r="G29" s="70">
        <f>GEW!$D$8+($D29-GEW!$D$8)*SUM(Fasering!$D$5:$D$11)</f>
        <v>5984.5616698402118</v>
      </c>
      <c r="H29" s="71">
        <f>GEW!$D$8+($D29-GEW!$D$8)*SUM(Fasering!$D$5:$D$12)</f>
        <v>6691.2416500000008</v>
      </c>
      <c r="I29" s="72">
        <f>($K$3+E29*12*7.57%)*SUM(Fasering!$D$5:$D$9)</f>
        <v>2385.2762499767427</v>
      </c>
      <c r="J29" s="30">
        <f>($K$3+F29*12*7.57%)*SUM(Fasering!$D$5:$D$10)</f>
        <v>3474.250385171903</v>
      </c>
      <c r="K29" s="30">
        <f>($K$3+G29*12*7.57%)*SUM(Fasering!$D$5:$D$11)</f>
        <v>4750.6057889177428</v>
      </c>
      <c r="L29" s="73">
        <f>($K$3+H29*12*7.57%)*SUM(Fasering!$D$5:$D$12)</f>
        <v>6220.0939148600037</v>
      </c>
    </row>
    <row r="30" spans="1:12" x14ac:dyDescent="0.2">
      <c r="A30" s="52">
        <f t="shared" si="2"/>
        <v>20</v>
      </c>
      <c r="B30" s="16">
        <v>80997.47</v>
      </c>
      <c r="C30" s="16">
        <f t="shared" si="0"/>
        <v>82617.419399999999</v>
      </c>
      <c r="D30" s="68">
        <f t="shared" si="1"/>
        <v>6884.7849500000002</v>
      </c>
      <c r="E30" s="69">
        <f>GEW!$D$8+($D30-GEW!$D$8)*SUM(Fasering!$D$5:$D$9)</f>
        <v>4680.2594355133224</v>
      </c>
      <c r="F30" s="70">
        <f>GEW!$D$8+($D30-GEW!$D$8)*SUM(Fasering!$D$5:$D$10)</f>
        <v>5415.6523310058419</v>
      </c>
      <c r="G30" s="70">
        <f>GEW!$D$8+($D30-GEW!$D$8)*SUM(Fasering!$D$5:$D$11)</f>
        <v>6149.3920545074816</v>
      </c>
      <c r="H30" s="71">
        <f>GEW!$D$8+($D30-GEW!$D$8)*SUM(Fasering!$D$5:$D$12)</f>
        <v>6884.7849500000011</v>
      </c>
      <c r="I30" s="72">
        <f>($K$3+E30*12*7.57%)*SUM(Fasering!$D$5:$D$9)</f>
        <v>2439.4846033675399</v>
      </c>
      <c r="J30" s="30">
        <f>($K$3+F30*12*7.57%)*SUM(Fasering!$D$5:$D$10)</f>
        <v>3561.2943177640614</v>
      </c>
      <c r="K30" s="30">
        <f>($K$3+G30*12*7.57%)*SUM(Fasering!$D$5:$D$11)</f>
        <v>4878.1243865988017</v>
      </c>
      <c r="L30" s="73">
        <f>($K$3+H30*12*7.57%)*SUM(Fasering!$D$5:$D$12)</f>
        <v>6395.9086485800035</v>
      </c>
    </row>
    <row r="31" spans="1:12" x14ac:dyDescent="0.2">
      <c r="A31" s="52">
        <f t="shared" si="2"/>
        <v>21</v>
      </c>
      <c r="B31" s="16">
        <v>80997.47</v>
      </c>
      <c r="C31" s="16">
        <f t="shared" si="0"/>
        <v>82617.419399999999</v>
      </c>
      <c r="D31" s="68">
        <f t="shared" si="1"/>
        <v>6884.7849500000002</v>
      </c>
      <c r="E31" s="69">
        <f>GEW!$D$8+($D31-GEW!$D$8)*SUM(Fasering!$D$5:$D$9)</f>
        <v>4680.2594355133224</v>
      </c>
      <c r="F31" s="70">
        <f>GEW!$D$8+($D31-GEW!$D$8)*SUM(Fasering!$D$5:$D$10)</f>
        <v>5415.6523310058419</v>
      </c>
      <c r="G31" s="70">
        <f>GEW!$D$8+($D31-GEW!$D$8)*SUM(Fasering!$D$5:$D$11)</f>
        <v>6149.3920545074816</v>
      </c>
      <c r="H31" s="71">
        <f>GEW!$D$8+($D31-GEW!$D$8)*SUM(Fasering!$D$5:$D$12)</f>
        <v>6884.7849500000011</v>
      </c>
      <c r="I31" s="72">
        <f>($K$3+E31*12*7.57%)*SUM(Fasering!$D$5:$D$9)</f>
        <v>2439.4846033675399</v>
      </c>
      <c r="J31" s="30">
        <f>($K$3+F31*12*7.57%)*SUM(Fasering!$D$5:$D$10)</f>
        <v>3561.2943177640614</v>
      </c>
      <c r="K31" s="30">
        <f>($K$3+G31*12*7.57%)*SUM(Fasering!$D$5:$D$11)</f>
        <v>4878.1243865988017</v>
      </c>
      <c r="L31" s="73">
        <f>($K$3+H31*12*7.57%)*SUM(Fasering!$D$5:$D$12)</f>
        <v>6395.9086485800035</v>
      </c>
    </row>
    <row r="32" spans="1:12" x14ac:dyDescent="0.2">
      <c r="A32" s="52">
        <f t="shared" si="2"/>
        <v>22</v>
      </c>
      <c r="B32" s="16">
        <v>83273.899999999994</v>
      </c>
      <c r="C32" s="16">
        <f t="shared" si="0"/>
        <v>84939.377999999997</v>
      </c>
      <c r="D32" s="68">
        <f t="shared" si="1"/>
        <v>7078.2814999999991</v>
      </c>
      <c r="E32" s="69">
        <f>GEW!$D$8+($D32-GEW!$D$8)*SUM(Fasering!$D$5:$D$9)</f>
        <v>4787.7025775428447</v>
      </c>
      <c r="F32" s="70">
        <f>GEW!$D$8+($D32-GEW!$D$8)*SUM(Fasering!$D$5:$D$10)</f>
        <v>5551.8014528203803</v>
      </c>
      <c r="G32" s="70">
        <f>GEW!$D$8+($D32-GEW!$D$8)*SUM(Fasering!$D$5:$D$11)</f>
        <v>6314.1826247224644</v>
      </c>
      <c r="H32" s="71">
        <f>GEW!$D$8+($D32-GEW!$D$8)*SUM(Fasering!$D$5:$D$12)</f>
        <v>7078.2815000000001</v>
      </c>
      <c r="I32" s="72">
        <f>($K$3+E32*12*7.57%)*SUM(Fasering!$D$5:$D$9)</f>
        <v>2493.6798628381589</v>
      </c>
      <c r="J32" s="30">
        <f>($K$3+F32*12*7.57%)*SUM(Fasering!$D$5:$D$10)</f>
        <v>3648.3172250670532</v>
      </c>
      <c r="K32" s="30">
        <f>($K$3+G32*12*7.57%)*SUM(Fasering!$D$5:$D$11)</f>
        <v>5005.6121824156689</v>
      </c>
      <c r="L32" s="73">
        <f>($K$3+H32*12*7.57%)*SUM(Fasering!$D$5:$D$12)</f>
        <v>6571.6809146000023</v>
      </c>
    </row>
    <row r="33" spans="1:12" x14ac:dyDescent="0.2">
      <c r="A33" s="52">
        <f t="shared" si="2"/>
        <v>23</v>
      </c>
      <c r="B33" s="16">
        <v>83273.899999999994</v>
      </c>
      <c r="C33" s="16">
        <f t="shared" si="0"/>
        <v>84939.377999999997</v>
      </c>
      <c r="D33" s="68">
        <f t="shared" si="1"/>
        <v>7078.2814999999991</v>
      </c>
      <c r="E33" s="69">
        <f>GEW!$D$8+($D33-GEW!$D$8)*SUM(Fasering!$D$5:$D$9)</f>
        <v>4787.7025775428447</v>
      </c>
      <c r="F33" s="70">
        <f>GEW!$D$8+($D33-GEW!$D$8)*SUM(Fasering!$D$5:$D$10)</f>
        <v>5551.8014528203803</v>
      </c>
      <c r="G33" s="70">
        <f>GEW!$D$8+($D33-GEW!$D$8)*SUM(Fasering!$D$5:$D$11)</f>
        <v>6314.1826247224644</v>
      </c>
      <c r="H33" s="71">
        <f>GEW!$D$8+($D33-GEW!$D$8)*SUM(Fasering!$D$5:$D$12)</f>
        <v>7078.2815000000001</v>
      </c>
      <c r="I33" s="72">
        <f>($K$3+E33*12*7.57%)*SUM(Fasering!$D$5:$D$9)</f>
        <v>2493.6798628381589</v>
      </c>
      <c r="J33" s="30">
        <f>($K$3+F33*12*7.57%)*SUM(Fasering!$D$5:$D$10)</f>
        <v>3648.3172250670532</v>
      </c>
      <c r="K33" s="30">
        <f>($K$3+G33*12*7.57%)*SUM(Fasering!$D$5:$D$11)</f>
        <v>5005.6121824156689</v>
      </c>
      <c r="L33" s="73">
        <f>($K$3+H33*12*7.57%)*SUM(Fasering!$D$5:$D$12)</f>
        <v>6571.6809146000023</v>
      </c>
    </row>
    <row r="34" spans="1:12" x14ac:dyDescent="0.2">
      <c r="A34" s="52">
        <f t="shared" si="2"/>
        <v>24</v>
      </c>
      <c r="B34" s="16">
        <v>83273.899999999994</v>
      </c>
      <c r="C34" s="16">
        <f t="shared" si="0"/>
        <v>84939.377999999997</v>
      </c>
      <c r="D34" s="68">
        <f t="shared" si="1"/>
        <v>7078.2814999999991</v>
      </c>
      <c r="E34" s="69">
        <f>GEW!$D$8+($D34-GEW!$D$8)*SUM(Fasering!$D$5:$D$9)</f>
        <v>4787.7025775428447</v>
      </c>
      <c r="F34" s="70">
        <f>GEW!$D$8+($D34-GEW!$D$8)*SUM(Fasering!$D$5:$D$10)</f>
        <v>5551.8014528203803</v>
      </c>
      <c r="G34" s="70">
        <f>GEW!$D$8+($D34-GEW!$D$8)*SUM(Fasering!$D$5:$D$11)</f>
        <v>6314.1826247224644</v>
      </c>
      <c r="H34" s="71">
        <f>GEW!$D$8+($D34-GEW!$D$8)*SUM(Fasering!$D$5:$D$12)</f>
        <v>7078.2815000000001</v>
      </c>
      <c r="I34" s="72">
        <f>($K$3+E34*12*7.57%)*SUM(Fasering!$D$5:$D$9)</f>
        <v>2493.6798628381589</v>
      </c>
      <c r="J34" s="30">
        <f>($K$3+F34*12*7.57%)*SUM(Fasering!$D$5:$D$10)</f>
        <v>3648.3172250670532</v>
      </c>
      <c r="K34" s="30">
        <f>($K$3+G34*12*7.57%)*SUM(Fasering!$D$5:$D$11)</f>
        <v>5005.6121824156689</v>
      </c>
      <c r="L34" s="73">
        <f>($K$3+H34*12*7.57%)*SUM(Fasering!$D$5:$D$12)</f>
        <v>6571.6809146000023</v>
      </c>
    </row>
    <row r="35" spans="1:12" x14ac:dyDescent="0.2">
      <c r="A35" s="52">
        <f t="shared" si="2"/>
        <v>25</v>
      </c>
      <c r="B35" s="16">
        <v>83424.98</v>
      </c>
      <c r="C35" s="16">
        <f t="shared" si="0"/>
        <v>85093.479599999991</v>
      </c>
      <c r="D35" s="68">
        <f t="shared" si="1"/>
        <v>7091.1232999999993</v>
      </c>
      <c r="E35" s="69">
        <f>GEW!$D$8+($D35-GEW!$D$8)*SUM(Fasering!$D$5:$D$9)</f>
        <v>4794.8332645825612</v>
      </c>
      <c r="F35" s="70">
        <f>GEW!$D$8+($D35-GEW!$D$8)*SUM(Fasering!$D$5:$D$10)</f>
        <v>5560.8372717665989</v>
      </c>
      <c r="G35" s="70">
        <f>GEW!$D$8+($D35-GEW!$D$8)*SUM(Fasering!$D$5:$D$11)</f>
        <v>6325.1192928159617</v>
      </c>
      <c r="H35" s="71">
        <f>GEW!$D$8+($D35-GEW!$D$8)*SUM(Fasering!$D$5:$D$12)</f>
        <v>7091.1233000000002</v>
      </c>
      <c r="I35" s="72">
        <f>($K$3+E35*12*7.57%)*SUM(Fasering!$D$5:$D$9)</f>
        <v>2497.2766436751813</v>
      </c>
      <c r="J35" s="30">
        <f>($K$3+F35*12*7.57%)*SUM(Fasering!$D$5:$D$10)</f>
        <v>3654.0926808620188</v>
      </c>
      <c r="K35" s="30">
        <f>($K$3+G35*12*7.57%)*SUM(Fasering!$D$5:$D$11)</f>
        <v>5014.0731744918648</v>
      </c>
      <c r="L35" s="73">
        <f>($K$3+H35*12*7.57%)*SUM(Fasering!$D$5:$D$12)</f>
        <v>6583.3464057200026</v>
      </c>
    </row>
    <row r="36" spans="1:12" x14ac:dyDescent="0.2">
      <c r="A36" s="52">
        <f t="shared" si="2"/>
        <v>26</v>
      </c>
      <c r="B36" s="16">
        <v>83564.97</v>
      </c>
      <c r="C36" s="16">
        <f t="shared" si="0"/>
        <v>85236.269400000005</v>
      </c>
      <c r="D36" s="68">
        <f t="shared" si="1"/>
        <v>7103.0224500000004</v>
      </c>
      <c r="E36" s="69">
        <f>GEW!$D$8+($D36-GEW!$D$8)*SUM(Fasering!$D$5:$D$9)</f>
        <v>4801.4405248333551</v>
      </c>
      <c r="F36" s="70">
        <f>GEW!$D$8+($D36-GEW!$D$8)*SUM(Fasering!$D$5:$D$10)</f>
        <v>5569.2098180618159</v>
      </c>
      <c r="G36" s="70">
        <f>GEW!$D$8+($D36-GEW!$D$8)*SUM(Fasering!$D$5:$D$11)</f>
        <v>6335.2531567715405</v>
      </c>
      <c r="H36" s="71">
        <f>GEW!$D$8+($D36-GEW!$D$8)*SUM(Fasering!$D$5:$D$12)</f>
        <v>7103.0224500000013</v>
      </c>
      <c r="I36" s="72">
        <f>($K$3+E36*12*7.57%)*SUM(Fasering!$D$5:$D$9)</f>
        <v>2500.6094034671769</v>
      </c>
      <c r="J36" s="30">
        <f>($K$3+F36*12*7.57%)*SUM(Fasering!$D$5:$D$10)</f>
        <v>3659.4441903717989</v>
      </c>
      <c r="K36" s="30">
        <f>($K$3+G36*12*7.57%)*SUM(Fasering!$D$5:$D$11)</f>
        <v>5021.9130889791995</v>
      </c>
      <c r="L36" s="73">
        <f>($K$3+H36*12*7.57%)*SUM(Fasering!$D$5:$D$12)</f>
        <v>6594.1555935800043</v>
      </c>
    </row>
    <row r="37" spans="1:12" x14ac:dyDescent="0.2">
      <c r="A37" s="52">
        <f t="shared" si="2"/>
        <v>27</v>
      </c>
      <c r="B37" s="16">
        <v>83694.67</v>
      </c>
      <c r="C37" s="16">
        <f t="shared" si="0"/>
        <v>85368.563399999999</v>
      </c>
      <c r="D37" s="68">
        <f t="shared" si="1"/>
        <v>7114.0469499999999</v>
      </c>
      <c r="E37" s="69">
        <f>GEW!$D$8+($D37-GEW!$D$8)*SUM(Fasering!$D$5:$D$9)</f>
        <v>4807.5621167651198</v>
      </c>
      <c r="F37" s="70">
        <f>GEW!$D$8+($D37-GEW!$D$8)*SUM(Fasering!$D$5:$D$10)</f>
        <v>5576.9669382453249</v>
      </c>
      <c r="G37" s="70">
        <f>GEW!$D$8+($D37-GEW!$D$8)*SUM(Fasering!$D$5:$D$11)</f>
        <v>6344.6421285197966</v>
      </c>
      <c r="H37" s="71">
        <f>GEW!$D$8+($D37-GEW!$D$8)*SUM(Fasering!$D$5:$D$12)</f>
        <v>7114.0469500000008</v>
      </c>
      <c r="I37" s="72">
        <f>($K$3+E37*12*7.57%)*SUM(Fasering!$D$5:$D$9)</f>
        <v>2503.6971879162211</v>
      </c>
      <c r="J37" s="30">
        <f>($K$3+F37*12*7.57%)*SUM(Fasering!$D$5:$D$10)</f>
        <v>3664.4023358351769</v>
      </c>
      <c r="K37" s="30">
        <f>($K$3+G37*12*7.57%)*SUM(Fasering!$D$5:$D$11)</f>
        <v>5029.1767285892238</v>
      </c>
      <c r="L37" s="73">
        <f>($K$3+H37*12*7.57%)*SUM(Fasering!$D$5:$D$12)</f>
        <v>6604.170249380004</v>
      </c>
    </row>
    <row r="38" spans="1:12" x14ac:dyDescent="0.2">
      <c r="A38" s="52">
        <f t="shared" si="2"/>
        <v>28</v>
      </c>
      <c r="B38" s="16">
        <v>83814.84</v>
      </c>
      <c r="C38" s="16">
        <f t="shared" si="0"/>
        <v>85491.136799999993</v>
      </c>
      <c r="D38" s="68">
        <f t="shared" si="1"/>
        <v>7124.2613999999994</v>
      </c>
      <c r="E38" s="69">
        <f>GEW!$D$8+($D38-GEW!$D$8)*SUM(Fasering!$D$5:$D$9)</f>
        <v>4813.2339109242585</v>
      </c>
      <c r="F38" s="70">
        <f>GEW!$D$8+($D38-GEW!$D$8)*SUM(Fasering!$D$5:$D$10)</f>
        <v>5584.1540865294592</v>
      </c>
      <c r="G38" s="70">
        <f>GEW!$D$8+($D38-GEW!$D$8)*SUM(Fasering!$D$5:$D$11)</f>
        <v>6353.3412243947996</v>
      </c>
      <c r="H38" s="71">
        <f>GEW!$D$8+($D38-GEW!$D$8)*SUM(Fasering!$D$5:$D$12)</f>
        <v>7124.2614000000003</v>
      </c>
      <c r="I38" s="72">
        <f>($K$3+E38*12*7.57%)*SUM(Fasering!$D$5:$D$9)</f>
        <v>2506.5580904392878</v>
      </c>
      <c r="J38" s="30">
        <f>($K$3+F38*12*7.57%)*SUM(Fasering!$D$5:$D$10)</f>
        <v>3668.9961703790013</v>
      </c>
      <c r="K38" s="30">
        <f>($K$3+G38*12*7.57%)*SUM(Fasering!$D$5:$D$11)</f>
        <v>5035.9066558979102</v>
      </c>
      <c r="L38" s="73">
        <f>($K$3+H38*12*7.57%)*SUM(Fasering!$D$5:$D$12)</f>
        <v>6613.4490557600029</v>
      </c>
    </row>
    <row r="39" spans="1:12" x14ac:dyDescent="0.2">
      <c r="A39" s="52">
        <f t="shared" si="2"/>
        <v>29</v>
      </c>
      <c r="B39" s="16">
        <v>83926.1</v>
      </c>
      <c r="C39" s="16">
        <f t="shared" si="0"/>
        <v>85604.622000000003</v>
      </c>
      <c r="D39" s="68">
        <f t="shared" si="1"/>
        <v>7133.7185000000009</v>
      </c>
      <c r="E39" s="69">
        <f>GEW!$D$8+($D39-GEW!$D$8)*SUM(Fasering!$D$5:$D$9)</f>
        <v>4818.485170124939</v>
      </c>
      <c r="F39" s="70">
        <f>GEW!$D$8+($D39-GEW!$D$8)*SUM(Fasering!$D$5:$D$10)</f>
        <v>5590.8083439821758</v>
      </c>
      <c r="G39" s="70">
        <f>GEW!$D$8+($D39-GEW!$D$8)*SUM(Fasering!$D$5:$D$11)</f>
        <v>6361.395326142765</v>
      </c>
      <c r="H39" s="71">
        <f>GEW!$D$8+($D39-GEW!$D$8)*SUM(Fasering!$D$5:$D$12)</f>
        <v>7133.7185000000018</v>
      </c>
      <c r="I39" s="72">
        <f>($K$3+E39*12*7.57%)*SUM(Fasering!$D$5:$D$9)</f>
        <v>2509.2068714554848</v>
      </c>
      <c r="J39" s="30">
        <f>($K$3+F39*12*7.57%)*SUM(Fasering!$D$5:$D$10)</f>
        <v>3673.2493952383352</v>
      </c>
      <c r="K39" s="30">
        <f>($K$3+G39*12*7.57%)*SUM(Fasering!$D$5:$D$11)</f>
        <v>5042.1375930067097</v>
      </c>
      <c r="L39" s="73">
        <f>($K$3+H39*12*7.57%)*SUM(Fasering!$D$5:$D$12)</f>
        <v>6622.0398854000041</v>
      </c>
    </row>
    <row r="40" spans="1:12" x14ac:dyDescent="0.2">
      <c r="A40" s="52">
        <f t="shared" si="2"/>
        <v>30</v>
      </c>
      <c r="B40" s="16">
        <v>84029.25</v>
      </c>
      <c r="C40" s="16">
        <f t="shared" si="0"/>
        <v>85709.835000000006</v>
      </c>
      <c r="D40" s="68">
        <f t="shared" si="1"/>
        <v>7142.4862499999999</v>
      </c>
      <c r="E40" s="69">
        <f>GEW!$D$8+($D40-GEW!$D$8)*SUM(Fasering!$D$5:$D$9)</f>
        <v>4823.353652837056</v>
      </c>
      <c r="F40" s="70">
        <f>GEW!$D$8+($D40-GEW!$D$8)*SUM(Fasering!$D$5:$D$10)</f>
        <v>5596.977557142769</v>
      </c>
      <c r="G40" s="70">
        <f>GEW!$D$8+($D40-GEW!$D$8)*SUM(Fasering!$D$5:$D$11)</f>
        <v>6368.8623456942887</v>
      </c>
      <c r="H40" s="71">
        <f>GEW!$D$8+($D40-GEW!$D$8)*SUM(Fasering!$D$5:$D$12)</f>
        <v>7142.4862500000008</v>
      </c>
      <c r="I40" s="72">
        <f>($K$3+E40*12*7.57%)*SUM(Fasering!$D$5:$D$9)</f>
        <v>2511.6625766668876</v>
      </c>
      <c r="J40" s="30">
        <f>($K$3+F40*12*7.57%)*SUM(Fasering!$D$5:$D$10)</f>
        <v>3677.1925926519621</v>
      </c>
      <c r="K40" s="30">
        <f>($K$3+G40*12*7.57%)*SUM(Fasering!$D$5:$D$11)</f>
        <v>5047.914342627173</v>
      </c>
      <c r="L40" s="73">
        <f>($K$3+H40*12*7.57%)*SUM(Fasering!$D$5:$D$12)</f>
        <v>6630.0045095000032</v>
      </c>
    </row>
    <row r="41" spans="1:12" x14ac:dyDescent="0.2">
      <c r="A41" s="52">
        <f t="shared" si="2"/>
        <v>31</v>
      </c>
      <c r="B41" s="16">
        <v>84124.72</v>
      </c>
      <c r="C41" s="16">
        <f t="shared" si="0"/>
        <v>85807.214399999997</v>
      </c>
      <c r="D41" s="68">
        <f t="shared" si="1"/>
        <v>7150.6012000000001</v>
      </c>
      <c r="E41" s="69">
        <f>GEW!$D$8+($D41-GEW!$D$8)*SUM(Fasering!$D$5:$D$9)</f>
        <v>4827.8596542381792</v>
      </c>
      <c r="F41" s="70">
        <f>GEW!$D$8+($D41-GEW!$D$8)*SUM(Fasering!$D$5:$D$10)</f>
        <v>5602.6874435261125</v>
      </c>
      <c r="G41" s="70">
        <f>GEW!$D$8+($D41-GEW!$D$8)*SUM(Fasering!$D$5:$D$11)</f>
        <v>6375.7734107120687</v>
      </c>
      <c r="H41" s="71">
        <f>GEW!$D$8+($D41-GEW!$D$8)*SUM(Fasering!$D$5:$D$12)</f>
        <v>7150.601200000001</v>
      </c>
      <c r="I41" s="72">
        <f>($K$3+E41*12*7.57%)*SUM(Fasering!$D$5:$D$9)</f>
        <v>2513.9354431383631</v>
      </c>
      <c r="J41" s="30">
        <f>($K$3+F41*12*7.57%)*SUM(Fasering!$D$5:$D$10)</f>
        <v>3680.8422005732323</v>
      </c>
      <c r="K41" s="30">
        <f>($K$3+G41*12*7.57%)*SUM(Fasering!$D$5:$D$11)</f>
        <v>5053.2609862167565</v>
      </c>
      <c r="L41" s="73">
        <f>($K$3+H41*12*7.57%)*SUM(Fasering!$D$5:$D$12)</f>
        <v>6637.3761300800033</v>
      </c>
    </row>
    <row r="42" spans="1:12" x14ac:dyDescent="0.2">
      <c r="A42" s="52">
        <f t="shared" si="2"/>
        <v>32</v>
      </c>
      <c r="B42" s="16">
        <v>84213.14</v>
      </c>
      <c r="C42" s="16">
        <f t="shared" si="0"/>
        <v>85897.402799999996</v>
      </c>
      <c r="D42" s="68">
        <f t="shared" si="1"/>
        <v>7158.1169</v>
      </c>
      <c r="E42" s="69">
        <f>GEW!$D$8+($D42-GEW!$D$8)*SUM(Fasering!$D$5:$D$9)</f>
        <v>4832.0329091233507</v>
      </c>
      <c r="F42" s="70">
        <f>GEW!$D$8+($D42-GEW!$D$8)*SUM(Fasering!$D$5:$D$10)</f>
        <v>5607.9756822819018</v>
      </c>
      <c r="G42" s="70">
        <f>GEW!$D$8+($D42-GEW!$D$8)*SUM(Fasering!$D$5:$D$11)</f>
        <v>6382.1741268414498</v>
      </c>
      <c r="H42" s="71">
        <f>GEW!$D$8+($D42-GEW!$D$8)*SUM(Fasering!$D$5:$D$12)</f>
        <v>7158.1169000000009</v>
      </c>
      <c r="I42" s="72">
        <f>($K$3+E42*12*7.57%)*SUM(Fasering!$D$5:$D$9)</f>
        <v>2516.040469360295</v>
      </c>
      <c r="J42" s="30">
        <f>($K$3+F42*12*7.57%)*SUM(Fasering!$D$5:$D$10)</f>
        <v>3684.2223025151893</v>
      </c>
      <c r="K42" s="30">
        <f>($K$3+G42*12*7.57%)*SUM(Fasering!$D$5:$D$11)</f>
        <v>5058.2128059108072</v>
      </c>
      <c r="L42" s="73">
        <f>($K$3+H42*12*7.57%)*SUM(Fasering!$D$5:$D$12)</f>
        <v>6644.2033919600035</v>
      </c>
    </row>
    <row r="43" spans="1:12" x14ac:dyDescent="0.2">
      <c r="A43" s="52">
        <f t="shared" si="2"/>
        <v>33</v>
      </c>
      <c r="B43" s="16">
        <v>84295</v>
      </c>
      <c r="C43" s="16">
        <f t="shared" si="0"/>
        <v>85980.900000000009</v>
      </c>
      <c r="D43" s="68">
        <f t="shared" si="1"/>
        <v>7165.0749999999998</v>
      </c>
      <c r="E43" s="69">
        <f>GEW!$D$8+($D43-GEW!$D$8)*SUM(Fasering!$D$5:$D$9)</f>
        <v>4835.8965445553804</v>
      </c>
      <c r="F43" s="70">
        <f>GEW!$D$8+($D43-GEW!$D$8)*SUM(Fasering!$D$5:$D$10)</f>
        <v>5612.8715794154559</v>
      </c>
      <c r="G43" s="70">
        <f>GEW!$D$8+($D43-GEW!$D$8)*SUM(Fasering!$D$5:$D$11)</f>
        <v>6388.0999651399252</v>
      </c>
      <c r="H43" s="71">
        <f>GEW!$D$8+($D43-GEW!$D$8)*SUM(Fasering!$D$5:$D$12)</f>
        <v>7165.0750000000007</v>
      </c>
      <c r="I43" s="72">
        <f>($K$3+E43*12*7.57%)*SUM(Fasering!$D$5:$D$9)</f>
        <v>2517.9893208252047</v>
      </c>
      <c r="J43" s="30">
        <f>($K$3+F43*12*7.57%)*SUM(Fasering!$D$5:$D$10)</f>
        <v>3687.3516300990918</v>
      </c>
      <c r="K43" s="30">
        <f>($K$3+G43*12*7.57%)*SUM(Fasering!$D$5:$D$11)</f>
        <v>5062.797243370148</v>
      </c>
      <c r="L43" s="73">
        <f>($K$3+H43*12*7.57%)*SUM(Fasering!$D$5:$D$12)</f>
        <v>6650.5241300000034</v>
      </c>
    </row>
    <row r="44" spans="1:12" x14ac:dyDescent="0.2">
      <c r="A44" s="52">
        <f t="shared" si="2"/>
        <v>34</v>
      </c>
      <c r="B44" s="16">
        <v>84370.84</v>
      </c>
      <c r="C44" s="16">
        <f t="shared" si="0"/>
        <v>86058.256800000003</v>
      </c>
      <c r="D44" s="68">
        <f t="shared" si="1"/>
        <v>7171.5213999999996</v>
      </c>
      <c r="E44" s="69">
        <f>GEW!$D$8+($D44-GEW!$D$8)*SUM(Fasering!$D$5:$D$9)</f>
        <v>4839.4760475014491</v>
      </c>
      <c r="F44" s="70">
        <f>GEW!$D$8+($D44-GEW!$D$8)*SUM(Fasering!$D$5:$D$10)</f>
        <v>5617.4074313408018</v>
      </c>
      <c r="G44" s="70">
        <f>GEW!$D$8+($D44-GEW!$D$8)*SUM(Fasering!$D$5:$D$11)</f>
        <v>6393.5900161606487</v>
      </c>
      <c r="H44" s="71">
        <f>GEW!$D$8+($D44-GEW!$D$8)*SUM(Fasering!$D$5:$D$12)</f>
        <v>7171.5214000000005</v>
      </c>
      <c r="I44" s="72">
        <f>($K$3+E44*12*7.57%)*SUM(Fasering!$D$5:$D$9)</f>
        <v>2519.794853381994</v>
      </c>
      <c r="J44" s="30">
        <f>($K$3+F44*12*7.57%)*SUM(Fasering!$D$5:$D$10)</f>
        <v>3690.2508263361206</v>
      </c>
      <c r="K44" s="30">
        <f>($K$3+G44*12*7.57%)*SUM(Fasering!$D$5:$D$11)</f>
        <v>5067.0445404250777</v>
      </c>
      <c r="L44" s="73">
        <f>($K$3+H44*12*7.57%)*SUM(Fasering!$D$5:$D$12)</f>
        <v>6656.3800397600025</v>
      </c>
    </row>
    <row r="45" spans="1:12" x14ac:dyDescent="0.2">
      <c r="A45" s="52">
        <f t="shared" si="2"/>
        <v>35</v>
      </c>
      <c r="B45" s="16">
        <v>84441.01</v>
      </c>
      <c r="C45" s="16">
        <f t="shared" si="0"/>
        <v>86129.830199999997</v>
      </c>
      <c r="D45" s="68">
        <f t="shared" si="1"/>
        <v>7177.4858499999991</v>
      </c>
      <c r="E45" s="69">
        <f>GEW!$D$8+($D45-GEW!$D$8)*SUM(Fasering!$D$5:$D$9)</f>
        <v>4842.7879372921352</v>
      </c>
      <c r="F45" s="70">
        <f>GEW!$D$8+($D45-GEW!$D$8)*SUM(Fasering!$D$5:$D$10)</f>
        <v>5621.6041709188803</v>
      </c>
      <c r="G45" s="70">
        <f>GEW!$D$8+($D45-GEW!$D$8)*SUM(Fasering!$D$5:$D$11)</f>
        <v>6398.6696163732549</v>
      </c>
      <c r="H45" s="71">
        <f>GEW!$D$8+($D45-GEW!$D$8)*SUM(Fasering!$D$5:$D$12)</f>
        <v>7177.48585</v>
      </c>
      <c r="I45" s="72">
        <f>($K$3+E45*12*7.57%)*SUM(Fasering!$D$5:$D$9)</f>
        <v>2521.4653995253207</v>
      </c>
      <c r="J45" s="30">
        <f>($K$3+F45*12*7.57%)*SUM(Fasering!$D$5:$D$10)</f>
        <v>3692.9332709557443</v>
      </c>
      <c r="K45" s="30">
        <f>($K$3+G45*12*7.57%)*SUM(Fasering!$D$5:$D$11)</f>
        <v>5070.9742982618955</v>
      </c>
      <c r="L45" s="73">
        <f>($K$3+H45*12*7.57%)*SUM(Fasering!$D$5:$D$12)</f>
        <v>6661.7981461400022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="90" zoomScaleNormal="90" workbookViewId="0"/>
  </sheetViews>
  <sheetFormatPr defaultColWidth="7.75" defaultRowHeight="12.75" x14ac:dyDescent="0.2"/>
  <cols>
    <col min="1" max="1" width="6.625" style="2" bestFit="1" customWidth="1"/>
    <col min="2" max="4" width="13.375" style="2" customWidth="1"/>
    <col min="5" max="8" width="10.75" style="2" customWidth="1"/>
    <col min="9" max="16384" width="7.75" style="2"/>
  </cols>
  <sheetData>
    <row r="1" spans="1:8" ht="15" x14ac:dyDescent="0.25">
      <c r="A1" s="1" t="s">
        <v>64</v>
      </c>
      <c r="B1" s="1" t="s">
        <v>24</v>
      </c>
    </row>
    <row r="2" spans="1:8" x14ac:dyDescent="0.2">
      <c r="A2" s="24"/>
      <c r="D2" s="3">
        <f>Inhoud!B4</f>
        <v>44470</v>
      </c>
    </row>
    <row r="3" spans="1:8" ht="15" x14ac:dyDescent="0.25">
      <c r="A3" s="1"/>
      <c r="B3" s="1"/>
      <c r="C3" s="4" t="s">
        <v>18</v>
      </c>
      <c r="D3" s="5">
        <f>Inhoud!B6</f>
        <v>1.02</v>
      </c>
    </row>
    <row r="4" spans="1:8" x14ac:dyDescent="0.2">
      <c r="A4"/>
      <c r="B4" s="108" t="s">
        <v>19</v>
      </c>
      <c r="C4" s="109"/>
      <c r="D4" s="6" t="s">
        <v>20</v>
      </c>
      <c r="E4" s="108" t="s">
        <v>21</v>
      </c>
      <c r="F4" s="110"/>
      <c r="G4" s="110"/>
      <c r="H4" s="109"/>
    </row>
    <row r="5" spans="1:8" x14ac:dyDescent="0.2">
      <c r="A5"/>
      <c r="B5" s="7">
        <v>1</v>
      </c>
      <c r="C5" s="8"/>
      <c r="D5" s="8"/>
      <c r="E5" s="111" t="s">
        <v>22</v>
      </c>
      <c r="F5" s="112"/>
      <c r="G5" s="113"/>
      <c r="H5" s="9" t="s">
        <v>23</v>
      </c>
    </row>
    <row r="6" spans="1:8" s="25" customFormat="1" x14ac:dyDescent="0.2">
      <c r="A6"/>
      <c r="B6" s="10" t="s">
        <v>93</v>
      </c>
      <c r="C6" s="11">
        <f>Inhoud!B4</f>
        <v>44470</v>
      </c>
      <c r="D6" s="11">
        <f>C6</f>
        <v>44470</v>
      </c>
      <c r="E6" s="12">
        <v>1</v>
      </c>
      <c r="F6" s="13">
        <v>0.5</v>
      </c>
      <c r="G6" s="14">
        <v>0.2</v>
      </c>
      <c r="H6" s="15"/>
    </row>
    <row r="7" spans="1:8" x14ac:dyDescent="0.2">
      <c r="A7"/>
      <c r="B7" s="16"/>
      <c r="C7" s="16"/>
      <c r="D7" s="16"/>
      <c r="E7" s="17"/>
      <c r="F7" s="17"/>
      <c r="G7" s="17"/>
      <c r="H7" s="18"/>
    </row>
    <row r="8" spans="1:8" x14ac:dyDescent="0.2">
      <c r="A8"/>
      <c r="B8" s="16">
        <v>22679.64</v>
      </c>
      <c r="C8" s="16">
        <f t="shared" ref="C8" si="0">B8*$D$3</f>
        <v>23133.232800000002</v>
      </c>
      <c r="D8" s="16">
        <f t="shared" ref="D8" si="1">B8/12*$D$3</f>
        <v>1927.7694000000001</v>
      </c>
      <c r="E8" s="17">
        <f t="shared" ref="E8" si="2">C8/1976</f>
        <v>11.7071016194332</v>
      </c>
      <c r="F8" s="17">
        <f t="shared" ref="F8" si="3">E8/2</f>
        <v>5.8535508097165998</v>
      </c>
      <c r="G8" s="17">
        <f t="shared" ref="G8" si="4">E8/5</f>
        <v>2.34142032388664</v>
      </c>
      <c r="H8" s="18">
        <f t="shared" ref="H8" si="5">C8/2080</f>
        <v>11.121746538461538</v>
      </c>
    </row>
    <row r="9" spans="1:8" x14ac:dyDescent="0.2">
      <c r="A9"/>
      <c r="B9" s="19"/>
      <c r="C9" s="19"/>
      <c r="D9" s="19"/>
      <c r="E9" s="20"/>
      <c r="F9" s="20"/>
      <c r="G9" s="20"/>
      <c r="H9" s="21"/>
    </row>
    <row r="10" spans="1:8" x14ac:dyDescent="0.2">
      <c r="A10"/>
      <c r="B10"/>
      <c r="C10"/>
      <c r="D10"/>
      <c r="E10"/>
      <c r="F10"/>
      <c r="G10"/>
      <c r="H10"/>
    </row>
    <row r="11" spans="1:8" x14ac:dyDescent="0.2">
      <c r="A11"/>
      <c r="B11"/>
      <c r="C11"/>
      <c r="D11"/>
      <c r="E11"/>
      <c r="F11"/>
      <c r="G11"/>
      <c r="H11"/>
    </row>
    <row r="12" spans="1:8" x14ac:dyDescent="0.2">
      <c r="A12"/>
      <c r="B12"/>
      <c r="C12"/>
      <c r="D12"/>
      <c r="E12"/>
      <c r="F12"/>
      <c r="G12"/>
      <c r="H12"/>
    </row>
    <row r="13" spans="1:8" x14ac:dyDescent="0.2">
      <c r="A13"/>
      <c r="B13"/>
      <c r="C13"/>
      <c r="D13"/>
      <c r="E13"/>
      <c r="F13"/>
      <c r="G13"/>
      <c r="H13"/>
    </row>
    <row r="14" spans="1:8" x14ac:dyDescent="0.2">
      <c r="A14"/>
      <c r="B14"/>
      <c r="C14"/>
      <c r="D14"/>
      <c r="E14"/>
      <c r="F14"/>
      <c r="G14"/>
      <c r="H14"/>
    </row>
    <row r="15" spans="1:8" x14ac:dyDescent="0.2">
      <c r="A15"/>
      <c r="B15"/>
      <c r="C15"/>
      <c r="D15"/>
      <c r="E15"/>
      <c r="F15"/>
      <c r="G15"/>
      <c r="H15"/>
    </row>
    <row r="16" spans="1:8" x14ac:dyDescent="0.2">
      <c r="A16"/>
      <c r="B16"/>
      <c r="C16"/>
      <c r="D16"/>
      <c r="E16"/>
      <c r="F16"/>
      <c r="G16"/>
      <c r="H16"/>
    </row>
    <row r="17" spans="1:8" x14ac:dyDescent="0.2">
      <c r="A17"/>
      <c r="B17"/>
      <c r="C17"/>
      <c r="D17"/>
      <c r="E17"/>
      <c r="F17"/>
      <c r="G17"/>
      <c r="H17"/>
    </row>
    <row r="18" spans="1:8" x14ac:dyDescent="0.2">
      <c r="A18"/>
      <c r="B18"/>
      <c r="C18"/>
      <c r="D18"/>
      <c r="E18"/>
      <c r="F18"/>
      <c r="G18"/>
      <c r="H18"/>
    </row>
    <row r="19" spans="1:8" x14ac:dyDescent="0.2">
      <c r="A19"/>
      <c r="B19"/>
      <c r="C19"/>
      <c r="D19"/>
      <c r="E19"/>
      <c r="F19"/>
      <c r="G19"/>
      <c r="H19"/>
    </row>
    <row r="20" spans="1:8" x14ac:dyDescent="0.2">
      <c r="A20"/>
      <c r="B20"/>
      <c r="C20"/>
      <c r="D20"/>
      <c r="E20"/>
      <c r="F20"/>
      <c r="G20"/>
      <c r="H20"/>
    </row>
    <row r="21" spans="1:8" x14ac:dyDescent="0.2">
      <c r="A21"/>
      <c r="B21"/>
      <c r="C21"/>
      <c r="D21"/>
      <c r="E21"/>
      <c r="F21"/>
      <c r="G21"/>
      <c r="H21"/>
    </row>
    <row r="22" spans="1:8" x14ac:dyDescent="0.2">
      <c r="A22"/>
      <c r="B22"/>
      <c r="C22"/>
      <c r="D22"/>
      <c r="E22"/>
      <c r="F22"/>
      <c r="G22"/>
      <c r="H22"/>
    </row>
    <row r="23" spans="1:8" x14ac:dyDescent="0.2">
      <c r="A23"/>
      <c r="B23"/>
      <c r="C23"/>
      <c r="D23"/>
      <c r="E23"/>
      <c r="F23"/>
      <c r="G23"/>
      <c r="H23"/>
    </row>
    <row r="24" spans="1:8" x14ac:dyDescent="0.2">
      <c r="A24"/>
      <c r="B24"/>
      <c r="C24"/>
      <c r="D24"/>
      <c r="E24"/>
      <c r="F24"/>
      <c r="G24"/>
      <c r="H24"/>
    </row>
    <row r="25" spans="1:8" x14ac:dyDescent="0.2">
      <c r="A25"/>
      <c r="B25"/>
      <c r="C25"/>
      <c r="D25"/>
      <c r="E25"/>
      <c r="F25"/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x14ac:dyDescent="0.2">
      <c r="A27"/>
      <c r="B27"/>
      <c r="C27"/>
      <c r="D27"/>
      <c r="E27"/>
      <c r="F27"/>
      <c r="G27"/>
      <c r="H27"/>
    </row>
    <row r="28" spans="1:8" x14ac:dyDescent="0.2">
      <c r="A28"/>
      <c r="B28"/>
      <c r="C28"/>
      <c r="D28"/>
      <c r="E28"/>
      <c r="F28"/>
      <c r="G28"/>
      <c r="H28"/>
    </row>
    <row r="29" spans="1:8" x14ac:dyDescent="0.2">
      <c r="A29"/>
      <c r="B29"/>
      <c r="C29"/>
      <c r="D29"/>
      <c r="E29"/>
      <c r="F29"/>
      <c r="G29"/>
      <c r="H29"/>
    </row>
    <row r="30" spans="1:8" x14ac:dyDescent="0.2">
      <c r="A30"/>
      <c r="B30"/>
      <c r="C30"/>
      <c r="D30"/>
      <c r="E30"/>
      <c r="F30"/>
      <c r="G30"/>
      <c r="H30"/>
    </row>
    <row r="31" spans="1:8" x14ac:dyDescent="0.2">
      <c r="A31"/>
      <c r="B31"/>
      <c r="C31"/>
      <c r="D31"/>
      <c r="E31"/>
      <c r="F31"/>
      <c r="G31"/>
      <c r="H31"/>
    </row>
    <row r="32" spans="1:8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  <row r="41" spans="1:8" x14ac:dyDescent="0.2">
      <c r="A41"/>
      <c r="B41"/>
      <c r="C41"/>
      <c r="D41"/>
      <c r="E41"/>
      <c r="F41"/>
      <c r="G41"/>
      <c r="H41"/>
    </row>
    <row r="42" spans="1:8" x14ac:dyDescent="0.2">
      <c r="A42"/>
      <c r="B42"/>
      <c r="C42"/>
      <c r="D42"/>
      <c r="E42"/>
      <c r="F42"/>
      <c r="G42"/>
      <c r="H42"/>
    </row>
  </sheetData>
  <mergeCells count="3">
    <mergeCell ref="B4:C4"/>
    <mergeCell ref="E4:H4"/>
    <mergeCell ref="E5:G5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28</v>
      </c>
      <c r="B1" s="1" t="s">
        <v>29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22148.69</v>
      </c>
      <c r="C10" s="16">
        <f t="shared" ref="C10:C45" si="0">B10*$D$3</f>
        <v>22591.663799999998</v>
      </c>
      <c r="D10" s="68">
        <f t="shared" ref="D10:D45" si="1">B10/12*$D$3</f>
        <v>1882.6386500000001</v>
      </c>
      <c r="E10" s="69">
        <f>GEW!$D$8</f>
        <v>1927.7694000000001</v>
      </c>
      <c r="F10" s="70">
        <f>GEW!$D$8</f>
        <v>1927.7694000000001</v>
      </c>
      <c r="G10" s="70">
        <f>GEW!$D$8</f>
        <v>1927.7694000000001</v>
      </c>
      <c r="H10" s="71">
        <f>GEW!$D$8</f>
        <v>1927.7694000000001</v>
      </c>
      <c r="I10" s="72">
        <f>($K$3+E10*12*7.57%)*SUM(Fasering!$D$5:$D$9)</f>
        <v>1051.1045835059599</v>
      </c>
      <c r="J10" s="30">
        <f>($K$3+F10*12*7.57%)*SUM(Fasering!$D$5:$D$10)</f>
        <v>1331.9320644983668</v>
      </c>
      <c r="K10" s="30">
        <f>($K$3+G10*12*7.57%)*SUM(Fasering!$D$5:$D$11)</f>
        <v>1612.1282419675938</v>
      </c>
      <c r="L10" s="73">
        <f>($K$3+H10*12*7.57%)*SUM(Fasering!$D$5:$D$12)</f>
        <v>1892.9557229600007</v>
      </c>
    </row>
    <row r="11" spans="1:12" x14ac:dyDescent="0.2">
      <c r="A11" s="52">
        <f t="shared" ref="A11:A45" si="2">+A10+1</f>
        <v>1</v>
      </c>
      <c r="B11" s="16">
        <v>22424.83</v>
      </c>
      <c r="C11" s="16">
        <f t="shared" si="0"/>
        <v>22873.326600000004</v>
      </c>
      <c r="D11" s="68">
        <f t="shared" si="1"/>
        <v>1906.1105500000001</v>
      </c>
      <c r="E11" s="69">
        <f>GEW!$D$8</f>
        <v>1927.7694000000001</v>
      </c>
      <c r="F11" s="70">
        <f>GEW!$D$8</f>
        <v>1927.7694000000001</v>
      </c>
      <c r="G11" s="70">
        <f>GEW!$D$8</f>
        <v>1927.7694000000001</v>
      </c>
      <c r="H11" s="71">
        <f>GEW!$D$8</f>
        <v>1927.7694000000001</v>
      </c>
      <c r="I11" s="72">
        <f>($K$3+E11*12*7.57%)*SUM(Fasering!$D$5:$D$9)</f>
        <v>1051.1045835059599</v>
      </c>
      <c r="J11" s="30">
        <f>($K$3+F11*12*7.57%)*SUM(Fasering!$D$5:$D$10)</f>
        <v>1331.9320644983668</v>
      </c>
      <c r="K11" s="30">
        <f>($K$3+G11*12*7.57%)*SUM(Fasering!$D$5:$D$11)</f>
        <v>1612.1282419675938</v>
      </c>
      <c r="L11" s="73">
        <f>($K$3+H11*12*7.57%)*SUM(Fasering!$D$5:$D$12)</f>
        <v>1892.9557229600007</v>
      </c>
    </row>
    <row r="12" spans="1:12" x14ac:dyDescent="0.2">
      <c r="A12" s="52">
        <f t="shared" si="2"/>
        <v>2</v>
      </c>
      <c r="B12" s="16">
        <v>22700.5</v>
      </c>
      <c r="C12" s="16">
        <f t="shared" si="0"/>
        <v>23154.510000000002</v>
      </c>
      <c r="D12" s="68">
        <f t="shared" si="1"/>
        <v>1929.5425</v>
      </c>
      <c r="E12" s="69">
        <f>GEW!$D$8+($D12-GEW!$D$8)*SUM(Fasering!$D$5:$D$9)</f>
        <v>1928.7539521025185</v>
      </c>
      <c r="F12" s="70">
        <f>GEW!$D$8+($D12-GEW!$D$8)*SUM(Fasering!$D$5:$D$10)</f>
        <v>1929.0169985121665</v>
      </c>
      <c r="G12" s="70">
        <f>GEW!$D$8+($D12-GEW!$D$8)*SUM(Fasering!$D$5:$D$11)</f>
        <v>1929.2794535903517</v>
      </c>
      <c r="H12" s="71">
        <f>GEW!$D$8+($D12-GEW!$D$8)*SUM(Fasering!$D$5:$D$12)</f>
        <v>1929.5425</v>
      </c>
      <c r="I12" s="72">
        <f>($K$3+E12*12*7.57%)*SUM(Fasering!$D$5:$D$9)</f>
        <v>1051.6012001875874</v>
      </c>
      <c r="J12" s="30">
        <f>($K$3+F12*12*7.57%)*SUM(Fasering!$D$5:$D$10)</f>
        <v>1332.7294963747433</v>
      </c>
      <c r="K12" s="30">
        <f>($K$3+G12*12*7.57%)*SUM(Fasering!$D$5:$D$11)</f>
        <v>1613.2964726712567</v>
      </c>
      <c r="L12" s="73">
        <f>($K$3+H12*12*7.57%)*SUM(Fasering!$D$5:$D$12)</f>
        <v>1894.5664070000007</v>
      </c>
    </row>
    <row r="13" spans="1:12" x14ac:dyDescent="0.2">
      <c r="A13" s="52">
        <f t="shared" si="2"/>
        <v>3</v>
      </c>
      <c r="B13" s="16">
        <v>22976.639999999999</v>
      </c>
      <c r="C13" s="16">
        <f t="shared" si="0"/>
        <v>23436.1728</v>
      </c>
      <c r="D13" s="68">
        <f t="shared" si="1"/>
        <v>1953.0144</v>
      </c>
      <c r="E13" s="69">
        <f>GEW!$D$8+($D13-GEW!$D$8)*SUM(Fasering!$D$5:$D$9)</f>
        <v>1941.7872319486075</v>
      </c>
      <c r="F13" s="70">
        <f>GEW!$D$8+($D13-GEW!$D$8)*SUM(Fasering!$D$5:$D$10)</f>
        <v>1945.5324277139725</v>
      </c>
      <c r="G13" s="70">
        <f>GEW!$D$8+($D13-GEW!$D$8)*SUM(Fasering!$D$5:$D$11)</f>
        <v>1949.269204234635</v>
      </c>
      <c r="H13" s="71">
        <f>GEW!$D$8+($D13-GEW!$D$8)*SUM(Fasering!$D$5:$D$12)</f>
        <v>1953.0144</v>
      </c>
      <c r="I13" s="72">
        <f>($K$3+E13*12*7.57%)*SUM(Fasering!$D$5:$D$9)</f>
        <v>1058.1753004016141</v>
      </c>
      <c r="J13" s="30">
        <f>($K$3+F13*12*7.57%)*SUM(Fasering!$D$5:$D$10)</f>
        <v>1343.2857206481224</v>
      </c>
      <c r="K13" s="30">
        <f>($K$3+G13*12*7.57%)*SUM(Fasering!$D$5:$D$11)</f>
        <v>1628.761248630487</v>
      </c>
      <c r="L13" s="73">
        <f>($K$3+H13*12*7.57%)*SUM(Fasering!$D$5:$D$12)</f>
        <v>1915.8882809600004</v>
      </c>
    </row>
    <row r="14" spans="1:12" x14ac:dyDescent="0.2">
      <c r="A14" s="52">
        <f t="shared" si="2"/>
        <v>4</v>
      </c>
      <c r="B14" s="16">
        <v>23301.200000000001</v>
      </c>
      <c r="C14" s="16">
        <f t="shared" si="0"/>
        <v>23767.224000000002</v>
      </c>
      <c r="D14" s="68">
        <f t="shared" si="1"/>
        <v>1980.6020000000001</v>
      </c>
      <c r="E14" s="69">
        <f>GEW!$D$8+($D14-GEW!$D$8)*SUM(Fasering!$D$5:$D$9)</f>
        <v>1957.1058431851059</v>
      </c>
      <c r="F14" s="70">
        <f>GEW!$D$8+($D14-GEW!$D$8)*SUM(Fasering!$D$5:$D$10)</f>
        <v>1964.9437687067232</v>
      </c>
      <c r="G14" s="70">
        <f>GEW!$D$8+($D14-GEW!$D$8)*SUM(Fasering!$D$5:$D$11)</f>
        <v>1972.764074478383</v>
      </c>
      <c r="H14" s="71">
        <f>GEW!$D$8+($D14-GEW!$D$8)*SUM(Fasering!$D$5:$D$12)</f>
        <v>1980.6020000000001</v>
      </c>
      <c r="I14" s="72">
        <f>($K$3+E14*12*7.57%)*SUM(Fasering!$D$5:$D$9)</f>
        <v>1065.9021417337808</v>
      </c>
      <c r="J14" s="30">
        <f>($K$3+F14*12*7.57%)*SUM(Fasering!$D$5:$D$10)</f>
        <v>1355.6929349240979</v>
      </c>
      <c r="K14" s="30">
        <f>($K$3+G14*12*7.57%)*SUM(Fasering!$D$5:$D$11)</f>
        <v>1646.9377087062735</v>
      </c>
      <c r="L14" s="73">
        <f>($K$3+H14*12*7.57%)*SUM(Fasering!$D$5:$D$12)</f>
        <v>1940.9488568000006</v>
      </c>
    </row>
    <row r="15" spans="1:12" x14ac:dyDescent="0.2">
      <c r="A15" s="52">
        <f t="shared" si="2"/>
        <v>5</v>
      </c>
      <c r="B15" s="16">
        <v>23540.78</v>
      </c>
      <c r="C15" s="16">
        <f t="shared" si="0"/>
        <v>24011.595600000001</v>
      </c>
      <c r="D15" s="68">
        <f t="shared" si="1"/>
        <v>2000.9663</v>
      </c>
      <c r="E15" s="69">
        <f>GEW!$D$8+($D15-GEW!$D$8)*SUM(Fasering!$D$5:$D$9)</f>
        <v>1968.4135609569826</v>
      </c>
      <c r="F15" s="70">
        <f>GEW!$D$8+($D15-GEW!$D$8)*SUM(Fasering!$D$5:$D$10)</f>
        <v>1979.2726110626609</v>
      </c>
      <c r="G15" s="70">
        <f>GEW!$D$8+($D15-GEW!$D$8)*SUM(Fasering!$D$5:$D$11)</f>
        <v>1990.1072498943217</v>
      </c>
      <c r="H15" s="71">
        <f>GEW!$D$8+($D15-GEW!$D$8)*SUM(Fasering!$D$5:$D$12)</f>
        <v>2000.9663</v>
      </c>
      <c r="I15" s="72">
        <f>($K$3+E15*12*7.57%)*SUM(Fasering!$D$5:$D$9)</f>
        <v>1071.6058533629421</v>
      </c>
      <c r="J15" s="30">
        <f>($K$3+F15*12*7.57%)*SUM(Fasering!$D$5:$D$10)</f>
        <v>1364.8515508849009</v>
      </c>
      <c r="K15" s="30">
        <f>($K$3+G15*12*7.57%)*SUM(Fasering!$D$5:$D$11)</f>
        <v>1660.355000747674</v>
      </c>
      <c r="L15" s="73">
        <f>($K$3+H15*12*7.57%)*SUM(Fasering!$D$5:$D$12)</f>
        <v>1959.4477869200005</v>
      </c>
    </row>
    <row r="16" spans="1:12" x14ac:dyDescent="0.2">
      <c r="A16" s="52">
        <f t="shared" si="2"/>
        <v>6</v>
      </c>
      <c r="B16" s="16">
        <v>24407.53</v>
      </c>
      <c r="C16" s="16">
        <f t="shared" si="0"/>
        <v>24895.6806</v>
      </c>
      <c r="D16" s="68">
        <f t="shared" si="1"/>
        <v>2074.64005</v>
      </c>
      <c r="E16" s="69">
        <f>GEW!$D$8+($D16-GEW!$D$8)*SUM(Fasering!$D$5:$D$9)</f>
        <v>2009.3225031841055</v>
      </c>
      <c r="F16" s="70">
        <f>GEW!$D$8+($D16-GEW!$D$8)*SUM(Fasering!$D$5:$D$10)</f>
        <v>2031.1113459821411</v>
      </c>
      <c r="G16" s="70">
        <f>GEW!$D$8+($D16-GEW!$D$8)*SUM(Fasering!$D$5:$D$11)</f>
        <v>2052.8512072019644</v>
      </c>
      <c r="H16" s="71">
        <f>GEW!$D$8+($D16-GEW!$D$8)*SUM(Fasering!$D$5:$D$12)</f>
        <v>2074.64005</v>
      </c>
      <c r="I16" s="72">
        <f>($K$3+E16*12*7.57%)*SUM(Fasering!$D$5:$D$9)</f>
        <v>1092.2406812057307</v>
      </c>
      <c r="J16" s="30">
        <f>($K$3+F16*12*7.57%)*SUM(Fasering!$D$5:$D$10)</f>
        <v>1397.9854952209305</v>
      </c>
      <c r="K16" s="30">
        <f>($K$3+G16*12*7.57%)*SUM(Fasering!$D$5:$D$11)</f>
        <v>1708.8959385424978</v>
      </c>
      <c r="L16" s="73">
        <f>($K$3+H16*12*7.57%)*SUM(Fasering!$D$5:$D$12)</f>
        <v>2026.3730214200004</v>
      </c>
    </row>
    <row r="17" spans="1:12" x14ac:dyDescent="0.2">
      <c r="A17" s="52">
        <f t="shared" si="2"/>
        <v>7</v>
      </c>
      <c r="B17" s="16">
        <v>24568.06</v>
      </c>
      <c r="C17" s="16">
        <f t="shared" si="0"/>
        <v>25059.421200000001</v>
      </c>
      <c r="D17" s="68">
        <f t="shared" si="1"/>
        <v>2088.2851000000001</v>
      </c>
      <c r="E17" s="69">
        <f>GEW!$D$8+($D17-GEW!$D$8)*SUM(Fasering!$D$5:$D$9)</f>
        <v>2016.8992121494589</v>
      </c>
      <c r="F17" s="70">
        <f>GEW!$D$8+($D17-GEW!$D$8)*SUM(Fasering!$D$5:$D$10)</f>
        <v>2040.7123521738044</v>
      </c>
      <c r="G17" s="70">
        <f>GEW!$D$8+($D17-GEW!$D$8)*SUM(Fasering!$D$5:$D$11)</f>
        <v>2064.4719599756545</v>
      </c>
      <c r="H17" s="71">
        <f>GEW!$D$8+($D17-GEW!$D$8)*SUM(Fasering!$D$5:$D$12)</f>
        <v>2088.2851000000001</v>
      </c>
      <c r="I17" s="72">
        <f>($K$3+E17*12*7.57%)*SUM(Fasering!$D$5:$D$9)</f>
        <v>1096.0624393985231</v>
      </c>
      <c r="J17" s="30">
        <f>($K$3+F17*12*7.57%)*SUM(Fasering!$D$5:$D$10)</f>
        <v>1404.1222037115713</v>
      </c>
      <c r="K17" s="30">
        <f>($K$3+G17*12*7.57%)*SUM(Fasering!$D$5:$D$11)</f>
        <v>1717.8861626488754</v>
      </c>
      <c r="L17" s="73">
        <f>($K$3+H17*12*7.57%)*SUM(Fasering!$D$5:$D$12)</f>
        <v>2038.7681848400007</v>
      </c>
    </row>
    <row r="18" spans="1:12" x14ac:dyDescent="0.2">
      <c r="A18" s="52">
        <f t="shared" si="2"/>
        <v>8</v>
      </c>
      <c r="B18" s="16">
        <v>25513.9</v>
      </c>
      <c r="C18" s="16">
        <f t="shared" si="0"/>
        <v>26024.178000000004</v>
      </c>
      <c r="D18" s="68">
        <f t="shared" si="1"/>
        <v>2168.6815000000001</v>
      </c>
      <c r="E18" s="69">
        <f>GEW!$D$8+($D18-GEW!$D$8)*SUM(Fasering!$D$5:$D$9)</f>
        <v>2061.5410511065998</v>
      </c>
      <c r="F18" s="70">
        <f>GEW!$D$8+($D18-GEW!$D$8)*SUM(Fasering!$D$5:$D$10)</f>
        <v>2097.2813155845242</v>
      </c>
      <c r="G18" s="70">
        <f>GEW!$D$8+($D18-GEW!$D$8)*SUM(Fasering!$D$5:$D$11)</f>
        <v>2132.9412355220761</v>
      </c>
      <c r="H18" s="71">
        <f>GEW!$D$8+($D18-GEW!$D$8)*SUM(Fasering!$D$5:$D$12)</f>
        <v>2168.6815000000001</v>
      </c>
      <c r="I18" s="72">
        <f>($K$3+E18*12*7.57%)*SUM(Fasering!$D$5:$D$9)</f>
        <v>1118.5801729627844</v>
      </c>
      <c r="J18" s="30">
        <f>($K$3+F18*12*7.57%)*SUM(Fasering!$D$5:$D$10)</f>
        <v>1440.2795846297029</v>
      </c>
      <c r="K18" s="30">
        <f>($K$3+G18*12*7.57%)*SUM(Fasering!$D$5:$D$11)</f>
        <v>1770.8564085142996</v>
      </c>
      <c r="L18" s="73">
        <f>($K$3+H18*12*7.57%)*SUM(Fasering!$D$5:$D$12)</f>
        <v>2111.8002746000006</v>
      </c>
    </row>
    <row r="19" spans="1:12" x14ac:dyDescent="0.2">
      <c r="A19" s="52">
        <f t="shared" si="2"/>
        <v>9</v>
      </c>
      <c r="B19" s="16">
        <v>25595.33</v>
      </c>
      <c r="C19" s="16">
        <f t="shared" si="0"/>
        <v>26107.236600000004</v>
      </c>
      <c r="D19" s="68">
        <f t="shared" si="1"/>
        <v>2175.6030500000002</v>
      </c>
      <c r="E19" s="69">
        <f>GEW!$D$8+($D19-GEW!$D$8)*SUM(Fasering!$D$5:$D$9)</f>
        <v>2065.3843913610613</v>
      </c>
      <c r="F19" s="70">
        <f>GEW!$D$8+($D19-GEW!$D$8)*SUM(Fasering!$D$5:$D$10)</f>
        <v>2102.1514952032067</v>
      </c>
      <c r="G19" s="70">
        <f>GEW!$D$8+($D19-GEW!$D$8)*SUM(Fasering!$D$5:$D$11)</f>
        <v>2138.8359461578548</v>
      </c>
      <c r="H19" s="71">
        <f>GEW!$D$8+($D19-GEW!$D$8)*SUM(Fasering!$D$5:$D$12)</f>
        <v>2175.6030500000002</v>
      </c>
      <c r="I19" s="72">
        <f>($K$3+E19*12*7.57%)*SUM(Fasering!$D$5:$D$9)</f>
        <v>1120.5187873628283</v>
      </c>
      <c r="J19" s="30">
        <f>($K$3+F19*12*7.57%)*SUM(Fasering!$D$5:$D$10)</f>
        <v>1443.3924742602569</v>
      </c>
      <c r="K19" s="30">
        <f>($K$3+G19*12*7.57%)*SUM(Fasering!$D$5:$D$11)</f>
        <v>1775.4167645161829</v>
      </c>
      <c r="L19" s="73">
        <f>($K$3+H19*12*7.57%)*SUM(Fasering!$D$5:$D$12)</f>
        <v>2118.0878106200007</v>
      </c>
    </row>
    <row r="20" spans="1:12" x14ac:dyDescent="0.2">
      <c r="A20" s="52">
        <f t="shared" si="2"/>
        <v>10</v>
      </c>
      <c r="B20" s="16">
        <v>26620.28</v>
      </c>
      <c r="C20" s="16">
        <f t="shared" si="0"/>
        <v>27152.685600000001</v>
      </c>
      <c r="D20" s="68">
        <f t="shared" si="1"/>
        <v>2262.7237999999998</v>
      </c>
      <c r="E20" s="69">
        <f>GEW!$D$8+($D20-GEW!$D$8)*SUM(Fasering!$D$5:$D$9)</f>
        <v>2113.7600710099673</v>
      </c>
      <c r="F20" s="70">
        <f>GEW!$D$8+($D20-GEW!$D$8)*SUM(Fasering!$D$5:$D$10)</f>
        <v>2163.4518832686481</v>
      </c>
      <c r="G20" s="70">
        <f>GEW!$D$8+($D20-GEW!$D$8)*SUM(Fasering!$D$5:$D$11)</f>
        <v>2213.0319877413194</v>
      </c>
      <c r="H20" s="71">
        <f>GEW!$D$8+($D20-GEW!$D$8)*SUM(Fasering!$D$5:$D$12)</f>
        <v>2262.7237999999998</v>
      </c>
      <c r="I20" s="72">
        <f>($K$3+E20*12*7.57%)*SUM(Fasering!$D$5:$D$9)</f>
        <v>1144.9199027911141</v>
      </c>
      <c r="J20" s="30">
        <f>($K$3+F20*12*7.57%)*SUM(Fasering!$D$5:$D$10)</f>
        <v>1482.5740563164595</v>
      </c>
      <c r="K20" s="30">
        <f>($K$3+G20*12*7.57%)*SUM(Fasering!$D$5:$D$11)</f>
        <v>1832.817438519995</v>
      </c>
      <c r="L20" s="73">
        <f>($K$3+H20*12*7.57%)*SUM(Fasering!$D$5:$D$12)</f>
        <v>2197.2282999200002</v>
      </c>
    </row>
    <row r="21" spans="1:12" x14ac:dyDescent="0.2">
      <c r="A21" s="52">
        <f t="shared" si="2"/>
        <v>11</v>
      </c>
      <c r="B21" s="16">
        <v>26623.13</v>
      </c>
      <c r="C21" s="16">
        <f t="shared" si="0"/>
        <v>27155.5926</v>
      </c>
      <c r="D21" s="68">
        <f t="shared" si="1"/>
        <v>2262.96605</v>
      </c>
      <c r="E21" s="69">
        <f>GEW!$D$8+($D21-GEW!$D$8)*SUM(Fasering!$D$5:$D$9)</f>
        <v>2113.8945855589695</v>
      </c>
      <c r="F21" s="70">
        <f>GEW!$D$8+($D21-GEW!$D$8)*SUM(Fasering!$D$5:$D$10)</f>
        <v>2163.6223365648934</v>
      </c>
      <c r="G21" s="70">
        <f>GEW!$D$8+($D21-GEW!$D$8)*SUM(Fasering!$D$5:$D$11)</f>
        <v>2213.2382989940761</v>
      </c>
      <c r="H21" s="71">
        <f>GEW!$D$8+($D21-GEW!$D$8)*SUM(Fasering!$D$5:$D$12)</f>
        <v>2262.96605</v>
      </c>
      <c r="I21" s="72">
        <f>($K$3+E21*12*7.57%)*SUM(Fasering!$D$5:$D$9)</f>
        <v>1144.9877531047591</v>
      </c>
      <c r="J21" s="30">
        <f>($K$3+F21*12*7.57%)*SUM(Fasering!$D$5:$D$10)</f>
        <v>1482.6830055421392</v>
      </c>
      <c r="K21" s="30">
        <f>($K$3+G21*12*7.57%)*SUM(Fasering!$D$5:$D$11)</f>
        <v>1832.9770481798914</v>
      </c>
      <c r="L21" s="73">
        <f>($K$3+H21*12*7.57%)*SUM(Fasering!$D$5:$D$12)</f>
        <v>2197.4483598200004</v>
      </c>
    </row>
    <row r="22" spans="1:12" x14ac:dyDescent="0.2">
      <c r="A22" s="52">
        <f t="shared" si="2"/>
        <v>12</v>
      </c>
      <c r="B22" s="16">
        <v>27726.65</v>
      </c>
      <c r="C22" s="16">
        <f t="shared" si="0"/>
        <v>28281.183000000001</v>
      </c>
      <c r="D22" s="68">
        <f t="shared" si="1"/>
        <v>2356.7652500000004</v>
      </c>
      <c r="E22" s="69">
        <f>GEW!$D$8+($D22-GEW!$D$8)*SUM(Fasering!$D$5:$D$9)</f>
        <v>2165.9786189324623</v>
      </c>
      <c r="F22" s="70">
        <f>GEW!$D$8+($D22-GEW!$D$8)*SUM(Fasering!$D$5:$D$10)</f>
        <v>2229.621852871031</v>
      </c>
      <c r="G22" s="70">
        <f>GEW!$D$8+($D22-GEW!$D$8)*SUM(Fasering!$D$5:$D$11)</f>
        <v>2293.1220160614312</v>
      </c>
      <c r="H22" s="71">
        <f>GEW!$D$8+($D22-GEW!$D$8)*SUM(Fasering!$D$5:$D$12)</f>
        <v>2356.7652500000004</v>
      </c>
      <c r="I22" s="72">
        <f>($K$3+E22*12*7.57%)*SUM(Fasering!$D$5:$D$9)</f>
        <v>1171.2593945481678</v>
      </c>
      <c r="J22" s="30">
        <f>($K$3+F22*12*7.57%)*SUM(Fasering!$D$5:$D$10)</f>
        <v>1524.8681457252317</v>
      </c>
      <c r="K22" s="30">
        <f>($K$3+G22*12*7.57%)*SUM(Fasering!$D$5:$D$11)</f>
        <v>1894.7779084917968</v>
      </c>
      <c r="L22" s="73">
        <f>($K$3+H22*12*7.57%)*SUM(Fasering!$D$5:$D$12)</f>
        <v>2282.6555531000008</v>
      </c>
    </row>
    <row r="23" spans="1:12" x14ac:dyDescent="0.2">
      <c r="A23" s="52">
        <f t="shared" si="2"/>
        <v>13</v>
      </c>
      <c r="B23" s="16">
        <v>27726.65</v>
      </c>
      <c r="C23" s="16">
        <f t="shared" si="0"/>
        <v>28281.183000000001</v>
      </c>
      <c r="D23" s="68">
        <f t="shared" si="1"/>
        <v>2356.7652500000004</v>
      </c>
      <c r="E23" s="69">
        <f>GEW!$D$8+($D23-GEW!$D$8)*SUM(Fasering!$D$5:$D$9)</f>
        <v>2165.9786189324623</v>
      </c>
      <c r="F23" s="70">
        <f>GEW!$D$8+($D23-GEW!$D$8)*SUM(Fasering!$D$5:$D$10)</f>
        <v>2229.621852871031</v>
      </c>
      <c r="G23" s="70">
        <f>GEW!$D$8+($D23-GEW!$D$8)*SUM(Fasering!$D$5:$D$11)</f>
        <v>2293.1220160614312</v>
      </c>
      <c r="H23" s="71">
        <f>GEW!$D$8+($D23-GEW!$D$8)*SUM(Fasering!$D$5:$D$12)</f>
        <v>2356.7652500000004</v>
      </c>
      <c r="I23" s="72">
        <f>($K$3+E23*12*7.57%)*SUM(Fasering!$D$5:$D$9)</f>
        <v>1171.2593945481678</v>
      </c>
      <c r="J23" s="30">
        <f>($K$3+F23*12*7.57%)*SUM(Fasering!$D$5:$D$10)</f>
        <v>1524.8681457252317</v>
      </c>
      <c r="K23" s="30">
        <f>($K$3+G23*12*7.57%)*SUM(Fasering!$D$5:$D$11)</f>
        <v>1894.7779084917968</v>
      </c>
      <c r="L23" s="73">
        <f>($K$3+H23*12*7.57%)*SUM(Fasering!$D$5:$D$12)</f>
        <v>2282.6555531000008</v>
      </c>
    </row>
    <row r="24" spans="1:12" x14ac:dyDescent="0.2">
      <c r="A24" s="52">
        <f t="shared" si="2"/>
        <v>14</v>
      </c>
      <c r="B24" s="16">
        <v>28833.03</v>
      </c>
      <c r="C24" s="16">
        <f t="shared" si="0"/>
        <v>29409.690599999998</v>
      </c>
      <c r="D24" s="68">
        <f t="shared" si="1"/>
        <v>2450.80755</v>
      </c>
      <c r="E24" s="69">
        <f>GEW!$D$8+($D24-GEW!$D$8)*SUM(Fasering!$D$5:$D$9)</f>
        <v>2218.1976388358298</v>
      </c>
      <c r="F24" s="70">
        <f>GEW!$D$8+($D24-GEW!$D$8)*SUM(Fasering!$D$5:$D$10)</f>
        <v>2295.7924205551549</v>
      </c>
      <c r="G24" s="70">
        <f>GEW!$D$8+($D24-GEW!$D$8)*SUM(Fasering!$D$5:$D$11)</f>
        <v>2373.2127682806749</v>
      </c>
      <c r="H24" s="71">
        <f>GEW!$D$8+($D24-GEW!$D$8)*SUM(Fasering!$D$5:$D$12)</f>
        <v>2450.80755</v>
      </c>
      <c r="I24" s="72">
        <f>($K$3+E24*12*7.57%)*SUM(Fasering!$D$5:$D$9)</f>
        <v>1197.5991243764972</v>
      </c>
      <c r="J24" s="30">
        <f>($K$3+F24*12*7.57%)*SUM(Fasering!$D$5:$D$10)</f>
        <v>1567.1626174119879</v>
      </c>
      <c r="K24" s="30">
        <f>($K$3+G24*12*7.57%)*SUM(Fasering!$D$5:$D$11)</f>
        <v>1956.7389384974927</v>
      </c>
      <c r="L24" s="73">
        <f>($K$3+H24*12*7.57%)*SUM(Fasering!$D$5:$D$12)</f>
        <v>2368.0835784200008</v>
      </c>
    </row>
    <row r="25" spans="1:12" x14ac:dyDescent="0.2">
      <c r="A25" s="52">
        <f t="shared" si="2"/>
        <v>15</v>
      </c>
      <c r="B25" s="16">
        <v>28833.03</v>
      </c>
      <c r="C25" s="16">
        <f t="shared" si="0"/>
        <v>29409.690599999998</v>
      </c>
      <c r="D25" s="68">
        <f t="shared" si="1"/>
        <v>2450.80755</v>
      </c>
      <c r="E25" s="69">
        <f>GEW!$D$8+($D25-GEW!$D$8)*SUM(Fasering!$D$5:$D$9)</f>
        <v>2218.1976388358298</v>
      </c>
      <c r="F25" s="70">
        <f>GEW!$D$8+($D25-GEW!$D$8)*SUM(Fasering!$D$5:$D$10)</f>
        <v>2295.7924205551549</v>
      </c>
      <c r="G25" s="70">
        <f>GEW!$D$8+($D25-GEW!$D$8)*SUM(Fasering!$D$5:$D$11)</f>
        <v>2373.2127682806749</v>
      </c>
      <c r="H25" s="71">
        <f>GEW!$D$8+($D25-GEW!$D$8)*SUM(Fasering!$D$5:$D$12)</f>
        <v>2450.80755</v>
      </c>
      <c r="I25" s="72">
        <f>($K$3+E25*12*7.57%)*SUM(Fasering!$D$5:$D$9)</f>
        <v>1197.5991243764972</v>
      </c>
      <c r="J25" s="30">
        <f>($K$3+F25*12*7.57%)*SUM(Fasering!$D$5:$D$10)</f>
        <v>1567.1626174119879</v>
      </c>
      <c r="K25" s="30">
        <f>($K$3+G25*12*7.57%)*SUM(Fasering!$D$5:$D$11)</f>
        <v>1956.7389384974927</v>
      </c>
      <c r="L25" s="73">
        <f>($K$3+H25*12*7.57%)*SUM(Fasering!$D$5:$D$12)</f>
        <v>2368.0835784200008</v>
      </c>
    </row>
    <row r="26" spans="1:12" x14ac:dyDescent="0.2">
      <c r="A26" s="52">
        <f t="shared" si="2"/>
        <v>16</v>
      </c>
      <c r="B26" s="16">
        <v>29302.04</v>
      </c>
      <c r="C26" s="16">
        <f t="shared" si="0"/>
        <v>29888.0808</v>
      </c>
      <c r="D26" s="68">
        <f t="shared" si="1"/>
        <v>2490.6734000000001</v>
      </c>
      <c r="E26" s="69">
        <f>GEW!$D$8+($D26-GEW!$D$8)*SUM(Fasering!$D$5:$D$9)</f>
        <v>2240.3340137927876</v>
      </c>
      <c r="F26" s="70">
        <f>GEW!$D$8+($D26-GEW!$D$8)*SUM(Fasering!$D$5:$D$10)</f>
        <v>2323.8430522997014</v>
      </c>
      <c r="G26" s="70">
        <f>GEW!$D$8+($D26-GEW!$D$8)*SUM(Fasering!$D$5:$D$11)</f>
        <v>2407.1643614930863</v>
      </c>
      <c r="H26" s="71">
        <f>GEW!$D$8+($D26-GEW!$D$8)*SUM(Fasering!$D$5:$D$12)</f>
        <v>2490.6734000000001</v>
      </c>
      <c r="I26" s="72">
        <f>($K$3+E26*12*7.57%)*SUM(Fasering!$D$5:$D$9)</f>
        <v>1208.764905289732</v>
      </c>
      <c r="J26" s="30">
        <f>($K$3+F26*12*7.57%)*SUM(Fasering!$D$5:$D$10)</f>
        <v>1585.0918371789812</v>
      </c>
      <c r="K26" s="30">
        <f>($K$3+G26*12*7.57%)*SUM(Fasering!$D$5:$D$11)</f>
        <v>1983.0050881775041</v>
      </c>
      <c r="L26" s="73">
        <f>($K$3+H26*12*7.57%)*SUM(Fasering!$D$5:$D$12)</f>
        <v>2404.2977165600009</v>
      </c>
    </row>
    <row r="27" spans="1:12" x14ac:dyDescent="0.2">
      <c r="A27" s="52">
        <f t="shared" si="2"/>
        <v>17</v>
      </c>
      <c r="B27" s="16">
        <v>29302.04</v>
      </c>
      <c r="C27" s="16">
        <f t="shared" si="0"/>
        <v>29888.0808</v>
      </c>
      <c r="D27" s="68">
        <f t="shared" si="1"/>
        <v>2490.6734000000001</v>
      </c>
      <c r="E27" s="69">
        <f>GEW!$D$8+($D27-GEW!$D$8)*SUM(Fasering!$D$5:$D$9)</f>
        <v>2240.3340137927876</v>
      </c>
      <c r="F27" s="70">
        <f>GEW!$D$8+($D27-GEW!$D$8)*SUM(Fasering!$D$5:$D$10)</f>
        <v>2323.8430522997014</v>
      </c>
      <c r="G27" s="70">
        <f>GEW!$D$8+($D27-GEW!$D$8)*SUM(Fasering!$D$5:$D$11)</f>
        <v>2407.1643614930863</v>
      </c>
      <c r="H27" s="71">
        <f>GEW!$D$8+($D27-GEW!$D$8)*SUM(Fasering!$D$5:$D$12)</f>
        <v>2490.6734000000001</v>
      </c>
      <c r="I27" s="72">
        <f>($K$3+E27*12*7.57%)*SUM(Fasering!$D$5:$D$9)</f>
        <v>1208.764905289732</v>
      </c>
      <c r="J27" s="30">
        <f>($K$3+F27*12*7.57%)*SUM(Fasering!$D$5:$D$10)</f>
        <v>1585.0918371789812</v>
      </c>
      <c r="K27" s="30">
        <f>($K$3+G27*12*7.57%)*SUM(Fasering!$D$5:$D$11)</f>
        <v>1983.0050881775041</v>
      </c>
      <c r="L27" s="73">
        <f>($K$3+H27*12*7.57%)*SUM(Fasering!$D$5:$D$12)</f>
        <v>2404.2977165600009</v>
      </c>
    </row>
    <row r="28" spans="1:12" x14ac:dyDescent="0.2">
      <c r="A28" s="52">
        <f t="shared" si="2"/>
        <v>18</v>
      </c>
      <c r="B28" s="16">
        <v>30408.41</v>
      </c>
      <c r="C28" s="16">
        <f t="shared" si="0"/>
        <v>31016.5782</v>
      </c>
      <c r="D28" s="68">
        <f t="shared" si="1"/>
        <v>2584.7148500000003</v>
      </c>
      <c r="E28" s="69">
        <f>GEW!$D$8+($D28-GEW!$D$8)*SUM(Fasering!$D$5:$D$9)</f>
        <v>2292.5525617152816</v>
      </c>
      <c r="F28" s="70">
        <f>GEW!$D$8+($D28-GEW!$D$8)*SUM(Fasering!$D$5:$D$10)</f>
        <v>2390.0130219020843</v>
      </c>
      <c r="G28" s="70">
        <f>GEW!$D$8+($D28-GEW!$D$8)*SUM(Fasering!$D$5:$D$11)</f>
        <v>2487.254389813198</v>
      </c>
      <c r="H28" s="71">
        <f>GEW!$D$8+($D28-GEW!$D$8)*SUM(Fasering!$D$5:$D$12)</f>
        <v>2584.7148500000003</v>
      </c>
      <c r="I28" s="72">
        <f>($K$3+E28*12*7.57%)*SUM(Fasering!$D$5:$D$9)</f>
        <v>1235.1043970467856</v>
      </c>
      <c r="J28" s="30">
        <f>($K$3+F28*12*7.57%)*SUM(Fasering!$D$5:$D$10)</f>
        <v>1627.3859265877536</v>
      </c>
      <c r="K28" s="30">
        <f>($K$3+G28*12*7.57%)*SUM(Fasering!$D$5:$D$11)</f>
        <v>2044.9655581493062</v>
      </c>
      <c r="L28" s="73">
        <f>($K$3+H28*12*7.57%)*SUM(Fasering!$D$5:$D$12)</f>
        <v>2489.7249697400007</v>
      </c>
    </row>
    <row r="29" spans="1:12" x14ac:dyDescent="0.2">
      <c r="A29" s="52">
        <f t="shared" si="2"/>
        <v>19</v>
      </c>
      <c r="B29" s="16">
        <v>30408.41</v>
      </c>
      <c r="C29" s="16">
        <f t="shared" si="0"/>
        <v>31016.5782</v>
      </c>
      <c r="D29" s="68">
        <f t="shared" si="1"/>
        <v>2584.7148500000003</v>
      </c>
      <c r="E29" s="69">
        <f>GEW!$D$8+($D29-GEW!$D$8)*SUM(Fasering!$D$5:$D$9)</f>
        <v>2292.5525617152816</v>
      </c>
      <c r="F29" s="70">
        <f>GEW!$D$8+($D29-GEW!$D$8)*SUM(Fasering!$D$5:$D$10)</f>
        <v>2390.0130219020843</v>
      </c>
      <c r="G29" s="70">
        <f>GEW!$D$8+($D29-GEW!$D$8)*SUM(Fasering!$D$5:$D$11)</f>
        <v>2487.254389813198</v>
      </c>
      <c r="H29" s="71">
        <f>GEW!$D$8+($D29-GEW!$D$8)*SUM(Fasering!$D$5:$D$12)</f>
        <v>2584.7148500000003</v>
      </c>
      <c r="I29" s="72">
        <f>($K$3+E29*12*7.57%)*SUM(Fasering!$D$5:$D$9)</f>
        <v>1235.1043970467856</v>
      </c>
      <c r="J29" s="30">
        <f>($K$3+F29*12*7.57%)*SUM(Fasering!$D$5:$D$10)</f>
        <v>1627.3859265877536</v>
      </c>
      <c r="K29" s="30">
        <f>($K$3+G29*12*7.57%)*SUM(Fasering!$D$5:$D$11)</f>
        <v>2044.9655581493062</v>
      </c>
      <c r="L29" s="73">
        <f>($K$3+H29*12*7.57%)*SUM(Fasering!$D$5:$D$12)</f>
        <v>2489.7249697400007</v>
      </c>
    </row>
    <row r="30" spans="1:12" x14ac:dyDescent="0.2">
      <c r="A30" s="52">
        <f t="shared" si="2"/>
        <v>20</v>
      </c>
      <c r="B30" s="16">
        <v>31514.79</v>
      </c>
      <c r="C30" s="16">
        <f t="shared" si="0"/>
        <v>32145.085800000001</v>
      </c>
      <c r="D30" s="68">
        <f t="shared" si="1"/>
        <v>2678.7571499999999</v>
      </c>
      <c r="E30" s="69">
        <f>GEW!$D$8+($D30-GEW!$D$8)*SUM(Fasering!$D$5:$D$9)</f>
        <v>2344.7715816186496</v>
      </c>
      <c r="F30" s="70">
        <f>GEW!$D$8+($D30-GEW!$D$8)*SUM(Fasering!$D$5:$D$10)</f>
        <v>2456.1835895862082</v>
      </c>
      <c r="G30" s="70">
        <f>GEW!$D$8+($D30-GEW!$D$8)*SUM(Fasering!$D$5:$D$11)</f>
        <v>2567.3451420324413</v>
      </c>
      <c r="H30" s="71">
        <f>GEW!$D$8+($D30-GEW!$D$8)*SUM(Fasering!$D$5:$D$12)</f>
        <v>2678.7571499999999</v>
      </c>
      <c r="I30" s="72">
        <f>($K$3+E30*12*7.57%)*SUM(Fasering!$D$5:$D$9)</f>
        <v>1261.4441268751152</v>
      </c>
      <c r="J30" s="30">
        <f>($K$3+F30*12*7.57%)*SUM(Fasering!$D$5:$D$10)</f>
        <v>1669.6803982745105</v>
      </c>
      <c r="K30" s="30">
        <f>($K$3+G30*12*7.57%)*SUM(Fasering!$D$5:$D$11)</f>
        <v>2106.9265881550014</v>
      </c>
      <c r="L30" s="73">
        <f>($K$3+H30*12*7.57%)*SUM(Fasering!$D$5:$D$12)</f>
        <v>2575.1529950600006</v>
      </c>
    </row>
    <row r="31" spans="1:12" x14ac:dyDescent="0.2">
      <c r="A31" s="52">
        <f t="shared" si="2"/>
        <v>21</v>
      </c>
      <c r="B31" s="16">
        <v>31514.79</v>
      </c>
      <c r="C31" s="16">
        <f t="shared" si="0"/>
        <v>32145.085800000001</v>
      </c>
      <c r="D31" s="68">
        <f t="shared" si="1"/>
        <v>2678.7571499999999</v>
      </c>
      <c r="E31" s="69">
        <f>GEW!$D$8+($D31-GEW!$D$8)*SUM(Fasering!$D$5:$D$9)</f>
        <v>2344.7715816186496</v>
      </c>
      <c r="F31" s="70">
        <f>GEW!$D$8+($D31-GEW!$D$8)*SUM(Fasering!$D$5:$D$10)</f>
        <v>2456.1835895862082</v>
      </c>
      <c r="G31" s="70">
        <f>GEW!$D$8+($D31-GEW!$D$8)*SUM(Fasering!$D$5:$D$11)</f>
        <v>2567.3451420324413</v>
      </c>
      <c r="H31" s="71">
        <f>GEW!$D$8+($D31-GEW!$D$8)*SUM(Fasering!$D$5:$D$12)</f>
        <v>2678.7571499999999</v>
      </c>
      <c r="I31" s="72">
        <f>($K$3+E31*12*7.57%)*SUM(Fasering!$D$5:$D$9)</f>
        <v>1261.4441268751152</v>
      </c>
      <c r="J31" s="30">
        <f>($K$3+F31*12*7.57%)*SUM(Fasering!$D$5:$D$10)</f>
        <v>1669.6803982745105</v>
      </c>
      <c r="K31" s="30">
        <f>($K$3+G31*12*7.57%)*SUM(Fasering!$D$5:$D$11)</f>
        <v>2106.9265881550014</v>
      </c>
      <c r="L31" s="73">
        <f>($K$3+H31*12*7.57%)*SUM(Fasering!$D$5:$D$12)</f>
        <v>2575.1529950600006</v>
      </c>
    </row>
    <row r="32" spans="1:12" x14ac:dyDescent="0.2">
      <c r="A32" s="52">
        <f t="shared" si="2"/>
        <v>22</v>
      </c>
      <c r="B32" s="16">
        <v>32273.3</v>
      </c>
      <c r="C32" s="16">
        <f t="shared" si="0"/>
        <v>32918.766000000003</v>
      </c>
      <c r="D32" s="68">
        <f t="shared" si="1"/>
        <v>2743.2305000000001</v>
      </c>
      <c r="E32" s="69">
        <f>GEW!$D$8+($D32-GEW!$D$8)*SUM(Fasering!$D$5:$D$9)</f>
        <v>2380.5718028689466</v>
      </c>
      <c r="F32" s="70">
        <f>GEW!$D$8+($D32-GEW!$D$8)*SUM(Fasering!$D$5:$D$10)</f>
        <v>2501.5486877388184</v>
      </c>
      <c r="G32" s="70">
        <f>GEW!$D$8+($D32-GEW!$D$8)*SUM(Fasering!$D$5:$D$11)</f>
        <v>2622.2536151301283</v>
      </c>
      <c r="H32" s="71">
        <f>GEW!$D$8+($D32-GEW!$D$8)*SUM(Fasering!$D$5:$D$12)</f>
        <v>2743.2305000000006</v>
      </c>
      <c r="I32" s="72">
        <f>($K$3+E32*12*7.57%)*SUM(Fasering!$D$5:$D$9)</f>
        <v>1279.5020712270434</v>
      </c>
      <c r="J32" s="30">
        <f>($K$3+F32*12*7.57%)*SUM(Fasering!$D$5:$D$10)</f>
        <v>1698.676565702629</v>
      </c>
      <c r="K32" s="30">
        <f>($K$3+G32*12*7.57%)*SUM(Fasering!$D$5:$D$11)</f>
        <v>2149.4057190771268</v>
      </c>
      <c r="L32" s="73">
        <f>($K$3+H32*12*7.57%)*SUM(Fasering!$D$5:$D$12)</f>
        <v>2633.720586200001</v>
      </c>
    </row>
    <row r="33" spans="1:12" x14ac:dyDescent="0.2">
      <c r="A33" s="52">
        <f t="shared" si="2"/>
        <v>23</v>
      </c>
      <c r="B33" s="16">
        <v>33090.18</v>
      </c>
      <c r="C33" s="16">
        <f t="shared" si="0"/>
        <v>33751.9836</v>
      </c>
      <c r="D33" s="68">
        <f t="shared" si="1"/>
        <v>2812.6653000000001</v>
      </c>
      <c r="E33" s="69">
        <f>GEW!$D$8+($D33-GEW!$D$8)*SUM(Fasering!$D$5:$D$9)</f>
        <v>2419.1269764789749</v>
      </c>
      <c r="F33" s="70">
        <f>GEW!$D$8+($D33-GEW!$D$8)*SUM(Fasering!$D$5:$D$10)</f>
        <v>2550.4047890148786</v>
      </c>
      <c r="G33" s="70">
        <f>GEW!$D$8+($D33-GEW!$D$8)*SUM(Fasering!$D$5:$D$11)</f>
        <v>2681.3874874640969</v>
      </c>
      <c r="H33" s="71">
        <f>GEW!$D$8+($D33-GEW!$D$8)*SUM(Fasering!$D$5:$D$12)</f>
        <v>2812.6653000000006</v>
      </c>
      <c r="I33" s="72">
        <f>($K$3+E33*12*7.57%)*SUM(Fasering!$D$5:$D$9)</f>
        <v>1298.9496376166799</v>
      </c>
      <c r="J33" s="30">
        <f>($K$3+F33*12*7.57%)*SUM(Fasering!$D$5:$D$10)</f>
        <v>1729.90408972826</v>
      </c>
      <c r="K33" s="30">
        <f>($K$3+G33*12*7.57%)*SUM(Fasering!$D$5:$D$11)</f>
        <v>2195.1537678407099</v>
      </c>
      <c r="L33" s="73">
        <f>($K$3+H33*12*7.57%)*SUM(Fasering!$D$5:$D$12)</f>
        <v>2696.7951585200012</v>
      </c>
    </row>
    <row r="34" spans="1:12" x14ac:dyDescent="0.2">
      <c r="A34" s="52">
        <f t="shared" si="2"/>
        <v>24</v>
      </c>
      <c r="B34" s="16">
        <v>34196.519999999997</v>
      </c>
      <c r="C34" s="16">
        <f t="shared" si="0"/>
        <v>34880.450399999994</v>
      </c>
      <c r="D34" s="68">
        <f t="shared" si="1"/>
        <v>2906.7041999999997</v>
      </c>
      <c r="E34" s="69">
        <f>GEW!$D$8+($D34-GEW!$D$8)*SUM(Fasering!$D$5:$D$9)</f>
        <v>2471.344108458848</v>
      </c>
      <c r="F34" s="70">
        <f>GEW!$D$8+($D34-GEW!$D$8)*SUM(Fasering!$D$5:$D$10)</f>
        <v>2616.5729643720374</v>
      </c>
      <c r="G34" s="70">
        <f>GEW!$D$8+($D34-GEW!$D$8)*SUM(Fasering!$D$5:$D$11)</f>
        <v>2761.4753440868103</v>
      </c>
      <c r="H34" s="71">
        <f>GEW!$D$8+($D34-GEW!$D$8)*SUM(Fasering!$D$5:$D$12)</f>
        <v>2906.7042000000001</v>
      </c>
      <c r="I34" s="72">
        <f>($K$3+E34*12*7.57%)*SUM(Fasering!$D$5:$D$9)</f>
        <v>1325.2884151599055</v>
      </c>
      <c r="J34" s="30">
        <f>($K$3+F34*12*7.57%)*SUM(Fasering!$D$5:$D$10)</f>
        <v>1772.1970323030775</v>
      </c>
      <c r="K34" s="30">
        <f>($K$3+G34*12*7.57%)*SUM(Fasering!$D$5:$D$11)</f>
        <v>2257.1125577108278</v>
      </c>
      <c r="L34" s="73">
        <f>($K$3+H34*12*7.57%)*SUM(Fasering!$D$5:$D$12)</f>
        <v>2782.2200952800008</v>
      </c>
    </row>
    <row r="35" spans="1:12" x14ac:dyDescent="0.2">
      <c r="A35" s="52">
        <f t="shared" si="2"/>
        <v>25</v>
      </c>
      <c r="B35" s="16">
        <v>34258.559999999998</v>
      </c>
      <c r="C35" s="16">
        <f t="shared" si="0"/>
        <v>34943.731199999995</v>
      </c>
      <c r="D35" s="68">
        <f t="shared" si="1"/>
        <v>2911.9775999999997</v>
      </c>
      <c r="E35" s="69">
        <f>GEW!$D$8+($D35-GEW!$D$8)*SUM(Fasering!$D$5:$D$9)</f>
        <v>2474.272277799224</v>
      </c>
      <c r="F35" s="70">
        <f>GEW!$D$8+($D35-GEW!$D$8)*SUM(Fasering!$D$5:$D$10)</f>
        <v>2620.283463494512</v>
      </c>
      <c r="G35" s="70">
        <f>GEW!$D$8+($D35-GEW!$D$8)*SUM(Fasering!$D$5:$D$11)</f>
        <v>2765.9664143047121</v>
      </c>
      <c r="H35" s="71">
        <f>GEW!$D$8+($D35-GEW!$D$8)*SUM(Fasering!$D$5:$D$12)</f>
        <v>2911.9776000000002</v>
      </c>
      <c r="I35" s="72">
        <f>($K$3+E35*12*7.57%)*SUM(Fasering!$D$5:$D$9)</f>
        <v>1326.7654093558867</v>
      </c>
      <c r="J35" s="30">
        <f>($K$3+F35*12*7.57%)*SUM(Fasering!$D$5:$D$10)</f>
        <v>1774.5686849210265</v>
      </c>
      <c r="K35" s="30">
        <f>($K$3+G35*12*7.57%)*SUM(Fasering!$D$5:$D$11)</f>
        <v>2260.5870079915212</v>
      </c>
      <c r="L35" s="73">
        <f>($K$3+H35*12*7.57%)*SUM(Fasering!$D$5:$D$12)</f>
        <v>2787.0104518400008</v>
      </c>
    </row>
    <row r="36" spans="1:12" x14ac:dyDescent="0.2">
      <c r="A36" s="52">
        <f t="shared" si="2"/>
        <v>26</v>
      </c>
      <c r="B36" s="16">
        <v>34316.050000000003</v>
      </c>
      <c r="C36" s="16">
        <f t="shared" si="0"/>
        <v>35002.371000000006</v>
      </c>
      <c r="D36" s="68">
        <f t="shared" si="1"/>
        <v>2916.8642500000001</v>
      </c>
      <c r="E36" s="69">
        <f>GEW!$D$8+($D36-GEW!$D$8)*SUM(Fasering!$D$5:$D$9)</f>
        <v>2476.9856958420705</v>
      </c>
      <c r="F36" s="70">
        <f>GEW!$D$8+($D36-GEW!$D$8)*SUM(Fasering!$D$5:$D$10)</f>
        <v>2623.7218354247352</v>
      </c>
      <c r="G36" s="70">
        <f>GEW!$D$8+($D36-GEW!$D$8)*SUM(Fasering!$D$5:$D$11)</f>
        <v>2770.1281104173358</v>
      </c>
      <c r="H36" s="71">
        <f>GEW!$D$8+($D36-GEW!$D$8)*SUM(Fasering!$D$5:$D$12)</f>
        <v>2916.8642500000005</v>
      </c>
      <c r="I36" s="72">
        <f>($K$3+E36*12*7.57%)*SUM(Fasering!$D$5:$D$9)</f>
        <v>1328.1340811213115</v>
      </c>
      <c r="J36" s="30">
        <f>($K$3+F36*12*7.57%)*SUM(Fasering!$D$5:$D$10)</f>
        <v>1776.7664010558733</v>
      </c>
      <c r="K36" s="30">
        <f>($K$3+G36*12*7.57%)*SUM(Fasering!$D$5:$D$11)</f>
        <v>2263.8066428502748</v>
      </c>
      <c r="L36" s="73">
        <f>($K$3+H36*12*7.57%)*SUM(Fasering!$D$5:$D$12)</f>
        <v>2791.449484700001</v>
      </c>
    </row>
    <row r="37" spans="1:12" x14ac:dyDescent="0.2">
      <c r="A37" s="52">
        <f t="shared" si="2"/>
        <v>27</v>
      </c>
      <c r="B37" s="16">
        <v>34369.31</v>
      </c>
      <c r="C37" s="16">
        <f t="shared" si="0"/>
        <v>35056.696199999998</v>
      </c>
      <c r="D37" s="68">
        <f t="shared" si="1"/>
        <v>2921.3913499999999</v>
      </c>
      <c r="E37" s="69">
        <f>GEW!$D$8+($D37-GEW!$D$8)*SUM(Fasering!$D$5:$D$9)</f>
        <v>2479.4994659753461</v>
      </c>
      <c r="F37" s="70">
        <f>GEW!$D$8+($D37-GEW!$D$8)*SUM(Fasering!$D$5:$D$10)</f>
        <v>2626.9072187784259</v>
      </c>
      <c r="G37" s="70">
        <f>GEW!$D$8+($D37-GEW!$D$8)*SUM(Fasering!$D$5:$D$11)</f>
        <v>2773.9835971969201</v>
      </c>
      <c r="H37" s="71">
        <f>GEW!$D$8+($D37-GEW!$D$8)*SUM(Fasering!$D$5:$D$12)</f>
        <v>2921.3913499999999</v>
      </c>
      <c r="I37" s="72">
        <f>($K$3+E37*12*7.57%)*SUM(Fasering!$D$5:$D$9)</f>
        <v>1329.4020487370103</v>
      </c>
      <c r="J37" s="30">
        <f>($K$3+F37*12*7.57%)*SUM(Fasering!$D$5:$D$10)</f>
        <v>1778.8024136031324</v>
      </c>
      <c r="K37" s="30">
        <f>($K$3+G37*12*7.57%)*SUM(Fasering!$D$5:$D$11)</f>
        <v>2266.7893833717076</v>
      </c>
      <c r="L37" s="73">
        <f>($K$3+H37*12*7.57%)*SUM(Fasering!$D$5:$D$12)</f>
        <v>2795.5619023400004</v>
      </c>
    </row>
    <row r="38" spans="1:12" x14ac:dyDescent="0.2">
      <c r="A38" s="52">
        <f t="shared" si="2"/>
        <v>28</v>
      </c>
      <c r="B38" s="16">
        <v>34418.660000000003</v>
      </c>
      <c r="C38" s="16">
        <f t="shared" si="0"/>
        <v>35107.033200000005</v>
      </c>
      <c r="D38" s="68">
        <f t="shared" si="1"/>
        <v>2925.5861</v>
      </c>
      <c r="E38" s="69">
        <f>GEW!$D$8+($D38-GEW!$D$8)*SUM(Fasering!$D$5:$D$9)</f>
        <v>2481.8286915870085</v>
      </c>
      <c r="F38" s="70">
        <f>GEW!$D$8+($D38-GEW!$D$8)*SUM(Fasering!$D$5:$D$10)</f>
        <v>2629.8587521713034</v>
      </c>
      <c r="G38" s="70">
        <f>GEW!$D$8+($D38-GEW!$D$8)*SUM(Fasering!$D$5:$D$11)</f>
        <v>2777.5560394157055</v>
      </c>
      <c r="H38" s="71">
        <f>GEW!$D$8+($D38-GEW!$D$8)*SUM(Fasering!$D$5:$D$12)</f>
        <v>2925.5861000000004</v>
      </c>
      <c r="I38" s="72">
        <f>($K$3+E38*12*7.57%)*SUM(Fasering!$D$5:$D$9)</f>
        <v>1330.5769304838134</v>
      </c>
      <c r="J38" s="30">
        <f>($K$3+F38*12*7.57%)*SUM(Fasering!$D$5:$D$10)</f>
        <v>1780.6889554583192</v>
      </c>
      <c r="K38" s="30">
        <f>($K$3+G38*12*7.57%)*SUM(Fasering!$D$5:$D$11)</f>
        <v>2269.5531506404413</v>
      </c>
      <c r="L38" s="73">
        <f>($K$3+H38*12*7.57%)*SUM(Fasering!$D$5:$D$12)</f>
        <v>2799.3724132400012</v>
      </c>
    </row>
    <row r="39" spans="1:12" x14ac:dyDescent="0.2">
      <c r="A39" s="52">
        <f t="shared" si="2"/>
        <v>29</v>
      </c>
      <c r="B39" s="16">
        <v>34464.35</v>
      </c>
      <c r="C39" s="16">
        <f t="shared" si="0"/>
        <v>35153.637000000002</v>
      </c>
      <c r="D39" s="68">
        <f t="shared" si="1"/>
        <v>2929.4697500000002</v>
      </c>
      <c r="E39" s="69">
        <f>GEW!$D$8+($D39-GEW!$D$8)*SUM(Fasering!$D$5:$D$9)</f>
        <v>2483.9851721989007</v>
      </c>
      <c r="F39" s="70">
        <f>GEW!$D$8+($D39-GEW!$D$8)*SUM(Fasering!$D$5:$D$10)</f>
        <v>2632.5913876468976</v>
      </c>
      <c r="G39" s="70">
        <f>GEW!$D$8+($D39-GEW!$D$8)*SUM(Fasering!$D$5:$D$11)</f>
        <v>2780.8635345520038</v>
      </c>
      <c r="H39" s="71">
        <f>GEW!$D$8+($D39-GEW!$D$8)*SUM(Fasering!$D$5:$D$12)</f>
        <v>2929.4697500000002</v>
      </c>
      <c r="I39" s="72">
        <f>($K$3+E39*12*7.57%)*SUM(Fasering!$D$5:$D$9)</f>
        <v>1331.6646781436195</v>
      </c>
      <c r="J39" s="30">
        <f>($K$3+F39*12*7.57%)*SUM(Fasering!$D$5:$D$10)</f>
        <v>1782.4355835710548</v>
      </c>
      <c r="K39" s="30">
        <f>($K$3+G39*12*7.57%)*SUM(Fasering!$D$5:$D$11)</f>
        <v>2272.1119455038338</v>
      </c>
      <c r="L39" s="73">
        <f>($K$3+H39*12*7.57%)*SUM(Fasering!$D$5:$D$12)</f>
        <v>2802.9003209000007</v>
      </c>
    </row>
    <row r="40" spans="1:12" x14ac:dyDescent="0.2">
      <c r="A40" s="52">
        <f t="shared" si="2"/>
        <v>30</v>
      </c>
      <c r="B40" s="16">
        <v>34506.71</v>
      </c>
      <c r="C40" s="16">
        <f t="shared" si="0"/>
        <v>35196.8442</v>
      </c>
      <c r="D40" s="68">
        <f t="shared" si="1"/>
        <v>2933.07035</v>
      </c>
      <c r="E40" s="69">
        <f>GEW!$D$8+($D40-GEW!$D$8)*SUM(Fasering!$D$5:$D$9)</f>
        <v>2485.9844831798532</v>
      </c>
      <c r="F40" s="70">
        <f>GEW!$D$8+($D40-GEW!$D$8)*SUM(Fasering!$D$5:$D$10)</f>
        <v>2635.1248619026678</v>
      </c>
      <c r="G40" s="70">
        <f>GEW!$D$8+($D40-GEW!$D$8)*SUM(Fasering!$D$5:$D$11)</f>
        <v>2783.9299712771858</v>
      </c>
      <c r="H40" s="71">
        <f>GEW!$D$8+($D40-GEW!$D$8)*SUM(Fasering!$D$5:$D$12)</f>
        <v>2933.07035</v>
      </c>
      <c r="I40" s="72">
        <f>($K$3+E40*12*7.57%)*SUM(Fasering!$D$5:$D$9)</f>
        <v>1332.6731480685353</v>
      </c>
      <c r="J40" s="30">
        <f>($K$3+F40*12*7.57%)*SUM(Fasering!$D$5:$D$10)</f>
        <v>1784.0549131148377</v>
      </c>
      <c r="K40" s="30">
        <f>($K$3+G40*12*7.57%)*SUM(Fasering!$D$5:$D$11)</f>
        <v>2274.4842490803994</v>
      </c>
      <c r="L40" s="73">
        <f>($K$3+H40*12*7.57%)*SUM(Fasering!$D$5:$D$12)</f>
        <v>2806.1711059400004</v>
      </c>
    </row>
    <row r="41" spans="1:12" x14ac:dyDescent="0.2">
      <c r="A41" s="52">
        <f t="shared" si="2"/>
        <v>31</v>
      </c>
      <c r="B41" s="16">
        <v>34545.910000000003</v>
      </c>
      <c r="C41" s="16">
        <f t="shared" si="0"/>
        <v>35236.828200000004</v>
      </c>
      <c r="D41" s="68">
        <f t="shared" si="1"/>
        <v>2936.4023500000003</v>
      </c>
      <c r="E41" s="69">
        <f>GEW!$D$8+($D41-GEW!$D$8)*SUM(Fasering!$D$5:$D$9)</f>
        <v>2487.83464820472</v>
      </c>
      <c r="F41" s="70">
        <f>GEW!$D$8+($D41-GEW!$D$8)*SUM(Fasering!$D$5:$D$10)</f>
        <v>2637.469342328216</v>
      </c>
      <c r="G41" s="70">
        <f>GEW!$D$8+($D41-GEW!$D$8)*SUM(Fasering!$D$5:$D$11)</f>
        <v>2786.7676558765052</v>
      </c>
      <c r="H41" s="71">
        <f>GEW!$D$8+($D41-GEW!$D$8)*SUM(Fasering!$D$5:$D$12)</f>
        <v>2936.4023500000003</v>
      </c>
      <c r="I41" s="72">
        <f>($K$3+E41*12*7.57%)*SUM(Fasering!$D$5:$D$9)</f>
        <v>1333.6063874702511</v>
      </c>
      <c r="J41" s="30">
        <f>($K$3+F41*12*7.57%)*SUM(Fasering!$D$5:$D$10)</f>
        <v>1785.5534428154117</v>
      </c>
      <c r="K41" s="30">
        <f>($K$3+G41*12*7.57%)*SUM(Fasering!$D$5:$D$11)</f>
        <v>2276.6795819463446</v>
      </c>
      <c r="L41" s="73">
        <f>($K$3+H41*12*7.57%)*SUM(Fasering!$D$5:$D$12)</f>
        <v>2809.1978947400007</v>
      </c>
    </row>
    <row r="42" spans="1:12" x14ac:dyDescent="0.2">
      <c r="A42" s="52">
        <f t="shared" si="2"/>
        <v>32</v>
      </c>
      <c r="B42" s="16">
        <v>34582.22</v>
      </c>
      <c r="C42" s="16">
        <f t="shared" si="0"/>
        <v>35273.864399999999</v>
      </c>
      <c r="D42" s="68">
        <f t="shared" si="1"/>
        <v>2939.4887000000003</v>
      </c>
      <c r="E42" s="69">
        <f>GEW!$D$8+($D42-GEW!$D$8)*SUM(Fasering!$D$5:$D$9)</f>
        <v>2489.5484107570906</v>
      </c>
      <c r="F42" s="70">
        <f>GEW!$D$8+($D42-GEW!$D$8)*SUM(Fasering!$D$5:$D$10)</f>
        <v>2639.6409771305539</v>
      </c>
      <c r="G42" s="70">
        <f>GEW!$D$8+($D42-GEW!$D$8)*SUM(Fasering!$D$5:$D$11)</f>
        <v>2789.3961336265374</v>
      </c>
      <c r="H42" s="71">
        <f>GEW!$D$8+($D42-GEW!$D$8)*SUM(Fasering!$D$5:$D$12)</f>
        <v>2939.4887000000008</v>
      </c>
      <c r="I42" s="72">
        <f>($K$3+E42*12*7.57%)*SUM(Fasering!$D$5:$D$9)</f>
        <v>1334.4708242732183</v>
      </c>
      <c r="J42" s="30">
        <f>($K$3+F42*12*7.57%)*SUM(Fasering!$D$5:$D$10)</f>
        <v>1786.9414941783668</v>
      </c>
      <c r="K42" s="30">
        <f>($K$3+G42*12*7.57%)*SUM(Fasering!$D$5:$D$11)</f>
        <v>2278.7130650168142</v>
      </c>
      <c r="L42" s="73">
        <f>($K$3+H42*12*7.57%)*SUM(Fasering!$D$5:$D$12)</f>
        <v>2812.0015350800008</v>
      </c>
    </row>
    <row r="43" spans="1:12" x14ac:dyDescent="0.2">
      <c r="A43" s="52">
        <f t="shared" si="2"/>
        <v>33</v>
      </c>
      <c r="B43" s="16">
        <v>34615.83</v>
      </c>
      <c r="C43" s="16">
        <f t="shared" si="0"/>
        <v>35308.1466</v>
      </c>
      <c r="D43" s="68">
        <f t="shared" si="1"/>
        <v>2942.34555</v>
      </c>
      <c r="E43" s="69">
        <f>GEW!$D$8+($D43-GEW!$D$8)*SUM(Fasering!$D$5:$D$9)</f>
        <v>2491.1347384735641</v>
      </c>
      <c r="F43" s="70">
        <f>GEW!$D$8+($D43-GEW!$D$8)*SUM(Fasering!$D$5:$D$10)</f>
        <v>2641.6511298627643</v>
      </c>
      <c r="G43" s="70">
        <f>GEW!$D$8+($D43-GEW!$D$8)*SUM(Fasering!$D$5:$D$11)</f>
        <v>2791.8291586107998</v>
      </c>
      <c r="H43" s="71">
        <f>GEW!$D$8+($D43-GEW!$D$8)*SUM(Fasering!$D$5:$D$12)</f>
        <v>2942.34555</v>
      </c>
      <c r="I43" s="72">
        <f>($K$3+E43*12*7.57%)*SUM(Fasering!$D$5:$D$9)</f>
        <v>1335.2709818316794</v>
      </c>
      <c r="J43" s="30">
        <f>($K$3+F43*12*7.57%)*SUM(Fasering!$D$5:$D$10)</f>
        <v>1788.2263304854143</v>
      </c>
      <c r="K43" s="30">
        <f>($K$3+G43*12*7.57%)*SUM(Fasering!$D$5:$D$11)</f>
        <v>2280.5953389358037</v>
      </c>
      <c r="L43" s="73">
        <f>($K$3+H43*12*7.57%)*SUM(Fasering!$D$5:$D$12)</f>
        <v>2814.5966976200007</v>
      </c>
    </row>
    <row r="44" spans="1:12" x14ac:dyDescent="0.2">
      <c r="A44" s="52">
        <f t="shared" si="2"/>
        <v>34</v>
      </c>
      <c r="B44" s="16">
        <v>34646.980000000003</v>
      </c>
      <c r="C44" s="16">
        <f t="shared" si="0"/>
        <v>35339.919600000001</v>
      </c>
      <c r="D44" s="68">
        <f t="shared" si="1"/>
        <v>2944.9933000000001</v>
      </c>
      <c r="E44" s="69">
        <f>GEW!$D$8+($D44-GEW!$D$8)*SUM(Fasering!$D$5:$D$9)</f>
        <v>2492.60495889511</v>
      </c>
      <c r="F44" s="70">
        <f>GEW!$D$8+($D44-GEW!$D$8)*SUM(Fasering!$D$5:$D$10)</f>
        <v>2643.5141544866374</v>
      </c>
      <c r="G44" s="70">
        <f>GEW!$D$8+($D44-GEW!$D$8)*SUM(Fasering!$D$5:$D$11)</f>
        <v>2794.0841044084727</v>
      </c>
      <c r="H44" s="71">
        <f>GEW!$D$8+($D44-GEW!$D$8)*SUM(Fasering!$D$5:$D$12)</f>
        <v>2944.9933000000001</v>
      </c>
      <c r="I44" s="72">
        <f>($K$3+E44*12*7.57%)*SUM(Fasering!$D$5:$D$9)</f>
        <v>1336.0125738562572</v>
      </c>
      <c r="J44" s="30">
        <f>($K$3+F44*12*7.57%)*SUM(Fasering!$D$5:$D$10)</f>
        <v>1789.4171264081922</v>
      </c>
      <c r="K44" s="30">
        <f>($K$3+G44*12*7.57%)*SUM(Fasering!$D$5:$D$11)</f>
        <v>2282.3398445167768</v>
      </c>
      <c r="L44" s="73">
        <f>($K$3+H44*12*7.57%)*SUM(Fasering!$D$5:$D$12)</f>
        <v>2817.0019137200006</v>
      </c>
    </row>
    <row r="45" spans="1:12" x14ac:dyDescent="0.2">
      <c r="A45" s="52">
        <f t="shared" si="2"/>
        <v>35</v>
      </c>
      <c r="B45" s="16">
        <v>34675.800000000003</v>
      </c>
      <c r="C45" s="16">
        <f t="shared" si="0"/>
        <v>35369.316000000006</v>
      </c>
      <c r="D45" s="68">
        <f t="shared" si="1"/>
        <v>2947.4430000000002</v>
      </c>
      <c r="E45" s="69">
        <f>GEW!$D$8+($D45-GEW!$D$8)*SUM(Fasering!$D$5:$D$9)</f>
        <v>2493.9652077730861</v>
      </c>
      <c r="F45" s="70">
        <f>GEW!$D$8+($D45-GEW!$D$8)*SUM(Fasering!$D$5:$D$10)</f>
        <v>2645.2378260648079</v>
      </c>
      <c r="G45" s="70">
        <f>GEW!$D$8+($D45-GEW!$D$8)*SUM(Fasering!$D$5:$D$11)</f>
        <v>2796.1703817082785</v>
      </c>
      <c r="H45" s="71">
        <f>GEW!$D$8+($D45-GEW!$D$8)*SUM(Fasering!$D$5:$D$12)</f>
        <v>2947.4430000000002</v>
      </c>
      <c r="I45" s="72">
        <f>($K$3+E45*12*7.57%)*SUM(Fasering!$D$5:$D$9)</f>
        <v>1336.6986952735392</v>
      </c>
      <c r="J45" s="30">
        <f>($K$3+F45*12*7.57%)*SUM(Fasering!$D$5:$D$10)</f>
        <v>1790.5188515605016</v>
      </c>
      <c r="K45" s="30">
        <f>($K$3+G45*12*7.57%)*SUM(Fasering!$D$5:$D$11)</f>
        <v>2283.9538622003615</v>
      </c>
      <c r="L45" s="73">
        <f>($K$3+H45*12*7.57%)*SUM(Fasering!$D$5:$D$12)</f>
        <v>2819.2272212000012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E6:H6"/>
    <mergeCell ref="I6:L6"/>
    <mergeCell ref="B6:C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E8:H8 I8:L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33</v>
      </c>
      <c r="B1" s="1" t="s">
        <v>100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23179.17</v>
      </c>
      <c r="C10" s="16">
        <f t="shared" ref="C10:C45" si="0">B10*$D$3</f>
        <v>23642.753399999998</v>
      </c>
      <c r="D10" s="68">
        <f t="shared" ref="D10:D45" si="1">B10/12*$D$3</f>
        <v>1970.2294499999998</v>
      </c>
      <c r="E10" s="69">
        <f>GEW!$D$8+($D10-GEW!$D$8)*SUM(Fasering!$D$5:$D$9)</f>
        <v>1951.3462605834609</v>
      </c>
      <c r="F10" s="70">
        <f>GEW!$D$8+($D10-GEW!$D$8)*SUM(Fasering!$D$5:$D$10)</f>
        <v>1957.6453772187226</v>
      </c>
      <c r="G10" s="70">
        <f>GEW!$D$8+($D10-GEW!$D$8)*SUM(Fasering!$D$5:$D$11)</f>
        <v>1963.9303333647379</v>
      </c>
      <c r="H10" s="71">
        <f>GEW!$D$8+($D10-GEW!$D$8)*SUM(Fasering!$D$5:$D$12)</f>
        <v>1970.2294499999998</v>
      </c>
      <c r="I10" s="72">
        <f>($K$3+E10*12*7.57%)*SUM(Fasering!$D$5:$D$9)</f>
        <v>1062.9969579533879</v>
      </c>
      <c r="J10" s="30">
        <f>($K$3+F10*12*7.57%)*SUM(Fasering!$D$5:$D$10)</f>
        <v>1351.0279966750923</v>
      </c>
      <c r="K10" s="30">
        <f>($K$3+G10*12*7.57%)*SUM(Fasering!$D$5:$D$11)</f>
        <v>1640.1036150932334</v>
      </c>
      <c r="L10" s="73">
        <f>($K$3+H10*12*7.57%)*SUM(Fasering!$D$5:$D$12)</f>
        <v>1931.5264323800004</v>
      </c>
    </row>
    <row r="11" spans="1:12" x14ac:dyDescent="0.2">
      <c r="A11" s="52">
        <f t="shared" ref="A11:A45" si="2">+A10+1</f>
        <v>1</v>
      </c>
      <c r="B11" s="16">
        <v>24067.78</v>
      </c>
      <c r="C11" s="16">
        <f t="shared" si="0"/>
        <v>24549.135599999998</v>
      </c>
      <c r="D11" s="68">
        <f t="shared" si="1"/>
        <v>2045.7613000000001</v>
      </c>
      <c r="E11" s="69">
        <f>GEW!$D$8+($D11-GEW!$D$8)*SUM(Fasering!$D$5:$D$9)</f>
        <v>1993.2869530004712</v>
      </c>
      <c r="F11" s="70">
        <f>GEW!$D$8+($D11-GEW!$D$8)*SUM(Fasering!$D$5:$D$10)</f>
        <v>2010.7915188244908</v>
      </c>
      <c r="G11" s="70">
        <f>GEW!$D$8+($D11-GEW!$D$8)*SUM(Fasering!$D$5:$D$11)</f>
        <v>2028.2567341759805</v>
      </c>
      <c r="H11" s="71">
        <f>GEW!$D$8+($D11-GEW!$D$8)*SUM(Fasering!$D$5:$D$12)</f>
        <v>2045.7613000000001</v>
      </c>
      <c r="I11" s="72">
        <f>($K$3+E11*12*7.57%)*SUM(Fasering!$D$5:$D$9)</f>
        <v>1084.1522096053991</v>
      </c>
      <c r="J11" s="30">
        <f>($K$3+F11*12*7.57%)*SUM(Fasering!$D$5:$D$10)</f>
        <v>1384.9976006859827</v>
      </c>
      <c r="K11" s="30">
        <f>($K$3+G11*12*7.57%)*SUM(Fasering!$D$5:$D$11)</f>
        <v>1689.8687869811577</v>
      </c>
      <c r="L11" s="73">
        <f>($K$3+H11*12*7.57%)*SUM(Fasering!$D$5:$D$12)</f>
        <v>2000.1395649200006</v>
      </c>
    </row>
    <row r="12" spans="1:12" x14ac:dyDescent="0.2">
      <c r="A12" s="52">
        <f t="shared" si="2"/>
        <v>2</v>
      </c>
      <c r="B12" s="16">
        <v>24966.01</v>
      </c>
      <c r="C12" s="16">
        <f t="shared" si="0"/>
        <v>25465.3302</v>
      </c>
      <c r="D12" s="68">
        <f t="shared" si="1"/>
        <v>2122.1108499999996</v>
      </c>
      <c r="E12" s="69">
        <f>GEW!$D$8+($D12-GEW!$D$8)*SUM(Fasering!$D$5:$D$9)</f>
        <v>2035.6816910179714</v>
      </c>
      <c r="F12" s="70">
        <f>GEW!$D$8+($D12-GEW!$D$8)*SUM(Fasering!$D$5:$D$10)</f>
        <v>2064.5130150653035</v>
      </c>
      <c r="G12" s="70">
        <f>GEW!$D$8+($D12-GEW!$D$8)*SUM(Fasering!$D$5:$D$11)</f>
        <v>2093.2795259526674</v>
      </c>
      <c r="H12" s="71">
        <f>GEW!$D$8+($D12-GEW!$D$8)*SUM(Fasering!$D$5:$D$12)</f>
        <v>2122.1108499999996</v>
      </c>
      <c r="I12" s="72">
        <f>($K$3+E12*12*7.57%)*SUM(Fasering!$D$5:$D$9)</f>
        <v>1105.5364858248718</v>
      </c>
      <c r="J12" s="30">
        <f>($K$3+F12*12*7.57%)*SUM(Fasering!$D$5:$D$10)</f>
        <v>1419.3349561182893</v>
      </c>
      <c r="K12" s="30">
        <f>($K$3+G12*12*7.57%)*SUM(Fasering!$D$5:$D$11)</f>
        <v>1740.1727114754688</v>
      </c>
      <c r="L12" s="73">
        <f>($K$3+H12*12*7.57%)*SUM(Fasering!$D$5:$D$12)</f>
        <v>2069.4954961400003</v>
      </c>
    </row>
    <row r="13" spans="1:12" x14ac:dyDescent="0.2">
      <c r="A13" s="52">
        <f t="shared" si="2"/>
        <v>3</v>
      </c>
      <c r="B13" s="16">
        <v>25864.27</v>
      </c>
      <c r="C13" s="16">
        <f t="shared" si="0"/>
        <v>26381.555400000001</v>
      </c>
      <c r="D13" s="68">
        <f t="shared" si="1"/>
        <v>2198.4629500000001</v>
      </c>
      <c r="E13" s="69">
        <f>GEW!$D$8+($D13-GEW!$D$8)*SUM(Fasering!$D$5:$D$9)</f>
        <v>2078.0778449780933</v>
      </c>
      <c r="F13" s="70">
        <f>GEW!$D$8+($D13-GEW!$D$8)*SUM(Fasering!$D$5:$D$10)</f>
        <v>2118.2363055513406</v>
      </c>
      <c r="G13" s="70">
        <f>GEW!$D$8+($D13-GEW!$D$8)*SUM(Fasering!$D$5:$D$11)</f>
        <v>2158.3044894267528</v>
      </c>
      <c r="H13" s="71">
        <f>GEW!$D$8+($D13-GEW!$D$8)*SUM(Fasering!$D$5:$D$12)</f>
        <v>2198.4629500000001</v>
      </c>
      <c r="I13" s="72">
        <f>($K$3+E13*12*7.57%)*SUM(Fasering!$D$5:$D$9)</f>
        <v>1126.9214762581726</v>
      </c>
      <c r="J13" s="30">
        <f>($K$3+F13*12*7.57%)*SUM(Fasering!$D$5:$D$10)</f>
        <v>1453.6734583845509</v>
      </c>
      <c r="K13" s="30">
        <f>($K$3+G13*12*7.57%)*SUM(Fasering!$D$5:$D$11)</f>
        <v>1790.4783160714635</v>
      </c>
      <c r="L13" s="73">
        <f>($K$3+H13*12*7.57%)*SUM(Fasering!$D$5:$D$12)</f>
        <v>2138.8537437800005</v>
      </c>
    </row>
    <row r="14" spans="1:12" x14ac:dyDescent="0.2">
      <c r="A14" s="52">
        <f t="shared" si="2"/>
        <v>4</v>
      </c>
      <c r="B14" s="16">
        <v>26762.51</v>
      </c>
      <c r="C14" s="16">
        <f t="shared" si="0"/>
        <v>27297.760200000001</v>
      </c>
      <c r="D14" s="68">
        <f t="shared" si="1"/>
        <v>2274.8133499999999</v>
      </c>
      <c r="E14" s="69">
        <f>GEW!$D$8+($D14-GEW!$D$8)*SUM(Fasering!$D$5:$D$9)</f>
        <v>2120.4730549764672</v>
      </c>
      <c r="F14" s="70">
        <f>GEW!$D$8+($D14-GEW!$D$8)*SUM(Fasering!$D$5:$D$10)</f>
        <v>2171.9583998738949</v>
      </c>
      <c r="G14" s="70">
        <f>GEW!$D$8+($D14-GEW!$D$8)*SUM(Fasering!$D$5:$D$11)</f>
        <v>2223.3280051025727</v>
      </c>
      <c r="H14" s="71">
        <f>GEW!$D$8+($D14-GEW!$D$8)*SUM(Fasering!$D$5:$D$12)</f>
        <v>2274.8133499999999</v>
      </c>
      <c r="I14" s="72">
        <f>($K$3+E14*12*7.57%)*SUM(Fasering!$D$5:$D$9)</f>
        <v>1148.3059905489217</v>
      </c>
      <c r="J14" s="30">
        <f>($K$3+F14*12*7.57%)*SUM(Fasering!$D$5:$D$10)</f>
        <v>1488.0111960948427</v>
      </c>
      <c r="K14" s="30">
        <f>($K$3+G14*12*7.57%)*SUM(Fasering!$D$5:$D$11)</f>
        <v>1840.7828005996694</v>
      </c>
      <c r="L14" s="73">
        <f>($K$3+H14*12*7.57%)*SUM(Fasering!$D$5:$D$12)</f>
        <v>2208.2104471400003</v>
      </c>
    </row>
    <row r="15" spans="1:12" x14ac:dyDescent="0.2">
      <c r="A15" s="52">
        <f t="shared" si="2"/>
        <v>5</v>
      </c>
      <c r="B15" s="16">
        <v>26762.51</v>
      </c>
      <c r="C15" s="16">
        <f t="shared" si="0"/>
        <v>27297.760200000001</v>
      </c>
      <c r="D15" s="68">
        <f t="shared" si="1"/>
        <v>2274.8133499999999</v>
      </c>
      <c r="E15" s="69">
        <f>GEW!$D$8+($D15-GEW!$D$8)*SUM(Fasering!$D$5:$D$9)</f>
        <v>2120.4730549764672</v>
      </c>
      <c r="F15" s="70">
        <f>GEW!$D$8+($D15-GEW!$D$8)*SUM(Fasering!$D$5:$D$10)</f>
        <v>2171.9583998738949</v>
      </c>
      <c r="G15" s="70">
        <f>GEW!$D$8+($D15-GEW!$D$8)*SUM(Fasering!$D$5:$D$11)</f>
        <v>2223.3280051025727</v>
      </c>
      <c r="H15" s="71">
        <f>GEW!$D$8+($D15-GEW!$D$8)*SUM(Fasering!$D$5:$D$12)</f>
        <v>2274.8133499999999</v>
      </c>
      <c r="I15" s="72">
        <f>($K$3+E15*12*7.57%)*SUM(Fasering!$D$5:$D$9)</f>
        <v>1148.3059905489217</v>
      </c>
      <c r="J15" s="30">
        <f>($K$3+F15*12*7.57%)*SUM(Fasering!$D$5:$D$10)</f>
        <v>1488.0111960948427</v>
      </c>
      <c r="K15" s="30">
        <f>($K$3+G15*12*7.57%)*SUM(Fasering!$D$5:$D$11)</f>
        <v>1840.7828005996694</v>
      </c>
      <c r="L15" s="73">
        <f>($K$3+H15*12*7.57%)*SUM(Fasering!$D$5:$D$12)</f>
        <v>2208.2104471400003</v>
      </c>
    </row>
    <row r="16" spans="1:12" x14ac:dyDescent="0.2">
      <c r="A16" s="52">
        <f t="shared" si="2"/>
        <v>6</v>
      </c>
      <c r="B16" s="16">
        <v>28042.69</v>
      </c>
      <c r="C16" s="16">
        <f t="shared" si="0"/>
        <v>28603.543799999999</v>
      </c>
      <c r="D16" s="68">
        <f t="shared" si="1"/>
        <v>2383.6286500000001</v>
      </c>
      <c r="E16" s="69">
        <f>GEW!$D$8+($D16-GEW!$D$8)*SUM(Fasering!$D$5:$D$9)</f>
        <v>2180.8951024645762</v>
      </c>
      <c r="F16" s="70">
        <f>GEW!$D$8+($D16-GEW!$D$8)*SUM(Fasering!$D$5:$D$10)</f>
        <v>2248.5236282202695</v>
      </c>
      <c r="G16" s="70">
        <f>GEW!$D$8+($D16-GEW!$D$8)*SUM(Fasering!$D$5:$D$11)</f>
        <v>2316.0001242443068</v>
      </c>
      <c r="H16" s="71">
        <f>GEW!$D$8+($D16-GEW!$D$8)*SUM(Fasering!$D$5:$D$12)</f>
        <v>2383.6286500000001</v>
      </c>
      <c r="I16" s="72">
        <f>($K$3+E16*12*7.57%)*SUM(Fasering!$D$5:$D$9)</f>
        <v>1178.7833991532268</v>
      </c>
      <c r="J16" s="30">
        <f>($K$3+F16*12*7.57%)*SUM(Fasering!$D$5:$D$10)</f>
        <v>1536.949659158123</v>
      </c>
      <c r="K16" s="30">
        <f>($K$3+G16*12*7.57%)*SUM(Fasering!$D$5:$D$11)</f>
        <v>1912.4772196895769</v>
      </c>
      <c r="L16" s="73">
        <f>($K$3+H16*12*7.57%)*SUM(Fasering!$D$5:$D$12)</f>
        <v>2307.0582656600004</v>
      </c>
    </row>
    <row r="17" spans="1:12" x14ac:dyDescent="0.2">
      <c r="A17" s="52">
        <f t="shared" si="2"/>
        <v>7</v>
      </c>
      <c r="B17" s="16">
        <v>28042.69</v>
      </c>
      <c r="C17" s="16">
        <f t="shared" si="0"/>
        <v>28603.543799999999</v>
      </c>
      <c r="D17" s="68">
        <f t="shared" si="1"/>
        <v>2383.6286500000001</v>
      </c>
      <c r="E17" s="69">
        <f>GEW!$D$8+($D17-GEW!$D$8)*SUM(Fasering!$D$5:$D$9)</f>
        <v>2180.8951024645762</v>
      </c>
      <c r="F17" s="70">
        <f>GEW!$D$8+($D17-GEW!$D$8)*SUM(Fasering!$D$5:$D$10)</f>
        <v>2248.5236282202695</v>
      </c>
      <c r="G17" s="70">
        <f>GEW!$D$8+($D17-GEW!$D$8)*SUM(Fasering!$D$5:$D$11)</f>
        <v>2316.0001242443068</v>
      </c>
      <c r="H17" s="71">
        <f>GEW!$D$8+($D17-GEW!$D$8)*SUM(Fasering!$D$5:$D$12)</f>
        <v>2383.6286500000001</v>
      </c>
      <c r="I17" s="72">
        <f>($K$3+E17*12*7.57%)*SUM(Fasering!$D$5:$D$9)</f>
        <v>1178.7833991532268</v>
      </c>
      <c r="J17" s="30">
        <f>($K$3+F17*12*7.57%)*SUM(Fasering!$D$5:$D$10)</f>
        <v>1536.949659158123</v>
      </c>
      <c r="K17" s="30">
        <f>($K$3+G17*12*7.57%)*SUM(Fasering!$D$5:$D$11)</f>
        <v>1912.4772196895769</v>
      </c>
      <c r="L17" s="73">
        <f>($K$3+H17*12*7.57%)*SUM(Fasering!$D$5:$D$12)</f>
        <v>2307.0582656600004</v>
      </c>
    </row>
    <row r="18" spans="1:12" x14ac:dyDescent="0.2">
      <c r="A18" s="52">
        <f t="shared" si="2"/>
        <v>8</v>
      </c>
      <c r="B18" s="16">
        <v>29153.06</v>
      </c>
      <c r="C18" s="16">
        <f t="shared" si="0"/>
        <v>29736.121200000001</v>
      </c>
      <c r="D18" s="68">
        <f t="shared" si="1"/>
        <v>2478.0101</v>
      </c>
      <c r="E18" s="69">
        <f>GEW!$D$8+($D18-GEW!$D$8)*SUM(Fasering!$D$5:$D$9)</f>
        <v>2233.3024427365463</v>
      </c>
      <c r="F18" s="70">
        <f>GEW!$D$8+($D18-GEW!$D$8)*SUM(Fasering!$D$5:$D$10)</f>
        <v>2314.9328305191366</v>
      </c>
      <c r="G18" s="70">
        <f>GEW!$D$8+($D18-GEW!$D$8)*SUM(Fasering!$D$5:$D$11)</f>
        <v>2396.3797122174096</v>
      </c>
      <c r="H18" s="71">
        <f>GEW!$D$8+($D18-GEW!$D$8)*SUM(Fasering!$D$5:$D$12)</f>
        <v>2478.0101</v>
      </c>
      <c r="I18" s="72">
        <f>($K$3+E18*12*7.57%)*SUM(Fasering!$D$5:$D$9)</f>
        <v>1205.2181194206596</v>
      </c>
      <c r="J18" s="30">
        <f>($K$3+F18*12*7.57%)*SUM(Fasering!$D$5:$D$10)</f>
        <v>1579.3966597608312</v>
      </c>
      <c r="K18" s="30">
        <f>($K$3+G18*12*7.57%)*SUM(Fasering!$D$5:$D$11)</f>
        <v>1974.661703219128</v>
      </c>
      <c r="L18" s="73">
        <f>($K$3+H18*12*7.57%)*SUM(Fasering!$D$5:$D$12)</f>
        <v>2392.7943748400007</v>
      </c>
    </row>
    <row r="19" spans="1:12" x14ac:dyDescent="0.2">
      <c r="A19" s="52">
        <f t="shared" si="2"/>
        <v>9</v>
      </c>
      <c r="B19" s="16">
        <v>29153.06</v>
      </c>
      <c r="C19" s="16">
        <f t="shared" si="0"/>
        <v>29736.121200000001</v>
      </c>
      <c r="D19" s="68">
        <f t="shared" si="1"/>
        <v>2478.0101</v>
      </c>
      <c r="E19" s="69">
        <f>GEW!$D$8+($D19-GEW!$D$8)*SUM(Fasering!$D$5:$D$9)</f>
        <v>2233.3024427365463</v>
      </c>
      <c r="F19" s="70">
        <f>GEW!$D$8+($D19-GEW!$D$8)*SUM(Fasering!$D$5:$D$10)</f>
        <v>2314.9328305191366</v>
      </c>
      <c r="G19" s="70">
        <f>GEW!$D$8+($D19-GEW!$D$8)*SUM(Fasering!$D$5:$D$11)</f>
        <v>2396.3797122174096</v>
      </c>
      <c r="H19" s="71">
        <f>GEW!$D$8+($D19-GEW!$D$8)*SUM(Fasering!$D$5:$D$12)</f>
        <v>2478.0101</v>
      </c>
      <c r="I19" s="72">
        <f>($K$3+E19*12*7.57%)*SUM(Fasering!$D$5:$D$9)</f>
        <v>1205.2181194206596</v>
      </c>
      <c r="J19" s="30">
        <f>($K$3+F19*12*7.57%)*SUM(Fasering!$D$5:$D$10)</f>
        <v>1579.3966597608312</v>
      </c>
      <c r="K19" s="30">
        <f>($K$3+G19*12*7.57%)*SUM(Fasering!$D$5:$D$11)</f>
        <v>1974.661703219128</v>
      </c>
      <c r="L19" s="73">
        <f>($K$3+H19*12*7.57%)*SUM(Fasering!$D$5:$D$12)</f>
        <v>2392.7943748400007</v>
      </c>
    </row>
    <row r="20" spans="1:12" x14ac:dyDescent="0.2">
      <c r="A20" s="52">
        <f t="shared" si="2"/>
        <v>10</v>
      </c>
      <c r="B20" s="16">
        <v>29965.82</v>
      </c>
      <c r="C20" s="16">
        <f t="shared" si="0"/>
        <v>30565.136399999999</v>
      </c>
      <c r="D20" s="68">
        <f t="shared" si="1"/>
        <v>2547.0947000000001</v>
      </c>
      <c r="E20" s="69">
        <f>GEW!$D$8+($D20-GEW!$D$8)*SUM(Fasering!$D$5:$D$9)</f>
        <v>2271.6631602266143</v>
      </c>
      <c r="F20" s="70">
        <f>GEW!$D$8+($D20-GEW!$D$8)*SUM(Fasering!$D$5:$D$10)</f>
        <v>2363.542522117818</v>
      </c>
      <c r="G20" s="70">
        <f>GEW!$D$8+($D20-GEW!$D$8)*SUM(Fasering!$D$5:$D$11)</f>
        <v>2455.2153381087969</v>
      </c>
      <c r="H20" s="71">
        <f>GEW!$D$8+($D20-GEW!$D$8)*SUM(Fasering!$D$5:$D$12)</f>
        <v>2547.0947000000001</v>
      </c>
      <c r="I20" s="72">
        <f>($K$3+E20*12*7.57%)*SUM(Fasering!$D$5:$D$9)</f>
        <v>1224.5676004446052</v>
      </c>
      <c r="J20" s="30">
        <f>($K$3+F20*12*7.57%)*SUM(Fasering!$D$5:$D$10)</f>
        <v>1610.4666852567084</v>
      </c>
      <c r="K20" s="30">
        <f>($K$3+G20*12*7.57%)*SUM(Fasering!$D$5:$D$11)</f>
        <v>2020.1790180182288</v>
      </c>
      <c r="L20" s="73">
        <f>($K$3+H20*12*7.57%)*SUM(Fasering!$D$5:$D$12)</f>
        <v>2455.5508254800006</v>
      </c>
    </row>
    <row r="21" spans="1:12" x14ac:dyDescent="0.2">
      <c r="A21" s="52">
        <f t="shared" si="2"/>
        <v>11</v>
      </c>
      <c r="B21" s="16">
        <v>29965.82</v>
      </c>
      <c r="C21" s="16">
        <f t="shared" si="0"/>
        <v>30565.136399999999</v>
      </c>
      <c r="D21" s="68">
        <f t="shared" si="1"/>
        <v>2547.0947000000001</v>
      </c>
      <c r="E21" s="69">
        <f>GEW!$D$8+($D21-GEW!$D$8)*SUM(Fasering!$D$5:$D$9)</f>
        <v>2271.6631602266143</v>
      </c>
      <c r="F21" s="70">
        <f>GEW!$D$8+($D21-GEW!$D$8)*SUM(Fasering!$D$5:$D$10)</f>
        <v>2363.542522117818</v>
      </c>
      <c r="G21" s="70">
        <f>GEW!$D$8+($D21-GEW!$D$8)*SUM(Fasering!$D$5:$D$11)</f>
        <v>2455.2153381087969</v>
      </c>
      <c r="H21" s="71">
        <f>GEW!$D$8+($D21-GEW!$D$8)*SUM(Fasering!$D$5:$D$12)</f>
        <v>2547.0947000000001</v>
      </c>
      <c r="I21" s="72">
        <f>($K$3+E21*12*7.57%)*SUM(Fasering!$D$5:$D$9)</f>
        <v>1224.5676004446052</v>
      </c>
      <c r="J21" s="30">
        <f>($K$3+F21*12*7.57%)*SUM(Fasering!$D$5:$D$10)</f>
        <v>1610.4666852567084</v>
      </c>
      <c r="K21" s="30">
        <f>($K$3+G21*12*7.57%)*SUM(Fasering!$D$5:$D$11)</f>
        <v>2020.1790180182288</v>
      </c>
      <c r="L21" s="73">
        <f>($K$3+H21*12*7.57%)*SUM(Fasering!$D$5:$D$12)</f>
        <v>2455.5508254800006</v>
      </c>
    </row>
    <row r="22" spans="1:12" x14ac:dyDescent="0.2">
      <c r="A22" s="52">
        <f t="shared" si="2"/>
        <v>12</v>
      </c>
      <c r="B22" s="16">
        <v>31246.02</v>
      </c>
      <c r="C22" s="16">
        <f t="shared" si="0"/>
        <v>31870.940399999999</v>
      </c>
      <c r="D22" s="68">
        <f t="shared" si="1"/>
        <v>2655.9117000000001</v>
      </c>
      <c r="E22" s="69">
        <f>GEW!$D$8+($D22-GEW!$D$8)*SUM(Fasering!$D$5:$D$9)</f>
        <v>2332.0861516764703</v>
      </c>
      <c r="F22" s="70">
        <f>GEW!$D$8+($D22-GEW!$D$8)*SUM(Fasering!$D$5:$D$10)</f>
        <v>2440.1089466276749</v>
      </c>
      <c r="G22" s="70">
        <f>GEW!$D$8+($D22-GEW!$D$8)*SUM(Fasering!$D$5:$D$11)</f>
        <v>2547.8889050487956</v>
      </c>
      <c r="H22" s="71">
        <f>GEW!$D$8+($D22-GEW!$D$8)*SUM(Fasering!$D$5:$D$12)</f>
        <v>2655.9117000000001</v>
      </c>
      <c r="I22" s="72">
        <f>($K$3+E22*12*7.57%)*SUM(Fasering!$D$5:$D$9)</f>
        <v>1255.0454851914621</v>
      </c>
      <c r="J22" s="30">
        <f>($K$3+F22*12*7.57%)*SUM(Fasering!$D$5:$D$10)</f>
        <v>1659.4059128759584</v>
      </c>
      <c r="K22" s="30">
        <f>($K$3+G22*12*7.57%)*SUM(Fasering!$D$5:$D$11)</f>
        <v>2091.874557175925</v>
      </c>
      <c r="L22" s="73">
        <f>($K$3+H22*12*7.57%)*SUM(Fasering!$D$5:$D$12)</f>
        <v>2554.4001882800003</v>
      </c>
    </row>
    <row r="23" spans="1:12" x14ac:dyDescent="0.2">
      <c r="A23" s="52">
        <f t="shared" si="2"/>
        <v>13</v>
      </c>
      <c r="B23" s="16">
        <v>31246.02</v>
      </c>
      <c r="C23" s="16">
        <f t="shared" si="0"/>
        <v>31870.940399999999</v>
      </c>
      <c r="D23" s="68">
        <f t="shared" si="1"/>
        <v>2655.9117000000001</v>
      </c>
      <c r="E23" s="69">
        <f>GEW!$D$8+($D23-GEW!$D$8)*SUM(Fasering!$D$5:$D$9)</f>
        <v>2332.0861516764703</v>
      </c>
      <c r="F23" s="70">
        <f>GEW!$D$8+($D23-GEW!$D$8)*SUM(Fasering!$D$5:$D$10)</f>
        <v>2440.1089466276749</v>
      </c>
      <c r="G23" s="70">
        <f>GEW!$D$8+($D23-GEW!$D$8)*SUM(Fasering!$D$5:$D$11)</f>
        <v>2547.8889050487956</v>
      </c>
      <c r="H23" s="71">
        <f>GEW!$D$8+($D23-GEW!$D$8)*SUM(Fasering!$D$5:$D$12)</f>
        <v>2655.9117000000001</v>
      </c>
      <c r="I23" s="72">
        <f>($K$3+E23*12*7.57%)*SUM(Fasering!$D$5:$D$9)</f>
        <v>1255.0454851914621</v>
      </c>
      <c r="J23" s="30">
        <f>($K$3+F23*12*7.57%)*SUM(Fasering!$D$5:$D$10)</f>
        <v>1659.4059128759584</v>
      </c>
      <c r="K23" s="30">
        <f>($K$3+G23*12*7.57%)*SUM(Fasering!$D$5:$D$11)</f>
        <v>2091.874557175925</v>
      </c>
      <c r="L23" s="73">
        <f>($K$3+H23*12*7.57%)*SUM(Fasering!$D$5:$D$12)</f>
        <v>2554.4001882800003</v>
      </c>
    </row>
    <row r="24" spans="1:12" x14ac:dyDescent="0.2">
      <c r="A24" s="52">
        <f t="shared" si="2"/>
        <v>14</v>
      </c>
      <c r="B24" s="16">
        <v>32273.3</v>
      </c>
      <c r="C24" s="16">
        <f t="shared" si="0"/>
        <v>32918.766000000003</v>
      </c>
      <c r="D24" s="68">
        <f t="shared" si="1"/>
        <v>2743.2305000000001</v>
      </c>
      <c r="E24" s="69">
        <f>GEW!$D$8+($D24-GEW!$D$8)*SUM(Fasering!$D$5:$D$9)</f>
        <v>2380.5718028689466</v>
      </c>
      <c r="F24" s="70">
        <f>GEW!$D$8+($D24-GEW!$D$8)*SUM(Fasering!$D$5:$D$10)</f>
        <v>2501.5486877388184</v>
      </c>
      <c r="G24" s="70">
        <f>GEW!$D$8+($D24-GEW!$D$8)*SUM(Fasering!$D$5:$D$11)</f>
        <v>2622.2536151301283</v>
      </c>
      <c r="H24" s="71">
        <f>GEW!$D$8+($D24-GEW!$D$8)*SUM(Fasering!$D$5:$D$12)</f>
        <v>2743.2305000000006</v>
      </c>
      <c r="I24" s="72">
        <f>($K$3+E24*12*7.57%)*SUM(Fasering!$D$5:$D$9)</f>
        <v>1279.5020712270434</v>
      </c>
      <c r="J24" s="30">
        <f>($K$3+F24*12*7.57%)*SUM(Fasering!$D$5:$D$10)</f>
        <v>1698.676565702629</v>
      </c>
      <c r="K24" s="30">
        <f>($K$3+G24*12*7.57%)*SUM(Fasering!$D$5:$D$11)</f>
        <v>2149.4057190771268</v>
      </c>
      <c r="L24" s="73">
        <f>($K$3+H24*12*7.57%)*SUM(Fasering!$D$5:$D$12)</f>
        <v>2633.720586200001</v>
      </c>
    </row>
    <row r="25" spans="1:12" x14ac:dyDescent="0.2">
      <c r="A25" s="52">
        <f t="shared" si="2"/>
        <v>15</v>
      </c>
      <c r="B25" s="16">
        <v>32273.3</v>
      </c>
      <c r="C25" s="16">
        <f t="shared" si="0"/>
        <v>32918.766000000003</v>
      </c>
      <c r="D25" s="68">
        <f t="shared" si="1"/>
        <v>2743.2305000000001</v>
      </c>
      <c r="E25" s="69">
        <f>GEW!$D$8+($D25-GEW!$D$8)*SUM(Fasering!$D$5:$D$9)</f>
        <v>2380.5718028689466</v>
      </c>
      <c r="F25" s="70">
        <f>GEW!$D$8+($D25-GEW!$D$8)*SUM(Fasering!$D$5:$D$10)</f>
        <v>2501.5486877388184</v>
      </c>
      <c r="G25" s="70">
        <f>GEW!$D$8+($D25-GEW!$D$8)*SUM(Fasering!$D$5:$D$11)</f>
        <v>2622.2536151301283</v>
      </c>
      <c r="H25" s="71">
        <f>GEW!$D$8+($D25-GEW!$D$8)*SUM(Fasering!$D$5:$D$12)</f>
        <v>2743.2305000000006</v>
      </c>
      <c r="I25" s="72">
        <f>($K$3+E25*12*7.57%)*SUM(Fasering!$D$5:$D$9)</f>
        <v>1279.5020712270434</v>
      </c>
      <c r="J25" s="30">
        <f>($K$3+F25*12*7.57%)*SUM(Fasering!$D$5:$D$10)</f>
        <v>1698.676565702629</v>
      </c>
      <c r="K25" s="30">
        <f>($K$3+G25*12*7.57%)*SUM(Fasering!$D$5:$D$11)</f>
        <v>2149.4057190771268</v>
      </c>
      <c r="L25" s="73">
        <f>($K$3+H25*12*7.57%)*SUM(Fasering!$D$5:$D$12)</f>
        <v>2633.720586200001</v>
      </c>
    </row>
    <row r="26" spans="1:12" x14ac:dyDescent="0.2">
      <c r="A26" s="52">
        <f t="shared" si="2"/>
        <v>16</v>
      </c>
      <c r="B26" s="16">
        <v>33169.160000000003</v>
      </c>
      <c r="C26" s="16">
        <f t="shared" si="0"/>
        <v>33832.543200000007</v>
      </c>
      <c r="D26" s="68">
        <f t="shared" si="1"/>
        <v>2819.3786</v>
      </c>
      <c r="E26" s="69">
        <f>GEW!$D$8+($D26-GEW!$D$8)*SUM(Fasering!$D$5:$D$9)</f>
        <v>2422.8546814193824</v>
      </c>
      <c r="F26" s="70">
        <f>GEW!$D$8+($D26-GEW!$D$8)*SUM(Fasering!$D$5:$D$10)</f>
        <v>2555.1284386069647</v>
      </c>
      <c r="G26" s="70">
        <f>GEW!$D$8+($D26-GEW!$D$8)*SUM(Fasering!$D$5:$D$11)</f>
        <v>2687.1048428124182</v>
      </c>
      <c r="H26" s="71">
        <f>GEW!$D$8+($D26-GEW!$D$8)*SUM(Fasering!$D$5:$D$12)</f>
        <v>2819.3786</v>
      </c>
      <c r="I26" s="72">
        <f>($K$3+E26*12*7.57%)*SUM(Fasering!$D$5:$D$9)</f>
        <v>1300.8299245541168</v>
      </c>
      <c r="J26" s="30">
        <f>($K$3+F26*12*7.57%)*SUM(Fasering!$D$5:$D$10)</f>
        <v>1732.9233212525287</v>
      </c>
      <c r="K26" s="30">
        <f>($K$3+G26*12*7.57%)*SUM(Fasering!$D$5:$D$11)</f>
        <v>2199.5769155384714</v>
      </c>
      <c r="L26" s="73">
        <f>($K$3+H26*12*7.57%)*SUM(Fasering!$D$5:$D$12)</f>
        <v>2702.8935202400007</v>
      </c>
    </row>
    <row r="27" spans="1:12" x14ac:dyDescent="0.2">
      <c r="A27" s="52">
        <f t="shared" si="2"/>
        <v>17</v>
      </c>
      <c r="B27" s="16">
        <v>33169.160000000003</v>
      </c>
      <c r="C27" s="16">
        <f t="shared" si="0"/>
        <v>33832.543200000007</v>
      </c>
      <c r="D27" s="68">
        <f t="shared" si="1"/>
        <v>2819.3786</v>
      </c>
      <c r="E27" s="69">
        <f>GEW!$D$8+($D27-GEW!$D$8)*SUM(Fasering!$D$5:$D$9)</f>
        <v>2422.8546814193824</v>
      </c>
      <c r="F27" s="70">
        <f>GEW!$D$8+($D27-GEW!$D$8)*SUM(Fasering!$D$5:$D$10)</f>
        <v>2555.1284386069647</v>
      </c>
      <c r="G27" s="70">
        <f>GEW!$D$8+($D27-GEW!$D$8)*SUM(Fasering!$D$5:$D$11)</f>
        <v>2687.1048428124182</v>
      </c>
      <c r="H27" s="71">
        <f>GEW!$D$8+($D27-GEW!$D$8)*SUM(Fasering!$D$5:$D$12)</f>
        <v>2819.3786</v>
      </c>
      <c r="I27" s="72">
        <f>($K$3+E27*12*7.57%)*SUM(Fasering!$D$5:$D$9)</f>
        <v>1300.8299245541168</v>
      </c>
      <c r="J27" s="30">
        <f>($K$3+F27*12*7.57%)*SUM(Fasering!$D$5:$D$10)</f>
        <v>1732.9233212525287</v>
      </c>
      <c r="K27" s="30">
        <f>($K$3+G27*12*7.57%)*SUM(Fasering!$D$5:$D$11)</f>
        <v>2199.5769155384714</v>
      </c>
      <c r="L27" s="73">
        <f>($K$3+H27*12*7.57%)*SUM(Fasering!$D$5:$D$12)</f>
        <v>2702.8935202400007</v>
      </c>
    </row>
    <row r="28" spans="1:12" x14ac:dyDescent="0.2">
      <c r="A28" s="52">
        <f t="shared" si="2"/>
        <v>18</v>
      </c>
      <c r="B28" s="16">
        <v>34449.35</v>
      </c>
      <c r="C28" s="16">
        <f t="shared" si="0"/>
        <v>35138.337</v>
      </c>
      <c r="D28" s="68">
        <f t="shared" si="1"/>
        <v>2928.1947500000001</v>
      </c>
      <c r="E28" s="69">
        <f>GEW!$D$8+($D28-GEW!$D$8)*SUM(Fasering!$D$5:$D$9)</f>
        <v>2483.2772008883649</v>
      </c>
      <c r="F28" s="70">
        <f>GEW!$D$8+($D28-GEW!$D$8)*SUM(Fasering!$D$5:$D$10)</f>
        <v>2631.6942650350802</v>
      </c>
      <c r="G28" s="70">
        <f>GEW!$D$8+($D28-GEW!$D$8)*SUM(Fasering!$D$5:$D$11)</f>
        <v>2779.7776858532848</v>
      </c>
      <c r="H28" s="71">
        <f>GEW!$D$8+($D28-GEW!$D$8)*SUM(Fasering!$D$5:$D$12)</f>
        <v>2928.1947500000006</v>
      </c>
      <c r="I28" s="72">
        <f>($K$3+E28*12*7.57%)*SUM(Fasering!$D$5:$D$9)</f>
        <v>1331.3075712296977</v>
      </c>
      <c r="J28" s="30">
        <f>($K$3+F28*12*7.57%)*SUM(Fasering!$D$5:$D$10)</f>
        <v>1781.8621665937937</v>
      </c>
      <c r="K28" s="30">
        <f>($K$3+G28*12*7.57%)*SUM(Fasering!$D$5:$D$11)</f>
        <v>2271.2718946622736</v>
      </c>
      <c r="L28" s="73">
        <f>($K$3+H28*12*7.57%)*SUM(Fasering!$D$5:$D$12)</f>
        <v>2801.7421109000011</v>
      </c>
    </row>
    <row r="29" spans="1:12" x14ac:dyDescent="0.2">
      <c r="A29" s="52">
        <f t="shared" si="2"/>
        <v>19</v>
      </c>
      <c r="B29" s="16">
        <v>34449.35</v>
      </c>
      <c r="C29" s="16">
        <f t="shared" si="0"/>
        <v>35138.337</v>
      </c>
      <c r="D29" s="68">
        <f t="shared" si="1"/>
        <v>2928.1947500000001</v>
      </c>
      <c r="E29" s="69">
        <f>GEW!$D$8+($D29-GEW!$D$8)*SUM(Fasering!$D$5:$D$9)</f>
        <v>2483.2772008883649</v>
      </c>
      <c r="F29" s="70">
        <f>GEW!$D$8+($D29-GEW!$D$8)*SUM(Fasering!$D$5:$D$10)</f>
        <v>2631.6942650350802</v>
      </c>
      <c r="G29" s="70">
        <f>GEW!$D$8+($D29-GEW!$D$8)*SUM(Fasering!$D$5:$D$11)</f>
        <v>2779.7776858532848</v>
      </c>
      <c r="H29" s="71">
        <f>GEW!$D$8+($D29-GEW!$D$8)*SUM(Fasering!$D$5:$D$12)</f>
        <v>2928.1947500000006</v>
      </c>
      <c r="I29" s="72">
        <f>($K$3+E29*12*7.57%)*SUM(Fasering!$D$5:$D$9)</f>
        <v>1331.3075712296977</v>
      </c>
      <c r="J29" s="30">
        <f>($K$3+F29*12*7.57%)*SUM(Fasering!$D$5:$D$10)</f>
        <v>1781.8621665937937</v>
      </c>
      <c r="K29" s="30">
        <f>($K$3+G29*12*7.57%)*SUM(Fasering!$D$5:$D$11)</f>
        <v>2271.2718946622736</v>
      </c>
      <c r="L29" s="73">
        <f>($K$3+H29*12*7.57%)*SUM(Fasering!$D$5:$D$12)</f>
        <v>2801.7421109000011</v>
      </c>
    </row>
    <row r="30" spans="1:12" x14ac:dyDescent="0.2">
      <c r="A30" s="52">
        <f t="shared" si="2"/>
        <v>20</v>
      </c>
      <c r="B30" s="16">
        <v>35729.589999999997</v>
      </c>
      <c r="C30" s="16">
        <f t="shared" si="0"/>
        <v>36444.181799999998</v>
      </c>
      <c r="D30" s="68">
        <f t="shared" si="1"/>
        <v>3037.0151499999997</v>
      </c>
      <c r="E30" s="69">
        <f>GEW!$D$8+($D30-GEW!$D$8)*SUM(Fasering!$D$5:$D$9)</f>
        <v>2543.7020802617153</v>
      </c>
      <c r="F30" s="70">
        <f>GEW!$D$8+($D30-GEW!$D$8)*SUM(Fasering!$D$5:$D$10)</f>
        <v>2708.2630818719022</v>
      </c>
      <c r="G30" s="70">
        <f>GEW!$D$8+($D30-GEW!$D$8)*SUM(Fasering!$D$5:$D$11)</f>
        <v>2872.4541483898133</v>
      </c>
      <c r="H30" s="71">
        <f>GEW!$D$8+($D30-GEW!$D$8)*SUM(Fasering!$D$5:$D$12)</f>
        <v>3037.0151500000002</v>
      </c>
      <c r="I30" s="72">
        <f>($K$3+E30*12*7.57%)*SUM(Fasering!$D$5:$D$9)</f>
        <v>1361.7864082616584</v>
      </c>
      <c r="J30" s="30">
        <f>($K$3+F30*12*7.57%)*SUM(Fasering!$D$5:$D$10)</f>
        <v>1830.8029233249833</v>
      </c>
      <c r="K30" s="30">
        <f>($K$3+G30*12*7.57%)*SUM(Fasering!$D$5:$D$11)</f>
        <v>2342.969673955547</v>
      </c>
      <c r="L30" s="73">
        <f>($K$3+H30*12*7.57%)*SUM(Fasering!$D$5:$D$12)</f>
        <v>2900.5945622600011</v>
      </c>
    </row>
    <row r="31" spans="1:12" x14ac:dyDescent="0.2">
      <c r="A31" s="52">
        <f t="shared" si="2"/>
        <v>21</v>
      </c>
      <c r="B31" s="16">
        <v>35729.589999999997</v>
      </c>
      <c r="C31" s="16">
        <f t="shared" si="0"/>
        <v>36444.181799999998</v>
      </c>
      <c r="D31" s="68">
        <f t="shared" si="1"/>
        <v>3037.0151499999997</v>
      </c>
      <c r="E31" s="69">
        <f>GEW!$D$8+($D31-GEW!$D$8)*SUM(Fasering!$D$5:$D$9)</f>
        <v>2543.7020802617153</v>
      </c>
      <c r="F31" s="70">
        <f>GEW!$D$8+($D31-GEW!$D$8)*SUM(Fasering!$D$5:$D$10)</f>
        <v>2708.2630818719022</v>
      </c>
      <c r="G31" s="70">
        <f>GEW!$D$8+($D31-GEW!$D$8)*SUM(Fasering!$D$5:$D$11)</f>
        <v>2872.4541483898133</v>
      </c>
      <c r="H31" s="71">
        <f>GEW!$D$8+($D31-GEW!$D$8)*SUM(Fasering!$D$5:$D$12)</f>
        <v>3037.0151500000002</v>
      </c>
      <c r="I31" s="72">
        <f>($K$3+E31*12*7.57%)*SUM(Fasering!$D$5:$D$9)</f>
        <v>1361.7864082616584</v>
      </c>
      <c r="J31" s="30">
        <f>($K$3+F31*12*7.57%)*SUM(Fasering!$D$5:$D$10)</f>
        <v>1830.8029233249833</v>
      </c>
      <c r="K31" s="30">
        <f>($K$3+G31*12*7.57%)*SUM(Fasering!$D$5:$D$11)</f>
        <v>2342.969673955547</v>
      </c>
      <c r="L31" s="73">
        <f>($K$3+H31*12*7.57%)*SUM(Fasering!$D$5:$D$12)</f>
        <v>2900.5945622600011</v>
      </c>
    </row>
    <row r="32" spans="1:12" x14ac:dyDescent="0.2">
      <c r="A32" s="52">
        <f t="shared" si="2"/>
        <v>22</v>
      </c>
      <c r="B32" s="16">
        <v>37009.83</v>
      </c>
      <c r="C32" s="16">
        <f t="shared" si="0"/>
        <v>37750.026600000005</v>
      </c>
      <c r="D32" s="68">
        <f t="shared" si="1"/>
        <v>3145.8355500000002</v>
      </c>
      <c r="E32" s="69">
        <f>GEW!$D$8+($D32-GEW!$D$8)*SUM(Fasering!$D$5:$D$9)</f>
        <v>2604.1269596350662</v>
      </c>
      <c r="F32" s="70">
        <f>GEW!$D$8+($D32-GEW!$D$8)*SUM(Fasering!$D$5:$D$10)</f>
        <v>2784.8318987087241</v>
      </c>
      <c r="G32" s="70">
        <f>GEW!$D$8+($D32-GEW!$D$8)*SUM(Fasering!$D$5:$D$11)</f>
        <v>2965.1306109263423</v>
      </c>
      <c r="H32" s="71">
        <f>GEW!$D$8+($D32-GEW!$D$8)*SUM(Fasering!$D$5:$D$12)</f>
        <v>3145.8355500000007</v>
      </c>
      <c r="I32" s="72">
        <f>($K$3+E32*12*7.57%)*SUM(Fasering!$D$5:$D$9)</f>
        <v>1392.265245293619</v>
      </c>
      <c r="J32" s="30">
        <f>($K$3+F32*12*7.57%)*SUM(Fasering!$D$5:$D$10)</f>
        <v>1879.7436800561732</v>
      </c>
      <c r="K32" s="30">
        <f>($K$3+G32*12*7.57%)*SUM(Fasering!$D$5:$D$11)</f>
        <v>2414.6674532488209</v>
      </c>
      <c r="L32" s="73">
        <f>($K$3+H32*12*7.57%)*SUM(Fasering!$D$5:$D$12)</f>
        <v>2999.4470136200016</v>
      </c>
    </row>
    <row r="33" spans="1:12" x14ac:dyDescent="0.2">
      <c r="A33" s="52">
        <f t="shared" si="2"/>
        <v>23</v>
      </c>
      <c r="B33" s="16">
        <v>38290.04</v>
      </c>
      <c r="C33" s="16">
        <f t="shared" si="0"/>
        <v>39055.840799999998</v>
      </c>
      <c r="D33" s="68">
        <f t="shared" si="1"/>
        <v>3254.6534000000001</v>
      </c>
      <c r="E33" s="69">
        <f>GEW!$D$8+($D33-GEW!$D$8)*SUM(Fasering!$D$5:$D$9)</f>
        <v>2664.5504230657962</v>
      </c>
      <c r="F33" s="70">
        <f>GEW!$D$8+($D33-GEW!$D$8)*SUM(Fasering!$D$5:$D$10)</f>
        <v>2861.3989213003224</v>
      </c>
      <c r="G33" s="70">
        <f>GEW!$D$8+($D33-GEW!$D$8)*SUM(Fasering!$D$5:$D$11)</f>
        <v>3057.8049017654739</v>
      </c>
      <c r="H33" s="71">
        <f>GEW!$D$8+($D33-GEW!$D$8)*SUM(Fasering!$D$5:$D$12)</f>
        <v>3254.6534000000001</v>
      </c>
      <c r="I33" s="72">
        <f>($K$3+E33*12*7.57%)*SUM(Fasering!$D$5:$D$9)</f>
        <v>1422.7433681117523</v>
      </c>
      <c r="J33" s="30">
        <f>($K$3+F33*12*7.57%)*SUM(Fasering!$D$5:$D$10)</f>
        <v>1928.6832899534083</v>
      </c>
      <c r="K33" s="30">
        <f>($K$3+G33*12*7.57%)*SUM(Fasering!$D$5:$D$11)</f>
        <v>2486.3635524404117</v>
      </c>
      <c r="L33" s="73">
        <f>($K$3+H33*12*7.57%)*SUM(Fasering!$D$5:$D$12)</f>
        <v>3098.2971485600015</v>
      </c>
    </row>
    <row r="34" spans="1:12" x14ac:dyDescent="0.2">
      <c r="A34" s="52">
        <f t="shared" si="2"/>
        <v>24</v>
      </c>
      <c r="B34" s="16">
        <v>39570.28</v>
      </c>
      <c r="C34" s="16">
        <f t="shared" si="0"/>
        <v>40361.685599999997</v>
      </c>
      <c r="D34" s="68">
        <f t="shared" si="1"/>
        <v>3363.4737999999998</v>
      </c>
      <c r="E34" s="69">
        <f>GEW!$D$8+($D34-GEW!$D$8)*SUM(Fasering!$D$5:$D$9)</f>
        <v>2724.9753024391466</v>
      </c>
      <c r="F34" s="70">
        <f>GEW!$D$8+($D34-GEW!$D$8)*SUM(Fasering!$D$5:$D$10)</f>
        <v>2937.9677381371444</v>
      </c>
      <c r="G34" s="70">
        <f>GEW!$D$8+($D34-GEW!$D$8)*SUM(Fasering!$D$5:$D$11)</f>
        <v>3150.4813643020025</v>
      </c>
      <c r="H34" s="71">
        <f>GEW!$D$8+($D34-GEW!$D$8)*SUM(Fasering!$D$5:$D$12)</f>
        <v>3363.4737999999998</v>
      </c>
      <c r="I34" s="72">
        <f>($K$3+E34*12*7.57%)*SUM(Fasering!$D$5:$D$9)</f>
        <v>1453.2222051437127</v>
      </c>
      <c r="J34" s="30">
        <f>($K$3+F34*12*7.57%)*SUM(Fasering!$D$5:$D$10)</f>
        <v>1977.6240466845979</v>
      </c>
      <c r="K34" s="30">
        <f>($K$3+G34*12*7.57%)*SUM(Fasering!$D$5:$D$11)</f>
        <v>2558.0613317336852</v>
      </c>
      <c r="L34" s="73">
        <f>($K$3+H34*12*7.57%)*SUM(Fasering!$D$5:$D$12)</f>
        <v>3197.1495999200006</v>
      </c>
    </row>
    <row r="35" spans="1:12" x14ac:dyDescent="0.2">
      <c r="A35" s="52">
        <f t="shared" si="2"/>
        <v>25</v>
      </c>
      <c r="B35" s="16">
        <v>39642.07</v>
      </c>
      <c r="C35" s="16">
        <f t="shared" si="0"/>
        <v>40434.911399999997</v>
      </c>
      <c r="D35" s="68">
        <f t="shared" si="1"/>
        <v>3369.5759499999999</v>
      </c>
      <c r="E35" s="69">
        <f>GEW!$D$8+($D35-GEW!$D$8)*SUM(Fasering!$D$5:$D$9)</f>
        <v>2728.3636531313705</v>
      </c>
      <c r="F35" s="70">
        <f>GEW!$D$8+($D35-GEW!$D$8)*SUM(Fasering!$D$5:$D$10)</f>
        <v>2942.2613669572993</v>
      </c>
      <c r="G35" s="70">
        <f>GEW!$D$8+($D35-GEW!$D$8)*SUM(Fasering!$D$5:$D$11)</f>
        <v>3155.6782361740716</v>
      </c>
      <c r="H35" s="71">
        <f>GEW!$D$8+($D35-GEW!$D$8)*SUM(Fasering!$D$5:$D$12)</f>
        <v>3369.5759500000004</v>
      </c>
      <c r="I35" s="72">
        <f>($K$3+E35*12*7.57%)*SUM(Fasering!$D$5:$D$9)</f>
        <v>1454.931318833743</v>
      </c>
      <c r="J35" s="30">
        <f>($K$3+F35*12*7.57%)*SUM(Fasering!$D$5:$D$10)</f>
        <v>1980.3684203377659</v>
      </c>
      <c r="K35" s="30">
        <f>($K$3+G35*12*7.57%)*SUM(Fasering!$D$5:$D$11)</f>
        <v>2562.0818150613927</v>
      </c>
      <c r="L35" s="73">
        <f>($K$3+H35*12*7.57%)*SUM(Fasering!$D$5:$D$12)</f>
        <v>3202.6927929800013</v>
      </c>
    </row>
    <row r="36" spans="1:12" x14ac:dyDescent="0.2">
      <c r="A36" s="52">
        <f t="shared" si="2"/>
        <v>26</v>
      </c>
      <c r="B36" s="16">
        <v>39708.6</v>
      </c>
      <c r="C36" s="16">
        <f t="shared" si="0"/>
        <v>40502.771999999997</v>
      </c>
      <c r="D36" s="68">
        <f t="shared" si="1"/>
        <v>3375.2309999999998</v>
      </c>
      <c r="E36" s="69">
        <f>GEW!$D$8+($D36-GEW!$D$8)*SUM(Fasering!$D$5:$D$9)</f>
        <v>2731.5037418840334</v>
      </c>
      <c r="F36" s="70">
        <f>GEW!$D$8+($D36-GEW!$D$8)*SUM(Fasering!$D$5:$D$10)</f>
        <v>2946.2404047815776</v>
      </c>
      <c r="G36" s="70">
        <f>GEW!$D$8+($D36-GEW!$D$8)*SUM(Fasering!$D$5:$D$11)</f>
        <v>3160.494337102456</v>
      </c>
      <c r="H36" s="71">
        <f>GEW!$D$8+($D36-GEW!$D$8)*SUM(Fasering!$D$5:$D$12)</f>
        <v>3375.2309999999998</v>
      </c>
      <c r="I36" s="72">
        <f>($K$3+E36*12*7.57%)*SUM(Fasering!$D$5:$D$9)</f>
        <v>1456.5152070326246</v>
      </c>
      <c r="J36" s="30">
        <f>($K$3+F36*12*7.57%)*SUM(Fasering!$D$5:$D$10)</f>
        <v>1982.9117157709084</v>
      </c>
      <c r="K36" s="30">
        <f>($K$3+G36*12*7.57%)*SUM(Fasering!$D$5:$D$11)</f>
        <v>2565.8077205606596</v>
      </c>
      <c r="L36" s="73">
        <f>($K$3+H36*12*7.57%)*SUM(Fasering!$D$5:$D$12)</f>
        <v>3207.8298404000006</v>
      </c>
    </row>
    <row r="37" spans="1:12" x14ac:dyDescent="0.2">
      <c r="A37" s="52">
        <f t="shared" si="2"/>
        <v>27</v>
      </c>
      <c r="B37" s="16">
        <v>39770.230000000003</v>
      </c>
      <c r="C37" s="16">
        <f t="shared" si="0"/>
        <v>40565.634600000005</v>
      </c>
      <c r="D37" s="68">
        <f t="shared" si="1"/>
        <v>3380.4695500000003</v>
      </c>
      <c r="E37" s="69">
        <f>GEW!$D$8+($D37-GEW!$D$8)*SUM(Fasering!$D$5:$D$9)</f>
        <v>2734.4125600085881</v>
      </c>
      <c r="F37" s="70">
        <f>GEW!$D$8+($D37-GEW!$D$8)*SUM(Fasering!$D$5:$D$10)</f>
        <v>2949.9263825526623</v>
      </c>
      <c r="G37" s="70">
        <f>GEW!$D$8+($D37-GEW!$D$8)*SUM(Fasering!$D$5:$D$11)</f>
        <v>3164.9557274559265</v>
      </c>
      <c r="H37" s="71">
        <f>GEW!$D$8+($D37-GEW!$D$8)*SUM(Fasering!$D$5:$D$12)</f>
        <v>3380.4695500000007</v>
      </c>
      <c r="I37" s="72">
        <f>($K$3+E37*12*7.57%)*SUM(Fasering!$D$5:$D$9)</f>
        <v>1457.9824403062921</v>
      </c>
      <c r="J37" s="30">
        <f>($K$3+F37*12*7.57%)*SUM(Fasering!$D$5:$D$10)</f>
        <v>1985.2676949914792</v>
      </c>
      <c r="K37" s="30">
        <f>($K$3+G37*12*7.57%)*SUM(Fasering!$D$5:$D$11)</f>
        <v>2569.259209451684</v>
      </c>
      <c r="L37" s="73">
        <f>($K$3+H37*12*7.57%)*SUM(Fasering!$D$5:$D$12)</f>
        <v>3212.5885392200016</v>
      </c>
    </row>
    <row r="38" spans="1:12" x14ac:dyDescent="0.2">
      <c r="A38" s="52">
        <f t="shared" si="2"/>
        <v>28</v>
      </c>
      <c r="B38" s="16">
        <v>39827.33</v>
      </c>
      <c r="C38" s="16">
        <f t="shared" si="0"/>
        <v>40623.876600000003</v>
      </c>
      <c r="D38" s="68">
        <f t="shared" si="1"/>
        <v>3385.32305</v>
      </c>
      <c r="E38" s="69">
        <f>GEW!$D$8+($D38-GEW!$D$8)*SUM(Fasering!$D$5:$D$9)</f>
        <v>2737.1075707973605</v>
      </c>
      <c r="F38" s="70">
        <f>GEW!$D$8+($D38-GEW!$D$8)*SUM(Fasering!$D$5:$D$10)</f>
        <v>2953.3414292949783</v>
      </c>
      <c r="G38" s="70">
        <f>GEW!$D$8+($D38-GEW!$D$8)*SUM(Fasering!$D$5:$D$11)</f>
        <v>3169.0891915023831</v>
      </c>
      <c r="H38" s="71">
        <f>GEW!$D$8+($D38-GEW!$D$8)*SUM(Fasering!$D$5:$D$12)</f>
        <v>3385.32305</v>
      </c>
      <c r="I38" s="72">
        <f>($K$3+E38*12*7.57%)*SUM(Fasering!$D$5:$D$9)</f>
        <v>1459.3418272919546</v>
      </c>
      <c r="J38" s="30">
        <f>($K$3+F38*12*7.57%)*SUM(Fasering!$D$5:$D$10)</f>
        <v>1987.4505022849171</v>
      </c>
      <c r="K38" s="30">
        <f>($K$3+G38*12*7.57%)*SUM(Fasering!$D$5:$D$11)</f>
        <v>2572.4570029885567</v>
      </c>
      <c r="L38" s="73">
        <f>($K$3+H38*12*7.57%)*SUM(Fasering!$D$5:$D$12)</f>
        <v>3216.9974586200015</v>
      </c>
    </row>
    <row r="39" spans="1:12" x14ac:dyDescent="0.2">
      <c r="A39" s="52">
        <f t="shared" si="2"/>
        <v>29</v>
      </c>
      <c r="B39" s="16">
        <v>39880.199999999997</v>
      </c>
      <c r="C39" s="16">
        <f t="shared" si="0"/>
        <v>40677.803999999996</v>
      </c>
      <c r="D39" s="68">
        <f t="shared" si="1"/>
        <v>3389.817</v>
      </c>
      <c r="E39" s="69">
        <f>GEW!$D$8+($D39-GEW!$D$8)*SUM(Fasering!$D$5:$D$9)</f>
        <v>2739.6029336765623</v>
      </c>
      <c r="F39" s="70">
        <f>GEW!$D$8+($D39-GEW!$D$8)*SUM(Fasering!$D$5:$D$10)</f>
        <v>2956.5034874607618</v>
      </c>
      <c r="G39" s="70">
        <f>GEW!$D$8+($D39-GEW!$D$8)*SUM(Fasering!$D$5:$D$11)</f>
        <v>3172.9164462158005</v>
      </c>
      <c r="H39" s="71">
        <f>GEW!$D$8+($D39-GEW!$D$8)*SUM(Fasering!$D$5:$D$12)</f>
        <v>3389.817</v>
      </c>
      <c r="I39" s="72">
        <f>($K$3+E39*12*7.57%)*SUM(Fasering!$D$5:$D$9)</f>
        <v>1460.6005101278915</v>
      </c>
      <c r="J39" s="30">
        <f>($K$3+F39*12*7.57%)*SUM(Fasering!$D$5:$D$10)</f>
        <v>1989.4716059907671</v>
      </c>
      <c r="K39" s="30">
        <f>($K$3+G39*12*7.57%)*SUM(Fasering!$D$5:$D$11)</f>
        <v>2575.4179021881087</v>
      </c>
      <c r="L39" s="73">
        <f>($K$3+H39*12*7.57%)*SUM(Fasering!$D$5:$D$12)</f>
        <v>3221.0797628000014</v>
      </c>
    </row>
    <row r="40" spans="1:12" x14ac:dyDescent="0.2">
      <c r="A40" s="52">
        <f t="shared" si="2"/>
        <v>30</v>
      </c>
      <c r="B40" s="16">
        <v>39929.21</v>
      </c>
      <c r="C40" s="16">
        <f t="shared" si="0"/>
        <v>40727.794199999997</v>
      </c>
      <c r="D40" s="68">
        <f t="shared" si="1"/>
        <v>3393.9828499999999</v>
      </c>
      <c r="E40" s="69">
        <f>GEW!$D$8+($D40-GEW!$D$8)*SUM(Fasering!$D$5:$D$9)</f>
        <v>2741.916111938519</v>
      </c>
      <c r="F40" s="70">
        <f>GEW!$D$8+($D40-GEW!$D$8)*SUM(Fasering!$D$5:$D$10)</f>
        <v>2959.4346860744376</v>
      </c>
      <c r="G40" s="70">
        <f>GEW!$D$8+($D40-GEW!$D$8)*SUM(Fasering!$D$5:$D$11)</f>
        <v>3176.4642758640816</v>
      </c>
      <c r="H40" s="71">
        <f>GEW!$D$8+($D40-GEW!$D$8)*SUM(Fasering!$D$5:$D$12)</f>
        <v>3393.9828500000003</v>
      </c>
      <c r="I40" s="72">
        <f>($K$3+E40*12*7.57%)*SUM(Fasering!$D$5:$D$9)</f>
        <v>1461.7672974513123</v>
      </c>
      <c r="J40" s="30">
        <f>($K$3+F40*12*7.57%)*SUM(Fasering!$D$5:$D$10)</f>
        <v>1991.3451503944696</v>
      </c>
      <c r="K40" s="30">
        <f>($K$3+G40*12*7.57%)*SUM(Fasering!$D$5:$D$11)</f>
        <v>2578.1626283044329</v>
      </c>
      <c r="L40" s="73">
        <f>($K$3+H40*12*7.57%)*SUM(Fasering!$D$5:$D$12)</f>
        <v>3224.8640209400014</v>
      </c>
    </row>
    <row r="41" spans="1:12" x14ac:dyDescent="0.2">
      <c r="A41" s="52">
        <f t="shared" si="2"/>
        <v>31</v>
      </c>
      <c r="B41" s="16">
        <v>39974.58</v>
      </c>
      <c r="C41" s="16">
        <f t="shared" si="0"/>
        <v>40774.071600000003</v>
      </c>
      <c r="D41" s="68">
        <f t="shared" si="1"/>
        <v>3397.8393000000001</v>
      </c>
      <c r="E41" s="69">
        <f>GEW!$D$8+($D41-GEW!$D$8)*SUM(Fasering!$D$5:$D$9)</f>
        <v>2744.0574891624528</v>
      </c>
      <c r="F41" s="70">
        <f>GEW!$D$8+($D41-GEW!$D$8)*SUM(Fasering!$D$5:$D$10)</f>
        <v>2962.1481829343129</v>
      </c>
      <c r="G41" s="70">
        <f>GEW!$D$8+($D41-GEW!$D$8)*SUM(Fasering!$D$5:$D$11)</f>
        <v>3179.7486062281405</v>
      </c>
      <c r="H41" s="71">
        <f>GEW!$D$8+($D41-GEW!$D$8)*SUM(Fasering!$D$5:$D$12)</f>
        <v>3397.8393000000005</v>
      </c>
      <c r="I41" s="72">
        <f>($K$3+E41*12*7.57%)*SUM(Fasering!$D$5:$D$9)</f>
        <v>1462.8474268302884</v>
      </c>
      <c r="J41" s="30">
        <f>($K$3+F41*12*7.57%)*SUM(Fasering!$D$5:$D$10)</f>
        <v>1993.0795456116896</v>
      </c>
      <c r="K41" s="30">
        <f>($K$3+G41*12*7.57%)*SUM(Fasering!$D$5:$D$11)</f>
        <v>2580.7035020832063</v>
      </c>
      <c r="L41" s="73">
        <f>($K$3+H41*12*7.57%)*SUM(Fasering!$D$5:$D$12)</f>
        <v>3228.367220120002</v>
      </c>
    </row>
    <row r="42" spans="1:12" x14ac:dyDescent="0.2">
      <c r="A42" s="52">
        <f t="shared" si="2"/>
        <v>32</v>
      </c>
      <c r="B42" s="16">
        <v>40016.589999999997</v>
      </c>
      <c r="C42" s="16">
        <f t="shared" si="0"/>
        <v>40816.921799999996</v>
      </c>
      <c r="D42" s="68">
        <f t="shared" si="1"/>
        <v>3401.4101499999997</v>
      </c>
      <c r="E42" s="69">
        <f>GEW!$D$8+($D42-GEW!$D$8)*SUM(Fasering!$D$5:$D$9)</f>
        <v>2746.0402808128265</v>
      </c>
      <c r="F42" s="70">
        <f>GEW!$D$8+($D42-GEW!$D$8)*SUM(Fasering!$D$5:$D$10)</f>
        <v>2964.660724329141</v>
      </c>
      <c r="G42" s="70">
        <f>GEW!$D$8+($D42-GEW!$D$8)*SUM(Fasering!$D$5:$D$11)</f>
        <v>3182.7897064836857</v>
      </c>
      <c r="H42" s="71">
        <f>GEW!$D$8+($D42-GEW!$D$8)*SUM(Fasering!$D$5:$D$12)</f>
        <v>3401.4101499999997</v>
      </c>
      <c r="I42" s="72">
        <f>($K$3+E42*12*7.57%)*SUM(Fasering!$D$5:$D$9)</f>
        <v>1463.8475642605454</v>
      </c>
      <c r="J42" s="30">
        <f>($K$3+F42*12*7.57%)*SUM(Fasering!$D$5:$D$10)</f>
        <v>1994.6854954260036</v>
      </c>
      <c r="K42" s="30">
        <f>($K$3+G42*12*7.57%)*SUM(Fasering!$D$5:$D$11)</f>
        <v>2583.0562044734693</v>
      </c>
      <c r="L42" s="73">
        <f>($K$3+H42*12*7.57%)*SUM(Fasering!$D$5:$D$12)</f>
        <v>3231.6109802600008</v>
      </c>
    </row>
    <row r="43" spans="1:12" x14ac:dyDescent="0.2">
      <c r="A43" s="52">
        <f t="shared" si="2"/>
        <v>33</v>
      </c>
      <c r="B43" s="16">
        <v>40055.49</v>
      </c>
      <c r="C43" s="16">
        <f t="shared" si="0"/>
        <v>40856.599799999996</v>
      </c>
      <c r="D43" s="68">
        <f t="shared" si="1"/>
        <v>3404.7166499999998</v>
      </c>
      <c r="E43" s="69">
        <f>GEW!$D$8+($D43-GEW!$D$8)*SUM(Fasering!$D$5:$D$9)</f>
        <v>2747.8762864114824</v>
      </c>
      <c r="F43" s="70">
        <f>GEW!$D$8+($D43-GEW!$D$8)*SUM(Fasering!$D$5:$D$10)</f>
        <v>2966.9872623024526</v>
      </c>
      <c r="G43" s="70">
        <f>GEW!$D$8+($D43-GEW!$D$8)*SUM(Fasering!$D$5:$D$11)</f>
        <v>3185.6056741090301</v>
      </c>
      <c r="H43" s="71">
        <f>GEW!$D$8+($D43-GEW!$D$8)*SUM(Fasering!$D$5:$D$12)</f>
        <v>3404.7166500000003</v>
      </c>
      <c r="I43" s="72">
        <f>($K$3+E43*12*7.57%)*SUM(Fasering!$D$5:$D$9)</f>
        <v>1464.7736615239828</v>
      </c>
      <c r="J43" s="30">
        <f>($K$3+F43*12*7.57%)*SUM(Fasering!$D$5:$D$10)</f>
        <v>1996.1725567870321</v>
      </c>
      <c r="K43" s="30">
        <f>($K$3+G43*12*7.57%)*SUM(Fasering!$D$5:$D$11)</f>
        <v>2585.2347363225822</v>
      </c>
      <c r="L43" s="73">
        <f>($K$3+H43*12*7.57%)*SUM(Fasering!$D$5:$D$12)</f>
        <v>3234.6146048600012</v>
      </c>
    </row>
    <row r="44" spans="1:12" x14ac:dyDescent="0.2">
      <c r="A44" s="52">
        <f t="shared" si="2"/>
        <v>34</v>
      </c>
      <c r="B44" s="16">
        <v>40091.53</v>
      </c>
      <c r="C44" s="16">
        <f t="shared" si="0"/>
        <v>40893.3606</v>
      </c>
      <c r="D44" s="68">
        <f t="shared" si="1"/>
        <v>3407.7800499999998</v>
      </c>
      <c r="E44" s="69">
        <f>GEW!$D$8+($D44-GEW!$D$8)*SUM(Fasering!$D$5:$D$9)</f>
        <v>2749.577305480263</v>
      </c>
      <c r="F44" s="70">
        <f>GEW!$D$8+($D44-GEW!$D$8)*SUM(Fasering!$D$5:$D$10)</f>
        <v>2969.1427488977779</v>
      </c>
      <c r="G44" s="70">
        <f>GEW!$D$8+($D44-GEW!$D$8)*SUM(Fasering!$D$5:$D$11)</f>
        <v>3188.2146065824854</v>
      </c>
      <c r="H44" s="71">
        <f>GEW!$D$8+($D44-GEW!$D$8)*SUM(Fasering!$D$5:$D$12)</f>
        <v>3407.7800500000003</v>
      </c>
      <c r="I44" s="72">
        <f>($K$3+E44*12*7.57%)*SUM(Fasering!$D$5:$D$9)</f>
        <v>1465.6316704024996</v>
      </c>
      <c r="J44" s="30">
        <f>($K$3+F44*12*7.57%)*SUM(Fasering!$D$5:$D$10)</f>
        <v>1997.5502866443962</v>
      </c>
      <c r="K44" s="30">
        <f>($K$3+G44*12*7.57%)*SUM(Fasering!$D$5:$D$11)</f>
        <v>2587.2530984779041</v>
      </c>
      <c r="L44" s="73">
        <f>($K$3+H44*12*7.57%)*SUM(Fasering!$D$5:$D$12)</f>
        <v>3237.3973974200012</v>
      </c>
    </row>
    <row r="45" spans="1:12" x14ac:dyDescent="0.2">
      <c r="A45" s="52">
        <f t="shared" si="2"/>
        <v>35</v>
      </c>
      <c r="B45" s="16">
        <v>40124.870000000003</v>
      </c>
      <c r="C45" s="16">
        <f t="shared" si="0"/>
        <v>40927.367400000003</v>
      </c>
      <c r="D45" s="68">
        <f t="shared" si="1"/>
        <v>3410.6139499999999</v>
      </c>
      <c r="E45" s="69">
        <f>GEW!$D$8+($D45-GEW!$D$8)*SUM(Fasering!$D$5:$D$9)</f>
        <v>2751.1508897131471</v>
      </c>
      <c r="F45" s="70">
        <f>GEW!$D$8+($D45-GEW!$D$8)*SUM(Fasering!$D$5:$D$10)</f>
        <v>2971.1367534229757</v>
      </c>
      <c r="G45" s="70">
        <f>GEW!$D$8+($D45-GEW!$D$8)*SUM(Fasering!$D$5:$D$11)</f>
        <v>3190.6280862901713</v>
      </c>
      <c r="H45" s="71">
        <f>GEW!$D$8+($D45-GEW!$D$8)*SUM(Fasering!$D$5:$D$12)</f>
        <v>3410.6139499999999</v>
      </c>
      <c r="I45" s="72">
        <f>($K$3+E45*12*7.57%)*SUM(Fasering!$D$5:$D$9)</f>
        <v>1466.4254000365102</v>
      </c>
      <c r="J45" s="30">
        <f>($K$3+F45*12*7.57%)*SUM(Fasering!$D$5:$D$10)</f>
        <v>1998.8248014458538</v>
      </c>
      <c r="K45" s="30">
        <f>($K$3+G45*12*7.57%)*SUM(Fasering!$D$5:$D$11)</f>
        <v>2589.1202514817455</v>
      </c>
      <c r="L45" s="73">
        <f>($K$3+H45*12*7.57%)*SUM(Fasering!$D$5:$D$12)</f>
        <v>3239.9717121800013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34</v>
      </c>
      <c r="B1" s="1" t="s">
        <v>35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25061.73</v>
      </c>
      <c r="C10" s="16">
        <f t="shared" ref="C10:C45" si="0">B10*$D$3</f>
        <v>25562.964599999999</v>
      </c>
      <c r="D10" s="68">
        <f t="shared" ref="D10:D45" si="1">B10/12*$D$3</f>
        <v>2130.2470499999999</v>
      </c>
      <c r="E10" s="69">
        <f>GEW!$D$8+($D10-GEW!$D$8)*SUM(Fasering!$D$5:$D$9)</f>
        <v>2040.1994919409369</v>
      </c>
      <c r="F10" s="70">
        <f>GEW!$D$8+($D10-GEW!$D$8)*SUM(Fasering!$D$5:$D$10)</f>
        <v>2070.2378534921772</v>
      </c>
      <c r="G10" s="70">
        <f>GEW!$D$8+($D10-GEW!$D$8)*SUM(Fasering!$D$5:$D$11)</f>
        <v>2100.2086884487594</v>
      </c>
      <c r="H10" s="71">
        <f>GEW!$D$8+($D10-GEW!$D$8)*SUM(Fasering!$D$5:$D$12)</f>
        <v>2130.2470499999999</v>
      </c>
      <c r="I10" s="72">
        <f>($K$3+E10*12*7.57%)*SUM(Fasering!$D$5:$D$9)</f>
        <v>1107.8153040782458</v>
      </c>
      <c r="J10" s="30">
        <f>($K$3+F10*12*7.57%)*SUM(Fasering!$D$5:$D$10)</f>
        <v>1422.9941209891804</v>
      </c>
      <c r="K10" s="30">
        <f>($K$3+G10*12*7.57%)*SUM(Fasering!$D$5:$D$11)</f>
        <v>1745.5333559124119</v>
      </c>
      <c r="L10" s="73">
        <f>($K$3+H10*12*7.57%)*SUM(Fasering!$D$5:$D$12)</f>
        <v>2076.8864202200007</v>
      </c>
    </row>
    <row r="11" spans="1:12" x14ac:dyDescent="0.2">
      <c r="A11" s="52">
        <f t="shared" ref="A11:A45" si="2">+A10+1</f>
        <v>1</v>
      </c>
      <c r="B11" s="16">
        <v>26037.58</v>
      </c>
      <c r="C11" s="16">
        <f t="shared" si="0"/>
        <v>26558.331600000001</v>
      </c>
      <c r="D11" s="68">
        <f t="shared" si="1"/>
        <v>2213.1943000000006</v>
      </c>
      <c r="E11" s="69">
        <f>GEW!$D$8+($D11-GEW!$D$8)*SUM(Fasering!$D$5:$D$9)</f>
        <v>2086.2577455000232</v>
      </c>
      <c r="F11" s="70">
        <f>GEW!$D$8+($D11-GEW!$D$8)*SUM(Fasering!$D$5:$D$10)</f>
        <v>2128.6016602082723</v>
      </c>
      <c r="G11" s="70">
        <f>GEW!$D$8+($D11-GEW!$D$8)*SUM(Fasering!$D$5:$D$11)</f>
        <v>2170.850385291752</v>
      </c>
      <c r="H11" s="71">
        <f>GEW!$D$8+($D11-GEW!$D$8)*SUM(Fasering!$D$5:$D$12)</f>
        <v>2213.1943000000006</v>
      </c>
      <c r="I11" s="72">
        <f>($K$3+E11*12*7.57%)*SUM(Fasering!$D$5:$D$9)</f>
        <v>1131.0474895416269</v>
      </c>
      <c r="J11" s="30">
        <f>($K$3+F11*12*7.57%)*SUM(Fasering!$D$5:$D$10)</f>
        <v>1460.2987181398178</v>
      </c>
      <c r="K11" s="30">
        <f>($K$3+G11*12*7.57%)*SUM(Fasering!$D$5:$D$11)</f>
        <v>1800.1842634948514</v>
      </c>
      <c r="L11" s="73">
        <f>($K$3+H11*12*7.57%)*SUM(Fasering!$D$5:$D$12)</f>
        <v>2152.235702120001</v>
      </c>
    </row>
    <row r="12" spans="1:12" x14ac:dyDescent="0.2">
      <c r="A12" s="52">
        <f t="shared" si="2"/>
        <v>2</v>
      </c>
      <c r="B12" s="16">
        <v>27013.42</v>
      </c>
      <c r="C12" s="16">
        <f t="shared" si="0"/>
        <v>27553.688399999999</v>
      </c>
      <c r="D12" s="68">
        <f t="shared" si="1"/>
        <v>2296.1406999999999</v>
      </c>
      <c r="E12" s="69">
        <f>GEW!$D$8+($D12-GEW!$D$8)*SUM(Fasering!$D$5:$D$9)</f>
        <v>2132.3155270782354</v>
      </c>
      <c r="F12" s="70">
        <f>GEW!$D$8+($D12-GEW!$D$8)*SUM(Fasering!$D$5:$D$10)</f>
        <v>2186.964868842625</v>
      </c>
      <c r="G12" s="70">
        <f>GEW!$D$8+($D12-GEW!$D$8)*SUM(Fasering!$D$5:$D$11)</f>
        <v>2241.4913582356103</v>
      </c>
      <c r="H12" s="71">
        <f>GEW!$D$8+($D12-GEW!$D$8)*SUM(Fasering!$D$5:$D$12)</f>
        <v>2296.1406999999999</v>
      </c>
      <c r="I12" s="72">
        <f>($K$3+E12*12*7.57%)*SUM(Fasering!$D$5:$D$9)</f>
        <v>1154.2794369337319</v>
      </c>
      <c r="J12" s="30">
        <f>($K$3+F12*12*7.57%)*SUM(Fasering!$D$5:$D$10)</f>
        <v>1497.6029330124697</v>
      </c>
      <c r="K12" s="30">
        <f>($K$3+G12*12*7.57%)*SUM(Fasering!$D$5:$D$11)</f>
        <v>1854.8346110433949</v>
      </c>
      <c r="L12" s="73">
        <f>($K$3+H12*12*7.57%)*SUM(Fasering!$D$5:$D$12)</f>
        <v>2227.5842118800006</v>
      </c>
    </row>
    <row r="13" spans="1:12" x14ac:dyDescent="0.2">
      <c r="A13" s="52">
        <f t="shared" si="2"/>
        <v>3</v>
      </c>
      <c r="B13" s="16">
        <v>27989.279999999999</v>
      </c>
      <c r="C13" s="16">
        <f t="shared" si="0"/>
        <v>28549.065599999998</v>
      </c>
      <c r="D13" s="68">
        <f t="shared" si="1"/>
        <v>2379.0888</v>
      </c>
      <c r="E13" s="69">
        <f>GEW!$D$8+($D13-GEW!$D$8)*SUM(Fasering!$D$5:$D$9)</f>
        <v>2178.374252618195</v>
      </c>
      <c r="F13" s="70">
        <f>GEW!$D$8+($D13-GEW!$D$8)*SUM(Fasering!$D$5:$D$10)</f>
        <v>2245.3292736404605</v>
      </c>
      <c r="G13" s="70">
        <f>GEW!$D$8+($D13-GEW!$D$8)*SUM(Fasering!$D$5:$D$11)</f>
        <v>2312.1337789777349</v>
      </c>
      <c r="H13" s="71">
        <f>GEW!$D$8+($D13-GEW!$D$8)*SUM(Fasering!$D$5:$D$12)</f>
        <v>2379.0888</v>
      </c>
      <c r="I13" s="72">
        <f>($K$3+E13*12*7.57%)*SUM(Fasering!$D$5:$D$9)</f>
        <v>1177.5118604683887</v>
      </c>
      <c r="J13" s="30">
        <f>($K$3+F13*12*7.57%)*SUM(Fasering!$D$5:$D$10)</f>
        <v>1534.9079124410914</v>
      </c>
      <c r="K13" s="30">
        <f>($K$3+G13*12*7.57%)*SUM(Fasering!$D$5:$D$11)</f>
        <v>1909.486078659728</v>
      </c>
      <c r="L13" s="73">
        <f>($K$3+H13*12*7.57%)*SUM(Fasering!$D$5:$D$12)</f>
        <v>2302.9342659200006</v>
      </c>
    </row>
    <row r="14" spans="1:12" x14ac:dyDescent="0.2">
      <c r="A14" s="52">
        <f t="shared" si="2"/>
        <v>4</v>
      </c>
      <c r="B14" s="16">
        <v>28965.119999999999</v>
      </c>
      <c r="C14" s="16">
        <f t="shared" si="0"/>
        <v>29544.422399999999</v>
      </c>
      <c r="D14" s="68">
        <f t="shared" si="1"/>
        <v>2462.0351999999998</v>
      </c>
      <c r="E14" s="69">
        <f>GEW!$D$8+($D14-GEW!$D$8)*SUM(Fasering!$D$5:$D$9)</f>
        <v>2224.4320341964076</v>
      </c>
      <c r="F14" s="70">
        <f>GEW!$D$8+($D14-GEW!$D$8)*SUM(Fasering!$D$5:$D$10)</f>
        <v>2303.6924822748133</v>
      </c>
      <c r="G14" s="70">
        <f>GEW!$D$8+($D14-GEW!$D$8)*SUM(Fasering!$D$5:$D$11)</f>
        <v>2382.7747519215936</v>
      </c>
      <c r="H14" s="71">
        <f>GEW!$D$8+($D14-GEW!$D$8)*SUM(Fasering!$D$5:$D$12)</f>
        <v>2462.0351999999998</v>
      </c>
      <c r="I14" s="72">
        <f>($K$3+E14*12*7.57%)*SUM(Fasering!$D$5:$D$9)</f>
        <v>1200.7438078604937</v>
      </c>
      <c r="J14" s="30">
        <f>($K$3+F14*12*7.57%)*SUM(Fasering!$D$5:$D$10)</f>
        <v>1572.2121273137429</v>
      </c>
      <c r="K14" s="30">
        <f>($K$3+G14*12*7.57%)*SUM(Fasering!$D$5:$D$11)</f>
        <v>1964.136426208272</v>
      </c>
      <c r="L14" s="73">
        <f>($K$3+H14*12*7.57%)*SUM(Fasering!$D$5:$D$12)</f>
        <v>2378.2827756800002</v>
      </c>
    </row>
    <row r="15" spans="1:12" x14ac:dyDescent="0.2">
      <c r="A15" s="52">
        <f t="shared" si="2"/>
        <v>5</v>
      </c>
      <c r="B15" s="16">
        <v>28965.119999999999</v>
      </c>
      <c r="C15" s="16">
        <f t="shared" si="0"/>
        <v>29544.422399999999</v>
      </c>
      <c r="D15" s="68">
        <f t="shared" si="1"/>
        <v>2462.0351999999998</v>
      </c>
      <c r="E15" s="69">
        <f>GEW!$D$8+($D15-GEW!$D$8)*SUM(Fasering!$D$5:$D$9)</f>
        <v>2224.4320341964076</v>
      </c>
      <c r="F15" s="70">
        <f>GEW!$D$8+($D15-GEW!$D$8)*SUM(Fasering!$D$5:$D$10)</f>
        <v>2303.6924822748133</v>
      </c>
      <c r="G15" s="70">
        <f>GEW!$D$8+($D15-GEW!$D$8)*SUM(Fasering!$D$5:$D$11)</f>
        <v>2382.7747519215936</v>
      </c>
      <c r="H15" s="71">
        <f>GEW!$D$8+($D15-GEW!$D$8)*SUM(Fasering!$D$5:$D$12)</f>
        <v>2462.0351999999998</v>
      </c>
      <c r="I15" s="72">
        <f>($K$3+E15*12*7.57%)*SUM(Fasering!$D$5:$D$9)</f>
        <v>1200.7438078604937</v>
      </c>
      <c r="J15" s="30">
        <f>($K$3+F15*12*7.57%)*SUM(Fasering!$D$5:$D$10)</f>
        <v>1572.2121273137429</v>
      </c>
      <c r="K15" s="30">
        <f>($K$3+G15*12*7.57%)*SUM(Fasering!$D$5:$D$11)</f>
        <v>1964.136426208272</v>
      </c>
      <c r="L15" s="73">
        <f>($K$3+H15*12*7.57%)*SUM(Fasering!$D$5:$D$12)</f>
        <v>2378.2827756800002</v>
      </c>
    </row>
    <row r="16" spans="1:12" x14ac:dyDescent="0.2">
      <c r="A16" s="52">
        <f t="shared" si="2"/>
        <v>6</v>
      </c>
      <c r="B16" s="16">
        <v>29718.63</v>
      </c>
      <c r="C16" s="16">
        <f t="shared" si="0"/>
        <v>30313.0026</v>
      </c>
      <c r="D16" s="68">
        <f t="shared" si="1"/>
        <v>2526.0835500000003</v>
      </c>
      <c r="E16" s="69">
        <f>GEW!$D$8+($D16-GEW!$D$8)*SUM(Fasering!$D$5:$D$9)</f>
        <v>2259.9962650098596</v>
      </c>
      <c r="F16" s="70">
        <f>GEW!$D$8+($D16-GEW!$D$8)*SUM(Fasering!$D$5:$D$10)</f>
        <v>2348.7585395568185</v>
      </c>
      <c r="G16" s="70">
        <f>GEW!$D$8+($D16-GEW!$D$8)*SUM(Fasering!$D$5:$D$11)</f>
        <v>2437.3212754530414</v>
      </c>
      <c r="H16" s="71">
        <f>GEW!$D$8+($D16-GEW!$D$8)*SUM(Fasering!$D$5:$D$12)</f>
        <v>2526.0835500000003</v>
      </c>
      <c r="I16" s="72">
        <f>($K$3+E16*12*7.57%)*SUM(Fasering!$D$5:$D$9)</f>
        <v>1218.682716574448</v>
      </c>
      <c r="J16" s="30">
        <f>($K$3+F16*12*7.57%)*SUM(Fasering!$D$5:$D$10)</f>
        <v>1601.0171557494421</v>
      </c>
      <c r="K16" s="30">
        <f>($K$3+G16*12*7.57%)*SUM(Fasering!$D$5:$D$11)</f>
        <v>2006.3355401832107</v>
      </c>
      <c r="L16" s="73">
        <f>($K$3+H16*12*7.57%)*SUM(Fasering!$D$5:$D$12)</f>
        <v>2436.464296820001</v>
      </c>
    </row>
    <row r="17" spans="1:12" x14ac:dyDescent="0.2">
      <c r="A17" s="52">
        <f t="shared" si="2"/>
        <v>7</v>
      </c>
      <c r="B17" s="16">
        <v>29718.63</v>
      </c>
      <c r="C17" s="16">
        <f t="shared" si="0"/>
        <v>30313.0026</v>
      </c>
      <c r="D17" s="68">
        <f t="shared" si="1"/>
        <v>2526.0835500000003</v>
      </c>
      <c r="E17" s="69">
        <f>GEW!$D$8+($D17-GEW!$D$8)*SUM(Fasering!$D$5:$D$9)</f>
        <v>2259.9962650098596</v>
      </c>
      <c r="F17" s="70">
        <f>GEW!$D$8+($D17-GEW!$D$8)*SUM(Fasering!$D$5:$D$10)</f>
        <v>2348.7585395568185</v>
      </c>
      <c r="G17" s="70">
        <f>GEW!$D$8+($D17-GEW!$D$8)*SUM(Fasering!$D$5:$D$11)</f>
        <v>2437.3212754530414</v>
      </c>
      <c r="H17" s="71">
        <f>GEW!$D$8+($D17-GEW!$D$8)*SUM(Fasering!$D$5:$D$12)</f>
        <v>2526.0835500000003</v>
      </c>
      <c r="I17" s="72">
        <f>($K$3+E17*12*7.57%)*SUM(Fasering!$D$5:$D$9)</f>
        <v>1218.682716574448</v>
      </c>
      <c r="J17" s="30">
        <f>($K$3+F17*12*7.57%)*SUM(Fasering!$D$5:$D$10)</f>
        <v>1601.0171557494421</v>
      </c>
      <c r="K17" s="30">
        <f>($K$3+G17*12*7.57%)*SUM(Fasering!$D$5:$D$11)</f>
        <v>2006.3355401832107</v>
      </c>
      <c r="L17" s="73">
        <f>($K$3+H17*12*7.57%)*SUM(Fasering!$D$5:$D$12)</f>
        <v>2436.464296820001</v>
      </c>
    </row>
    <row r="18" spans="1:12" x14ac:dyDescent="0.2">
      <c r="A18" s="52">
        <f t="shared" si="2"/>
        <v>8</v>
      </c>
      <c r="B18" s="16">
        <v>31109.49</v>
      </c>
      <c r="C18" s="16">
        <f t="shared" si="0"/>
        <v>31731.679800000002</v>
      </c>
      <c r="D18" s="68">
        <f t="shared" si="1"/>
        <v>2644.30665</v>
      </c>
      <c r="E18" s="69">
        <f>GEW!$D$8+($D18-GEW!$D$8)*SUM(Fasering!$D$5:$D$9)</f>
        <v>2325.642196807974</v>
      </c>
      <c r="F18" s="70">
        <f>GEW!$D$8+($D18-GEW!$D$8)*SUM(Fasering!$D$5:$D$10)</f>
        <v>2431.9433366149187</v>
      </c>
      <c r="G18" s="70">
        <f>GEW!$D$8+($D18-GEW!$D$8)*SUM(Fasering!$D$5:$D$11)</f>
        <v>2538.0055101930557</v>
      </c>
      <c r="H18" s="71">
        <f>GEW!$D$8+($D18-GEW!$D$8)*SUM(Fasering!$D$5:$D$12)</f>
        <v>2644.30665</v>
      </c>
      <c r="I18" s="72">
        <f>($K$3+E18*12*7.57%)*SUM(Fasering!$D$5:$D$9)</f>
        <v>1251.7950980609446</v>
      </c>
      <c r="J18" s="30">
        <f>($K$3+F18*12*7.57%)*SUM(Fasering!$D$5:$D$10)</f>
        <v>1654.1866715489346</v>
      </c>
      <c r="K18" s="30">
        <f>($K$3+G18*12*7.57%)*SUM(Fasering!$D$5:$D$11)</f>
        <v>2084.2284144160435</v>
      </c>
      <c r="L18" s="73">
        <f>($K$3+H18*12*7.57%)*SUM(Fasering!$D$5:$D$12)</f>
        <v>2543.8581608600002</v>
      </c>
    </row>
    <row r="19" spans="1:12" x14ac:dyDescent="0.2">
      <c r="A19" s="52">
        <f t="shared" si="2"/>
        <v>9</v>
      </c>
      <c r="B19" s="16">
        <v>31109.49</v>
      </c>
      <c r="C19" s="16">
        <f t="shared" si="0"/>
        <v>31731.679800000002</v>
      </c>
      <c r="D19" s="68">
        <f t="shared" si="1"/>
        <v>2644.30665</v>
      </c>
      <c r="E19" s="69">
        <f>GEW!$D$8+($D19-GEW!$D$8)*SUM(Fasering!$D$5:$D$9)</f>
        <v>2325.642196807974</v>
      </c>
      <c r="F19" s="70">
        <f>GEW!$D$8+($D19-GEW!$D$8)*SUM(Fasering!$D$5:$D$10)</f>
        <v>2431.9433366149187</v>
      </c>
      <c r="G19" s="70">
        <f>GEW!$D$8+($D19-GEW!$D$8)*SUM(Fasering!$D$5:$D$11)</f>
        <v>2538.0055101930557</v>
      </c>
      <c r="H19" s="71">
        <f>GEW!$D$8+($D19-GEW!$D$8)*SUM(Fasering!$D$5:$D$12)</f>
        <v>2644.30665</v>
      </c>
      <c r="I19" s="72">
        <f>($K$3+E19*12*7.57%)*SUM(Fasering!$D$5:$D$9)</f>
        <v>1251.7950980609446</v>
      </c>
      <c r="J19" s="30">
        <f>($K$3+F19*12*7.57%)*SUM(Fasering!$D$5:$D$10)</f>
        <v>1654.1866715489346</v>
      </c>
      <c r="K19" s="30">
        <f>($K$3+G19*12*7.57%)*SUM(Fasering!$D$5:$D$11)</f>
        <v>2084.2284144160435</v>
      </c>
      <c r="L19" s="73">
        <f>($K$3+H19*12*7.57%)*SUM(Fasering!$D$5:$D$12)</f>
        <v>2543.8581608600002</v>
      </c>
    </row>
    <row r="20" spans="1:12" x14ac:dyDescent="0.2">
      <c r="A20" s="52">
        <f t="shared" si="2"/>
        <v>10</v>
      </c>
      <c r="B20" s="16">
        <v>32273.3</v>
      </c>
      <c r="C20" s="16">
        <f t="shared" si="0"/>
        <v>32918.766000000003</v>
      </c>
      <c r="D20" s="68">
        <f t="shared" si="1"/>
        <v>2743.2305000000001</v>
      </c>
      <c r="E20" s="69">
        <f>GEW!$D$8+($D20-GEW!$D$8)*SUM(Fasering!$D$5:$D$9)</f>
        <v>2380.5718028689466</v>
      </c>
      <c r="F20" s="70">
        <f>GEW!$D$8+($D20-GEW!$D$8)*SUM(Fasering!$D$5:$D$10)</f>
        <v>2501.5486877388184</v>
      </c>
      <c r="G20" s="70">
        <f>GEW!$D$8+($D20-GEW!$D$8)*SUM(Fasering!$D$5:$D$11)</f>
        <v>2622.2536151301283</v>
      </c>
      <c r="H20" s="71">
        <f>GEW!$D$8+($D20-GEW!$D$8)*SUM(Fasering!$D$5:$D$12)</f>
        <v>2743.2305000000006</v>
      </c>
      <c r="I20" s="72">
        <f>($K$3+E20*12*7.57%)*SUM(Fasering!$D$5:$D$9)</f>
        <v>1279.5020712270434</v>
      </c>
      <c r="J20" s="30">
        <f>($K$3+F20*12*7.57%)*SUM(Fasering!$D$5:$D$10)</f>
        <v>1698.676565702629</v>
      </c>
      <c r="K20" s="30">
        <f>($K$3+G20*12*7.57%)*SUM(Fasering!$D$5:$D$11)</f>
        <v>2149.4057190771268</v>
      </c>
      <c r="L20" s="73">
        <f>($K$3+H20*12*7.57%)*SUM(Fasering!$D$5:$D$12)</f>
        <v>2633.720586200001</v>
      </c>
    </row>
    <row r="21" spans="1:12" x14ac:dyDescent="0.2">
      <c r="A21" s="52">
        <f t="shared" si="2"/>
        <v>11</v>
      </c>
      <c r="B21" s="16">
        <v>32273.3</v>
      </c>
      <c r="C21" s="16">
        <f t="shared" si="0"/>
        <v>32918.766000000003</v>
      </c>
      <c r="D21" s="68">
        <f t="shared" si="1"/>
        <v>2743.2305000000001</v>
      </c>
      <c r="E21" s="69">
        <f>GEW!$D$8+($D21-GEW!$D$8)*SUM(Fasering!$D$5:$D$9)</f>
        <v>2380.5718028689466</v>
      </c>
      <c r="F21" s="70">
        <f>GEW!$D$8+($D21-GEW!$D$8)*SUM(Fasering!$D$5:$D$10)</f>
        <v>2501.5486877388184</v>
      </c>
      <c r="G21" s="70">
        <f>GEW!$D$8+($D21-GEW!$D$8)*SUM(Fasering!$D$5:$D$11)</f>
        <v>2622.2536151301283</v>
      </c>
      <c r="H21" s="71">
        <f>GEW!$D$8+($D21-GEW!$D$8)*SUM(Fasering!$D$5:$D$12)</f>
        <v>2743.2305000000006</v>
      </c>
      <c r="I21" s="72">
        <f>($K$3+E21*12*7.57%)*SUM(Fasering!$D$5:$D$9)</f>
        <v>1279.5020712270434</v>
      </c>
      <c r="J21" s="30">
        <f>($K$3+F21*12*7.57%)*SUM(Fasering!$D$5:$D$10)</f>
        <v>1698.676565702629</v>
      </c>
      <c r="K21" s="30">
        <f>($K$3+G21*12*7.57%)*SUM(Fasering!$D$5:$D$11)</f>
        <v>2149.4057190771268</v>
      </c>
      <c r="L21" s="73">
        <f>($K$3+H21*12*7.57%)*SUM(Fasering!$D$5:$D$12)</f>
        <v>2633.720586200001</v>
      </c>
    </row>
    <row r="22" spans="1:12" x14ac:dyDescent="0.2">
      <c r="A22" s="52">
        <f t="shared" si="2"/>
        <v>12</v>
      </c>
      <c r="B22" s="16">
        <v>33253.879999999997</v>
      </c>
      <c r="C22" s="16">
        <f t="shared" si="0"/>
        <v>33918.957600000002</v>
      </c>
      <c r="D22" s="68">
        <f t="shared" si="1"/>
        <v>2826.5797999999995</v>
      </c>
      <c r="E22" s="69">
        <f>GEW!$D$8+($D22-GEW!$D$8)*SUM(Fasering!$D$5:$D$9)</f>
        <v>2426.8533033812882</v>
      </c>
      <c r="F22" s="70">
        <f>GEW!$D$8+($D22-GEW!$D$8)*SUM(Fasering!$D$5:$D$10)</f>
        <v>2560.1953871185056</v>
      </c>
      <c r="G22" s="70">
        <f>GEW!$D$8+($D22-GEW!$D$8)*SUM(Fasering!$D$5:$D$11)</f>
        <v>2693.2377162627822</v>
      </c>
      <c r="H22" s="71">
        <f>GEW!$D$8+($D22-GEW!$D$8)*SUM(Fasering!$D$5:$D$12)</f>
        <v>2826.5797999999995</v>
      </c>
      <c r="I22" s="72">
        <f>($K$3+E22*12*7.57%)*SUM(Fasering!$D$5:$D$9)</f>
        <v>1302.8468644039478</v>
      </c>
      <c r="J22" s="30">
        <f>($K$3+F22*12*7.57%)*SUM(Fasering!$D$5:$D$10)</f>
        <v>1736.1619803400952</v>
      </c>
      <c r="K22" s="30">
        <f>($K$3+G22*12*7.57%)*SUM(Fasering!$D$5:$D$11)</f>
        <v>2204.3215226916036</v>
      </c>
      <c r="L22" s="73">
        <f>($K$3+H22*12*7.57%)*SUM(Fasering!$D$5:$D$12)</f>
        <v>2709.4350903200002</v>
      </c>
    </row>
    <row r="23" spans="1:12" x14ac:dyDescent="0.2">
      <c r="A23" s="52">
        <f t="shared" si="2"/>
        <v>13</v>
      </c>
      <c r="B23" s="16">
        <v>33253.879999999997</v>
      </c>
      <c r="C23" s="16">
        <f t="shared" si="0"/>
        <v>33918.957600000002</v>
      </c>
      <c r="D23" s="68">
        <f t="shared" si="1"/>
        <v>2826.5797999999995</v>
      </c>
      <c r="E23" s="69">
        <f>GEW!$D$8+($D23-GEW!$D$8)*SUM(Fasering!$D$5:$D$9)</f>
        <v>2426.8533033812882</v>
      </c>
      <c r="F23" s="70">
        <f>GEW!$D$8+($D23-GEW!$D$8)*SUM(Fasering!$D$5:$D$10)</f>
        <v>2560.1953871185056</v>
      </c>
      <c r="G23" s="70">
        <f>GEW!$D$8+($D23-GEW!$D$8)*SUM(Fasering!$D$5:$D$11)</f>
        <v>2693.2377162627822</v>
      </c>
      <c r="H23" s="71">
        <f>GEW!$D$8+($D23-GEW!$D$8)*SUM(Fasering!$D$5:$D$12)</f>
        <v>2826.5797999999995</v>
      </c>
      <c r="I23" s="72">
        <f>($K$3+E23*12*7.57%)*SUM(Fasering!$D$5:$D$9)</f>
        <v>1302.8468644039478</v>
      </c>
      <c r="J23" s="30">
        <f>($K$3+F23*12*7.57%)*SUM(Fasering!$D$5:$D$10)</f>
        <v>1736.1619803400952</v>
      </c>
      <c r="K23" s="30">
        <f>($K$3+G23*12*7.57%)*SUM(Fasering!$D$5:$D$11)</f>
        <v>2204.3215226916036</v>
      </c>
      <c r="L23" s="73">
        <f>($K$3+H23*12*7.57%)*SUM(Fasering!$D$5:$D$12)</f>
        <v>2709.4350903200002</v>
      </c>
    </row>
    <row r="24" spans="1:12" x14ac:dyDescent="0.2">
      <c r="A24" s="52">
        <f t="shared" si="2"/>
        <v>14</v>
      </c>
      <c r="B24" s="16">
        <v>34644.74</v>
      </c>
      <c r="C24" s="16">
        <f t="shared" si="0"/>
        <v>35337.6348</v>
      </c>
      <c r="D24" s="68">
        <f t="shared" si="1"/>
        <v>2944.8028999999997</v>
      </c>
      <c r="E24" s="69">
        <f>GEW!$D$8+($D24-GEW!$D$8)*SUM(Fasering!$D$5:$D$9)</f>
        <v>2492.4992351794031</v>
      </c>
      <c r="F24" s="70">
        <f>GEW!$D$8+($D24-GEW!$D$8)*SUM(Fasering!$D$5:$D$10)</f>
        <v>2643.3801841766058</v>
      </c>
      <c r="G24" s="70">
        <f>GEW!$D$8+($D24-GEW!$D$8)*SUM(Fasering!$D$5:$D$11)</f>
        <v>2793.921951002797</v>
      </c>
      <c r="H24" s="71">
        <f>GEW!$D$8+($D24-GEW!$D$8)*SUM(Fasering!$D$5:$D$12)</f>
        <v>2944.8028999999997</v>
      </c>
      <c r="I24" s="72">
        <f>($K$3+E24*12*7.57%)*SUM(Fasering!$D$5:$D$9)</f>
        <v>1335.9592458904447</v>
      </c>
      <c r="J24" s="30">
        <f>($K$3+F24*12*7.57%)*SUM(Fasering!$D$5:$D$10)</f>
        <v>1789.3314961395877</v>
      </c>
      <c r="K24" s="30">
        <f>($K$3+G24*12*7.57%)*SUM(Fasering!$D$5:$D$11)</f>
        <v>2282.2143969244366</v>
      </c>
      <c r="L24" s="73">
        <f>($K$3+H24*12*7.57%)*SUM(Fasering!$D$5:$D$12)</f>
        <v>2816.8289543600004</v>
      </c>
    </row>
    <row r="25" spans="1:12" x14ac:dyDescent="0.2">
      <c r="A25" s="52">
        <f t="shared" si="2"/>
        <v>15</v>
      </c>
      <c r="B25" s="16">
        <v>34644.74</v>
      </c>
      <c r="C25" s="16">
        <f t="shared" si="0"/>
        <v>35337.6348</v>
      </c>
      <c r="D25" s="68">
        <f t="shared" si="1"/>
        <v>2944.8028999999997</v>
      </c>
      <c r="E25" s="69">
        <f>GEW!$D$8+($D25-GEW!$D$8)*SUM(Fasering!$D$5:$D$9)</f>
        <v>2492.4992351794031</v>
      </c>
      <c r="F25" s="70">
        <f>GEW!$D$8+($D25-GEW!$D$8)*SUM(Fasering!$D$5:$D$10)</f>
        <v>2643.3801841766058</v>
      </c>
      <c r="G25" s="70">
        <f>GEW!$D$8+($D25-GEW!$D$8)*SUM(Fasering!$D$5:$D$11)</f>
        <v>2793.921951002797</v>
      </c>
      <c r="H25" s="71">
        <f>GEW!$D$8+($D25-GEW!$D$8)*SUM(Fasering!$D$5:$D$12)</f>
        <v>2944.8028999999997</v>
      </c>
      <c r="I25" s="72">
        <f>($K$3+E25*12*7.57%)*SUM(Fasering!$D$5:$D$9)</f>
        <v>1335.9592458904447</v>
      </c>
      <c r="J25" s="30">
        <f>($K$3+F25*12*7.57%)*SUM(Fasering!$D$5:$D$10)</f>
        <v>1789.3314961395877</v>
      </c>
      <c r="K25" s="30">
        <f>($K$3+G25*12*7.57%)*SUM(Fasering!$D$5:$D$11)</f>
        <v>2282.2143969244366</v>
      </c>
      <c r="L25" s="73">
        <f>($K$3+H25*12*7.57%)*SUM(Fasering!$D$5:$D$12)</f>
        <v>2816.8289543600004</v>
      </c>
    </row>
    <row r="26" spans="1:12" x14ac:dyDescent="0.2">
      <c r="A26" s="52">
        <f t="shared" si="2"/>
        <v>16</v>
      </c>
      <c r="B26" s="16">
        <v>36035.599999999999</v>
      </c>
      <c r="C26" s="16">
        <f t="shared" si="0"/>
        <v>36756.311999999998</v>
      </c>
      <c r="D26" s="68">
        <f t="shared" si="1"/>
        <v>3063.0260000000003</v>
      </c>
      <c r="E26" s="69">
        <f>GEW!$D$8+($D26-GEW!$D$8)*SUM(Fasering!$D$5:$D$9)</f>
        <v>2558.1451669775183</v>
      </c>
      <c r="F26" s="70">
        <f>GEW!$D$8+($D26-GEW!$D$8)*SUM(Fasering!$D$5:$D$10)</f>
        <v>2726.5649812347065</v>
      </c>
      <c r="G26" s="70">
        <f>GEW!$D$8+($D26-GEW!$D$8)*SUM(Fasering!$D$5:$D$11)</f>
        <v>2894.6061857428126</v>
      </c>
      <c r="H26" s="71">
        <f>GEW!$D$8+($D26-GEW!$D$8)*SUM(Fasering!$D$5:$D$12)</f>
        <v>3063.0260000000007</v>
      </c>
      <c r="I26" s="72">
        <f>($K$3+E26*12*7.57%)*SUM(Fasering!$D$5:$D$9)</f>
        <v>1369.0716273769419</v>
      </c>
      <c r="J26" s="30">
        <f>($K$3+F26*12*7.57%)*SUM(Fasering!$D$5:$D$10)</f>
        <v>1842.5010119390806</v>
      </c>
      <c r="K26" s="30">
        <f>($K$3+G26*12*7.57%)*SUM(Fasering!$D$5:$D$11)</f>
        <v>2360.107271157271</v>
      </c>
      <c r="L26" s="73">
        <f>($K$3+H26*12*7.57%)*SUM(Fasering!$D$5:$D$12)</f>
        <v>2924.222818400001</v>
      </c>
    </row>
    <row r="27" spans="1:12" x14ac:dyDescent="0.2">
      <c r="A27" s="52">
        <f t="shared" si="2"/>
        <v>17</v>
      </c>
      <c r="B27" s="16">
        <v>36035.599999999999</v>
      </c>
      <c r="C27" s="16">
        <f t="shared" si="0"/>
        <v>36756.311999999998</v>
      </c>
      <c r="D27" s="68">
        <f t="shared" si="1"/>
        <v>3063.0260000000003</v>
      </c>
      <c r="E27" s="69">
        <f>GEW!$D$8+($D27-GEW!$D$8)*SUM(Fasering!$D$5:$D$9)</f>
        <v>2558.1451669775183</v>
      </c>
      <c r="F27" s="70">
        <f>GEW!$D$8+($D27-GEW!$D$8)*SUM(Fasering!$D$5:$D$10)</f>
        <v>2726.5649812347065</v>
      </c>
      <c r="G27" s="70">
        <f>GEW!$D$8+($D27-GEW!$D$8)*SUM(Fasering!$D$5:$D$11)</f>
        <v>2894.6061857428126</v>
      </c>
      <c r="H27" s="71">
        <f>GEW!$D$8+($D27-GEW!$D$8)*SUM(Fasering!$D$5:$D$12)</f>
        <v>3063.0260000000007</v>
      </c>
      <c r="I27" s="72">
        <f>($K$3+E27*12*7.57%)*SUM(Fasering!$D$5:$D$9)</f>
        <v>1369.0716273769419</v>
      </c>
      <c r="J27" s="30">
        <f>($K$3+F27*12*7.57%)*SUM(Fasering!$D$5:$D$10)</f>
        <v>1842.5010119390806</v>
      </c>
      <c r="K27" s="30">
        <f>($K$3+G27*12*7.57%)*SUM(Fasering!$D$5:$D$11)</f>
        <v>2360.107271157271</v>
      </c>
      <c r="L27" s="73">
        <f>($K$3+H27*12*7.57%)*SUM(Fasering!$D$5:$D$12)</f>
        <v>2924.222818400001</v>
      </c>
    </row>
    <row r="28" spans="1:12" x14ac:dyDescent="0.2">
      <c r="A28" s="52">
        <f t="shared" si="2"/>
        <v>18</v>
      </c>
      <c r="B28" s="16">
        <v>37426.47</v>
      </c>
      <c r="C28" s="16">
        <f t="shared" si="0"/>
        <v>38174.999400000001</v>
      </c>
      <c r="D28" s="68">
        <f t="shared" si="1"/>
        <v>3181.2499499999999</v>
      </c>
      <c r="E28" s="69">
        <f>GEW!$D$8+($D28-GEW!$D$8)*SUM(Fasering!$D$5:$D$9)</f>
        <v>2623.7915707565066</v>
      </c>
      <c r="F28" s="70">
        <f>GEW!$D$8+($D28-GEW!$D$8)*SUM(Fasering!$D$5:$D$10)</f>
        <v>2809.7503763745472</v>
      </c>
      <c r="G28" s="70">
        <f>GEW!$D$8+($D28-GEW!$D$8)*SUM(Fasering!$D$5:$D$11)</f>
        <v>2995.2911443819594</v>
      </c>
      <c r="H28" s="71">
        <f>GEW!$D$8+($D28-GEW!$D$8)*SUM(Fasering!$D$5:$D$12)</f>
        <v>3181.2499500000004</v>
      </c>
      <c r="I28" s="72">
        <f>($K$3+E28*12*7.57%)*SUM(Fasering!$D$5:$D$9)</f>
        <v>1402.1842469347148</v>
      </c>
      <c r="J28" s="30">
        <f>($K$3+F28*12*7.57%)*SUM(Fasering!$D$5:$D$10)</f>
        <v>1895.6709100165576</v>
      </c>
      <c r="K28" s="30">
        <f>($K$3+G28*12*7.57%)*SUM(Fasering!$D$5:$D$11)</f>
        <v>2438.0007054239986</v>
      </c>
      <c r="L28" s="73">
        <f>($K$3+H28*12*7.57%)*SUM(Fasering!$D$5:$D$12)</f>
        <v>3031.6174545800004</v>
      </c>
    </row>
    <row r="29" spans="1:12" x14ac:dyDescent="0.2">
      <c r="A29" s="52">
        <f t="shared" si="2"/>
        <v>19</v>
      </c>
      <c r="B29" s="16">
        <v>37426.47</v>
      </c>
      <c r="C29" s="16">
        <f t="shared" si="0"/>
        <v>38174.999400000001</v>
      </c>
      <c r="D29" s="68">
        <f t="shared" si="1"/>
        <v>3181.2499499999999</v>
      </c>
      <c r="E29" s="69">
        <f>GEW!$D$8+($D29-GEW!$D$8)*SUM(Fasering!$D$5:$D$9)</f>
        <v>2623.7915707565066</v>
      </c>
      <c r="F29" s="70">
        <f>GEW!$D$8+($D29-GEW!$D$8)*SUM(Fasering!$D$5:$D$10)</f>
        <v>2809.7503763745472</v>
      </c>
      <c r="G29" s="70">
        <f>GEW!$D$8+($D29-GEW!$D$8)*SUM(Fasering!$D$5:$D$11)</f>
        <v>2995.2911443819594</v>
      </c>
      <c r="H29" s="71">
        <f>GEW!$D$8+($D29-GEW!$D$8)*SUM(Fasering!$D$5:$D$12)</f>
        <v>3181.2499500000004</v>
      </c>
      <c r="I29" s="72">
        <f>($K$3+E29*12*7.57%)*SUM(Fasering!$D$5:$D$9)</f>
        <v>1402.1842469347148</v>
      </c>
      <c r="J29" s="30">
        <f>($K$3+F29*12*7.57%)*SUM(Fasering!$D$5:$D$10)</f>
        <v>1895.6709100165576</v>
      </c>
      <c r="K29" s="30">
        <f>($K$3+G29*12*7.57%)*SUM(Fasering!$D$5:$D$11)</f>
        <v>2438.0007054239986</v>
      </c>
      <c r="L29" s="73">
        <f>($K$3+H29*12*7.57%)*SUM(Fasering!$D$5:$D$12)</f>
        <v>3031.6174545800004</v>
      </c>
    </row>
    <row r="30" spans="1:12" x14ac:dyDescent="0.2">
      <c r="A30" s="52">
        <f t="shared" si="2"/>
        <v>20</v>
      </c>
      <c r="B30" s="16">
        <v>38817.33</v>
      </c>
      <c r="C30" s="16">
        <f t="shared" si="0"/>
        <v>39593.676599999999</v>
      </c>
      <c r="D30" s="68">
        <f t="shared" si="1"/>
        <v>3299.4730500000001</v>
      </c>
      <c r="E30" s="69">
        <f>GEW!$D$8+($D30-GEW!$D$8)*SUM(Fasering!$D$5:$D$9)</f>
        <v>2689.4375025546215</v>
      </c>
      <c r="F30" s="70">
        <f>GEW!$D$8+($D30-GEW!$D$8)*SUM(Fasering!$D$5:$D$10)</f>
        <v>2892.9351734326474</v>
      </c>
      <c r="G30" s="70">
        <f>GEW!$D$8+($D30-GEW!$D$8)*SUM(Fasering!$D$5:$D$11)</f>
        <v>3095.9753791219746</v>
      </c>
      <c r="H30" s="71">
        <f>GEW!$D$8+($D30-GEW!$D$8)*SUM(Fasering!$D$5:$D$12)</f>
        <v>3299.4730500000005</v>
      </c>
      <c r="I30" s="72">
        <f>($K$3+E30*12*7.57%)*SUM(Fasering!$D$5:$D$9)</f>
        <v>1435.2966284212116</v>
      </c>
      <c r="J30" s="30">
        <f>($K$3+F30*12*7.57%)*SUM(Fasering!$D$5:$D$10)</f>
        <v>1948.8404258160504</v>
      </c>
      <c r="K30" s="30">
        <f>($K$3+G30*12*7.57%)*SUM(Fasering!$D$5:$D$11)</f>
        <v>2515.8935796568326</v>
      </c>
      <c r="L30" s="73">
        <f>($K$3+H30*12*7.57%)*SUM(Fasering!$D$5:$D$12)</f>
        <v>3139.0113186200015</v>
      </c>
    </row>
    <row r="31" spans="1:12" x14ac:dyDescent="0.2">
      <c r="A31" s="52">
        <f t="shared" si="2"/>
        <v>21</v>
      </c>
      <c r="B31" s="16">
        <v>38817.33</v>
      </c>
      <c r="C31" s="16">
        <f t="shared" si="0"/>
        <v>39593.676599999999</v>
      </c>
      <c r="D31" s="68">
        <f t="shared" si="1"/>
        <v>3299.4730500000001</v>
      </c>
      <c r="E31" s="69">
        <f>GEW!$D$8+($D31-GEW!$D$8)*SUM(Fasering!$D$5:$D$9)</f>
        <v>2689.4375025546215</v>
      </c>
      <c r="F31" s="70">
        <f>GEW!$D$8+($D31-GEW!$D$8)*SUM(Fasering!$D$5:$D$10)</f>
        <v>2892.9351734326474</v>
      </c>
      <c r="G31" s="70">
        <f>GEW!$D$8+($D31-GEW!$D$8)*SUM(Fasering!$D$5:$D$11)</f>
        <v>3095.9753791219746</v>
      </c>
      <c r="H31" s="71">
        <f>GEW!$D$8+($D31-GEW!$D$8)*SUM(Fasering!$D$5:$D$12)</f>
        <v>3299.4730500000005</v>
      </c>
      <c r="I31" s="72">
        <f>($K$3+E31*12*7.57%)*SUM(Fasering!$D$5:$D$9)</f>
        <v>1435.2966284212116</v>
      </c>
      <c r="J31" s="30">
        <f>($K$3+F31*12*7.57%)*SUM(Fasering!$D$5:$D$10)</f>
        <v>1948.8404258160504</v>
      </c>
      <c r="K31" s="30">
        <f>($K$3+G31*12*7.57%)*SUM(Fasering!$D$5:$D$11)</f>
        <v>2515.8935796568326</v>
      </c>
      <c r="L31" s="73">
        <f>($K$3+H31*12*7.57%)*SUM(Fasering!$D$5:$D$12)</f>
        <v>3139.0113186200015</v>
      </c>
    </row>
    <row r="32" spans="1:12" x14ac:dyDescent="0.2">
      <c r="A32" s="52">
        <f t="shared" si="2"/>
        <v>22</v>
      </c>
      <c r="B32" s="16">
        <v>40208.19</v>
      </c>
      <c r="C32" s="16">
        <f t="shared" si="0"/>
        <v>41012.353800000004</v>
      </c>
      <c r="D32" s="68">
        <f t="shared" si="1"/>
        <v>3417.6961500000002</v>
      </c>
      <c r="E32" s="69">
        <f>GEW!$D$8+($D32-GEW!$D$8)*SUM(Fasering!$D$5:$D$9)</f>
        <v>2755.0834343527367</v>
      </c>
      <c r="F32" s="70">
        <f>GEW!$D$8+($D32-GEW!$D$8)*SUM(Fasering!$D$5:$D$10)</f>
        <v>2976.1199704907476</v>
      </c>
      <c r="G32" s="70">
        <f>GEW!$D$8+($D32-GEW!$D$8)*SUM(Fasering!$D$5:$D$11)</f>
        <v>3196.6596138619893</v>
      </c>
      <c r="H32" s="71">
        <f>GEW!$D$8+($D32-GEW!$D$8)*SUM(Fasering!$D$5:$D$12)</f>
        <v>3417.6961500000007</v>
      </c>
      <c r="I32" s="72">
        <f>($K$3+E32*12*7.57%)*SUM(Fasering!$D$5:$D$9)</f>
        <v>1468.4090099077087</v>
      </c>
      <c r="J32" s="30">
        <f>($K$3+F32*12*7.57%)*SUM(Fasering!$D$5:$D$10)</f>
        <v>2002.0099416155429</v>
      </c>
      <c r="K32" s="30">
        <f>($K$3+G32*12*7.57%)*SUM(Fasering!$D$5:$D$11)</f>
        <v>2593.7864538896656</v>
      </c>
      <c r="L32" s="73">
        <f>($K$3+H32*12*7.57%)*SUM(Fasering!$D$5:$D$12)</f>
        <v>3246.4051826600021</v>
      </c>
    </row>
    <row r="33" spans="1:12" x14ac:dyDescent="0.2">
      <c r="A33" s="52">
        <f t="shared" si="2"/>
        <v>23</v>
      </c>
      <c r="B33" s="16">
        <v>41599.06</v>
      </c>
      <c r="C33" s="16">
        <f t="shared" si="0"/>
        <v>42431.0412</v>
      </c>
      <c r="D33" s="68">
        <f t="shared" si="1"/>
        <v>3535.9200999999998</v>
      </c>
      <c r="E33" s="69">
        <f>GEW!$D$8+($D33-GEW!$D$8)*SUM(Fasering!$D$5:$D$9)</f>
        <v>2820.729838131725</v>
      </c>
      <c r="F33" s="70">
        <f>GEW!$D$8+($D33-GEW!$D$8)*SUM(Fasering!$D$5:$D$10)</f>
        <v>3059.3053656305892</v>
      </c>
      <c r="G33" s="70">
        <f>GEW!$D$8+($D33-GEW!$D$8)*SUM(Fasering!$D$5:$D$11)</f>
        <v>3297.3445725011361</v>
      </c>
      <c r="H33" s="71">
        <f>GEW!$D$8+($D33-GEW!$D$8)*SUM(Fasering!$D$5:$D$12)</f>
        <v>3535.9201000000003</v>
      </c>
      <c r="I33" s="72">
        <f>($K$3+E33*12*7.57%)*SUM(Fasering!$D$5:$D$9)</f>
        <v>1501.5216294654813</v>
      </c>
      <c r="J33" s="30">
        <f>($K$3+F33*12*7.57%)*SUM(Fasering!$D$5:$D$10)</f>
        <v>2055.1798396930203</v>
      </c>
      <c r="K33" s="30">
        <f>($K$3+G33*12*7.57%)*SUM(Fasering!$D$5:$D$11)</f>
        <v>2671.6798881563932</v>
      </c>
      <c r="L33" s="73">
        <f>($K$3+H33*12*7.57%)*SUM(Fasering!$D$5:$D$12)</f>
        <v>3353.7998188400015</v>
      </c>
    </row>
    <row r="34" spans="1:12" x14ac:dyDescent="0.2">
      <c r="A34" s="52">
        <f t="shared" si="2"/>
        <v>24</v>
      </c>
      <c r="B34" s="16">
        <v>42989.919999999998</v>
      </c>
      <c r="C34" s="16">
        <f t="shared" si="0"/>
        <v>43849.718399999998</v>
      </c>
      <c r="D34" s="68">
        <f t="shared" si="1"/>
        <v>3654.1432</v>
      </c>
      <c r="E34" s="69">
        <f>GEW!$D$8+($D34-GEW!$D$8)*SUM(Fasering!$D$5:$D$9)</f>
        <v>2886.3757699298399</v>
      </c>
      <c r="F34" s="70">
        <f>GEW!$D$8+($D34-GEW!$D$8)*SUM(Fasering!$D$5:$D$10)</f>
        <v>3142.4901626886895</v>
      </c>
      <c r="G34" s="70">
        <f>GEW!$D$8+($D34-GEW!$D$8)*SUM(Fasering!$D$5:$D$11)</f>
        <v>3398.0288072411513</v>
      </c>
      <c r="H34" s="71">
        <f>GEW!$D$8+($D34-GEW!$D$8)*SUM(Fasering!$D$5:$D$12)</f>
        <v>3654.1432000000004</v>
      </c>
      <c r="I34" s="72">
        <f>($K$3+E34*12*7.57%)*SUM(Fasering!$D$5:$D$9)</f>
        <v>1534.6340109519781</v>
      </c>
      <c r="J34" s="30">
        <f>($K$3+F34*12*7.57%)*SUM(Fasering!$D$5:$D$10)</f>
        <v>2108.3493554925135</v>
      </c>
      <c r="K34" s="30">
        <f>($K$3+G34*12*7.57%)*SUM(Fasering!$D$5:$D$11)</f>
        <v>2749.5727623892271</v>
      </c>
      <c r="L34" s="73">
        <f>($K$3+H34*12*7.57%)*SUM(Fasering!$D$5:$D$12)</f>
        <v>3461.1936828800012</v>
      </c>
    </row>
    <row r="35" spans="1:12" x14ac:dyDescent="0.2">
      <c r="A35" s="52">
        <f t="shared" si="2"/>
        <v>25</v>
      </c>
      <c r="B35" s="16">
        <v>43067.92</v>
      </c>
      <c r="C35" s="16">
        <f t="shared" si="0"/>
        <v>43929.278399999996</v>
      </c>
      <c r="D35" s="68">
        <f t="shared" si="1"/>
        <v>3660.7732000000001</v>
      </c>
      <c r="E35" s="69">
        <f>GEW!$D$8+($D35-GEW!$D$8)*SUM(Fasering!$D$5:$D$9)</f>
        <v>2890.0572207446257</v>
      </c>
      <c r="F35" s="70">
        <f>GEW!$D$8+($D35-GEW!$D$8)*SUM(Fasering!$D$5:$D$10)</f>
        <v>3147.1552002701364</v>
      </c>
      <c r="G35" s="70">
        <f>GEW!$D$8+($D35-GEW!$D$8)*SUM(Fasering!$D$5:$D$11)</f>
        <v>3403.6752204744898</v>
      </c>
      <c r="H35" s="71">
        <f>GEW!$D$8+($D35-GEW!$D$8)*SUM(Fasering!$D$5:$D$12)</f>
        <v>3660.7732000000005</v>
      </c>
      <c r="I35" s="72">
        <f>($K$3+E35*12*7.57%)*SUM(Fasering!$D$5:$D$9)</f>
        <v>1536.4909669043725</v>
      </c>
      <c r="J35" s="30">
        <f>($K$3+F35*12*7.57%)*SUM(Fasering!$D$5:$D$10)</f>
        <v>2111.3311237742673</v>
      </c>
      <c r="K35" s="30">
        <f>($K$3+G35*12*7.57%)*SUM(Fasering!$D$5:$D$11)</f>
        <v>2753.9410267653407</v>
      </c>
      <c r="L35" s="73">
        <f>($K$3+H35*12*7.57%)*SUM(Fasering!$D$5:$D$12)</f>
        <v>3467.2163748800017</v>
      </c>
    </row>
    <row r="36" spans="1:12" x14ac:dyDescent="0.2">
      <c r="A36" s="52">
        <f t="shared" si="2"/>
        <v>26</v>
      </c>
      <c r="B36" s="16">
        <v>43140.19</v>
      </c>
      <c r="C36" s="16">
        <f t="shared" si="0"/>
        <v>44002.993800000004</v>
      </c>
      <c r="D36" s="68">
        <f t="shared" si="1"/>
        <v>3666.91615</v>
      </c>
      <c r="E36" s="69">
        <f>GEW!$D$8+($D36-GEW!$D$8)*SUM(Fasering!$D$5:$D$9)</f>
        <v>2893.4682265187867</v>
      </c>
      <c r="F36" s="70">
        <f>GEW!$D$8+($D36-GEW!$D$8)*SUM(Fasering!$D$5:$D$10)</f>
        <v>3151.4775370138696</v>
      </c>
      <c r="G36" s="70">
        <f>GEW!$D$8+($D36-GEW!$D$8)*SUM(Fasering!$D$5:$D$11)</f>
        <v>3408.9068395049171</v>
      </c>
      <c r="H36" s="71">
        <f>GEW!$D$8+($D36-GEW!$D$8)*SUM(Fasering!$D$5:$D$12)</f>
        <v>3666.9161500000005</v>
      </c>
      <c r="I36" s="72">
        <f>($K$3+E36*12*7.57%)*SUM(Fasering!$D$5:$D$9)</f>
        <v>1538.211508015648</v>
      </c>
      <c r="J36" s="30">
        <f>($K$3+F36*12*7.57%)*SUM(Fasering!$D$5:$D$10)</f>
        <v>2114.0938467707074</v>
      </c>
      <c r="K36" s="30">
        <f>($K$3+G36*12*7.57%)*SUM(Fasering!$D$5:$D$11)</f>
        <v>2757.9883917199772</v>
      </c>
      <c r="L36" s="73">
        <f>($K$3+H36*12*7.57%)*SUM(Fasering!$D$5:$D$12)</f>
        <v>3472.7966306600015</v>
      </c>
    </row>
    <row r="37" spans="1:12" x14ac:dyDescent="0.2">
      <c r="A37" s="52">
        <f t="shared" si="2"/>
        <v>27</v>
      </c>
      <c r="B37" s="16">
        <v>43207.15</v>
      </c>
      <c r="C37" s="16">
        <f t="shared" si="0"/>
        <v>44071.293000000005</v>
      </c>
      <c r="D37" s="68">
        <f t="shared" si="1"/>
        <v>3672.6077500000001</v>
      </c>
      <c r="E37" s="69">
        <f>GEW!$D$8+($D37-GEW!$D$8)*SUM(Fasering!$D$5:$D$9)</f>
        <v>2896.6286104490182</v>
      </c>
      <c r="F37" s="70">
        <f>GEW!$D$8+($D37-GEW!$D$8)*SUM(Fasering!$D$5:$D$10)</f>
        <v>3155.4822923530201</v>
      </c>
      <c r="G37" s="70">
        <f>GEW!$D$8+($D37-GEW!$D$8)*SUM(Fasering!$D$5:$D$11)</f>
        <v>3413.7540680959992</v>
      </c>
      <c r="H37" s="71">
        <f>GEW!$D$8+($D37-GEW!$D$8)*SUM(Fasering!$D$5:$D$12)</f>
        <v>3672.6077500000006</v>
      </c>
      <c r="I37" s="72">
        <f>($K$3+E37*12*7.57%)*SUM(Fasering!$D$5:$D$9)</f>
        <v>1539.8056332793956</v>
      </c>
      <c r="J37" s="30">
        <f>($K$3+F37*12*7.57%)*SUM(Fasering!$D$5:$D$10)</f>
        <v>2116.6535801571986</v>
      </c>
      <c r="K37" s="30">
        <f>($K$3+G37*12*7.57%)*SUM(Fasering!$D$5:$D$11)</f>
        <v>2761.7383786767027</v>
      </c>
      <c r="L37" s="73">
        <f>($K$3+H37*12*7.57%)*SUM(Fasering!$D$5:$D$12)</f>
        <v>3477.9668801000016</v>
      </c>
    </row>
    <row r="38" spans="1:12" x14ac:dyDescent="0.2">
      <c r="A38" s="52">
        <f t="shared" si="2"/>
        <v>28</v>
      </c>
      <c r="B38" s="16">
        <v>43269.18</v>
      </c>
      <c r="C38" s="16">
        <f t="shared" si="0"/>
        <v>44134.563600000001</v>
      </c>
      <c r="D38" s="68">
        <f t="shared" si="1"/>
        <v>3677.8802999999998</v>
      </c>
      <c r="E38" s="69">
        <f>GEW!$D$8+($D38-GEW!$D$8)*SUM(Fasering!$D$5:$D$9)</f>
        <v>2899.5563078085206</v>
      </c>
      <c r="F38" s="70">
        <f>GEW!$D$8+($D38-GEW!$D$8)*SUM(Fasering!$D$5:$D$10)</f>
        <v>3159.1921933937529</v>
      </c>
      <c r="G38" s="70">
        <f>GEW!$D$8+($D38-GEW!$D$8)*SUM(Fasering!$D$5:$D$11)</f>
        <v>3418.2444144147676</v>
      </c>
      <c r="H38" s="71">
        <f>GEW!$D$8+($D38-GEW!$D$8)*SUM(Fasering!$D$5:$D$12)</f>
        <v>3677.8803000000003</v>
      </c>
      <c r="I38" s="72">
        <f>($K$3+E38*12*7.57%)*SUM(Fasering!$D$5:$D$9)</f>
        <v>1541.2823894041007</v>
      </c>
      <c r="J38" s="30">
        <f>($K$3+F38*12*7.57%)*SUM(Fasering!$D$5:$D$10)</f>
        <v>2119.0248504971623</v>
      </c>
      <c r="K38" s="30">
        <f>($K$3+G38*12*7.57%)*SUM(Fasering!$D$5:$D$11)</f>
        <v>2765.2122689235016</v>
      </c>
      <c r="L38" s="73">
        <f>($K$3+H38*12*7.57%)*SUM(Fasering!$D$5:$D$12)</f>
        <v>3482.7564645200009</v>
      </c>
    </row>
    <row r="39" spans="1:12" x14ac:dyDescent="0.2">
      <c r="A39" s="52">
        <f t="shared" si="2"/>
        <v>29</v>
      </c>
      <c r="B39" s="16">
        <v>43326.62</v>
      </c>
      <c r="C39" s="16">
        <f t="shared" si="0"/>
        <v>44193.152400000006</v>
      </c>
      <c r="D39" s="68">
        <f t="shared" si="1"/>
        <v>3682.7627000000002</v>
      </c>
      <c r="E39" s="69">
        <f>GEW!$D$8+($D39-GEW!$D$8)*SUM(Fasering!$D$5:$D$9)</f>
        <v>2902.2673659469988</v>
      </c>
      <c r="F39" s="70">
        <f>GEW!$D$8+($D39-GEW!$D$8)*SUM(Fasering!$D$5:$D$10)</f>
        <v>3162.6275749152701</v>
      </c>
      <c r="G39" s="70">
        <f>GEW!$D$8+($D39-GEW!$D$8)*SUM(Fasering!$D$5:$D$11)</f>
        <v>3422.4024910317294</v>
      </c>
      <c r="H39" s="71">
        <f>GEW!$D$8+($D39-GEW!$D$8)*SUM(Fasering!$D$5:$D$12)</f>
        <v>3682.7627000000007</v>
      </c>
      <c r="I39" s="72">
        <f>($K$3+E39*12*7.57%)*SUM(Fasering!$D$5:$D$9)</f>
        <v>1542.649870813146</v>
      </c>
      <c r="J39" s="30">
        <f>($K$3+F39*12*7.57%)*SUM(Fasering!$D$5:$D$10)</f>
        <v>2121.2206552420848</v>
      </c>
      <c r="K39" s="30">
        <f>($K$3+G39*12*7.57%)*SUM(Fasering!$D$5:$D$11)</f>
        <v>2768.4291036127834</v>
      </c>
      <c r="L39" s="73">
        <f>($K$3+H39*12*7.57%)*SUM(Fasering!$D$5:$D$12)</f>
        <v>3487.1916366800015</v>
      </c>
    </row>
    <row r="40" spans="1:12" x14ac:dyDescent="0.2">
      <c r="A40" s="52">
        <f t="shared" si="2"/>
        <v>30</v>
      </c>
      <c r="B40" s="16">
        <v>43379.87</v>
      </c>
      <c r="C40" s="16">
        <f t="shared" si="0"/>
        <v>44247.467400000001</v>
      </c>
      <c r="D40" s="68">
        <f t="shared" si="1"/>
        <v>3687.2889500000001</v>
      </c>
      <c r="E40" s="69">
        <f>GEW!$D$8+($D40-GEW!$D$8)*SUM(Fasering!$D$5:$D$9)</f>
        <v>2904.7806640994004</v>
      </c>
      <c r="F40" s="70">
        <f>GEW!$D$8+($D40-GEW!$D$8)*SUM(Fasering!$D$5:$D$10)</f>
        <v>3165.8123601872198</v>
      </c>
      <c r="G40" s="70">
        <f>GEW!$D$8+($D40-GEW!$D$8)*SUM(Fasering!$D$5:$D$11)</f>
        <v>3426.2572539121811</v>
      </c>
      <c r="H40" s="71">
        <f>GEW!$D$8+($D40-GEW!$D$8)*SUM(Fasering!$D$5:$D$12)</f>
        <v>3687.2889500000006</v>
      </c>
      <c r="I40" s="72">
        <f>($K$3+E40*12*7.57%)*SUM(Fasering!$D$5:$D$9)</f>
        <v>1543.9176003575687</v>
      </c>
      <c r="J40" s="30">
        <f>($K$3+F40*12*7.57%)*SUM(Fasering!$D$5:$D$10)</f>
        <v>2123.2562855113592</v>
      </c>
      <c r="K40" s="30">
        <f>($K$3+G40*12*7.57%)*SUM(Fasering!$D$5:$D$11)</f>
        <v>2771.4112841003216</v>
      </c>
      <c r="L40" s="73">
        <f>($K$3+H40*12*7.57%)*SUM(Fasering!$D$5:$D$12)</f>
        <v>3491.3032821800016</v>
      </c>
    </row>
    <row r="41" spans="1:12" x14ac:dyDescent="0.2">
      <c r="A41" s="52">
        <f t="shared" si="2"/>
        <v>31</v>
      </c>
      <c r="B41" s="16">
        <v>43429.16</v>
      </c>
      <c r="C41" s="16">
        <f t="shared" si="0"/>
        <v>44297.743200000004</v>
      </c>
      <c r="D41" s="68">
        <f t="shared" si="1"/>
        <v>3691.4786000000004</v>
      </c>
      <c r="E41" s="69">
        <f>GEW!$D$8+($D41-GEW!$D$8)*SUM(Fasering!$D$5:$D$9)</f>
        <v>2907.1070578258209</v>
      </c>
      <c r="F41" s="70">
        <f>GEW!$D$8+($D41-GEW!$D$8)*SUM(Fasering!$D$5:$D$10)</f>
        <v>3168.76030508965</v>
      </c>
      <c r="G41" s="70">
        <f>GEW!$D$8+($D41-GEW!$D$8)*SUM(Fasering!$D$5:$D$11)</f>
        <v>3429.8253527361721</v>
      </c>
      <c r="H41" s="71">
        <f>GEW!$D$8+($D41-GEW!$D$8)*SUM(Fasering!$D$5:$D$12)</f>
        <v>3691.4786000000008</v>
      </c>
      <c r="I41" s="72">
        <f>($K$3+E41*12*7.57%)*SUM(Fasering!$D$5:$D$9)</f>
        <v>1545.0910536767162</v>
      </c>
      <c r="J41" s="30">
        <f>($K$3+F41*12*7.57%)*SUM(Fasering!$D$5:$D$10)</f>
        <v>2125.1405336986368</v>
      </c>
      <c r="K41" s="30">
        <f>($K$3+G41*12*7.57%)*SUM(Fasering!$D$5:$D$11)</f>
        <v>2774.171691165689</v>
      </c>
      <c r="L41" s="73">
        <f>($K$3+H41*12*7.57%)*SUM(Fasering!$D$5:$D$12)</f>
        <v>3495.109160240002</v>
      </c>
    </row>
    <row r="42" spans="1:12" x14ac:dyDescent="0.2">
      <c r="A42" s="52">
        <f t="shared" si="2"/>
        <v>32</v>
      </c>
      <c r="B42" s="16">
        <v>43474.81</v>
      </c>
      <c r="C42" s="16">
        <f t="shared" si="0"/>
        <v>44344.306199999999</v>
      </c>
      <c r="D42" s="68">
        <f t="shared" si="1"/>
        <v>3695.3588500000001</v>
      </c>
      <c r="E42" s="69">
        <f>GEW!$D$8+($D42-GEW!$D$8)*SUM(Fasering!$D$5:$D$9)</f>
        <v>2909.2616505142178</v>
      </c>
      <c r="F42" s="70">
        <f>GEW!$D$8+($D42-GEW!$D$8)*SUM(Fasering!$D$5:$D$10)</f>
        <v>3171.4905482382792</v>
      </c>
      <c r="G42" s="70">
        <f>GEW!$D$8+($D42-GEW!$D$8)*SUM(Fasering!$D$5:$D$11)</f>
        <v>3433.1299522759396</v>
      </c>
      <c r="H42" s="71">
        <f>GEW!$D$8+($D42-GEW!$D$8)*SUM(Fasering!$D$5:$D$12)</f>
        <v>3695.3588500000005</v>
      </c>
      <c r="I42" s="72">
        <f>($K$3+E42*12*7.57%)*SUM(Fasering!$D$5:$D$9)</f>
        <v>1546.1778490514187</v>
      </c>
      <c r="J42" s="30">
        <f>($K$3+F42*12*7.57%)*SUM(Fasering!$D$5:$D$10)</f>
        <v>2126.8856326994332</v>
      </c>
      <c r="K42" s="30">
        <f>($K$3+G42*12*7.57%)*SUM(Fasering!$D$5:$D$11)</f>
        <v>2776.7282458935038</v>
      </c>
      <c r="L42" s="73">
        <f>($K$3+H42*12*7.57%)*SUM(Fasering!$D$5:$D$12)</f>
        <v>3498.6339793400016</v>
      </c>
    </row>
    <row r="43" spans="1:12" x14ac:dyDescent="0.2">
      <c r="A43" s="52">
        <f t="shared" si="2"/>
        <v>33</v>
      </c>
      <c r="B43" s="16">
        <v>43517.06</v>
      </c>
      <c r="C43" s="16">
        <f t="shared" si="0"/>
        <v>44387.4012</v>
      </c>
      <c r="D43" s="68">
        <f t="shared" si="1"/>
        <v>3698.9501</v>
      </c>
      <c r="E43" s="69">
        <f>GEW!$D$8+($D43-GEW!$D$8)*SUM(Fasering!$D$5:$D$9)</f>
        <v>2911.2557697055599</v>
      </c>
      <c r="F43" s="70">
        <f>GEW!$D$8+($D43-GEW!$D$8)*SUM(Fasering!$D$5:$D$10)</f>
        <v>3174.0174435948961</v>
      </c>
      <c r="G43" s="70">
        <f>GEW!$D$8+($D43-GEW!$D$8)*SUM(Fasering!$D$5:$D$11)</f>
        <v>3436.1884261106643</v>
      </c>
      <c r="H43" s="71">
        <f>GEW!$D$8+($D43-GEW!$D$8)*SUM(Fasering!$D$5:$D$12)</f>
        <v>3698.9501000000005</v>
      </c>
      <c r="I43" s="72">
        <f>($K$3+E43*12*7.57%)*SUM(Fasering!$D$5:$D$9)</f>
        <v>1547.1837001922986</v>
      </c>
      <c r="J43" s="30">
        <f>($K$3+F43*12*7.57%)*SUM(Fasering!$D$5:$D$10)</f>
        <v>2128.5007571853826</v>
      </c>
      <c r="K43" s="30">
        <f>($K$3+G43*12*7.57%)*SUM(Fasering!$D$5:$D$11)</f>
        <v>2779.0943890972317</v>
      </c>
      <c r="L43" s="73">
        <f>($K$3+H43*12*7.57%)*SUM(Fasering!$D$5:$D$12)</f>
        <v>3501.8962708400018</v>
      </c>
    </row>
    <row r="44" spans="1:12" x14ac:dyDescent="0.2">
      <c r="A44" s="52">
        <f t="shared" si="2"/>
        <v>34</v>
      </c>
      <c r="B44" s="16">
        <v>43556.22</v>
      </c>
      <c r="C44" s="16">
        <f t="shared" si="0"/>
        <v>44427.344400000002</v>
      </c>
      <c r="D44" s="68">
        <f t="shared" si="1"/>
        <v>3702.2786999999998</v>
      </c>
      <c r="E44" s="69">
        <f>GEW!$D$8+($D44-GEW!$D$8)*SUM(Fasering!$D$5:$D$9)</f>
        <v>2913.1040468069323</v>
      </c>
      <c r="F44" s="70">
        <f>GEW!$D$8+($D44-GEW!$D$8)*SUM(Fasering!$D$5:$D$10)</f>
        <v>3176.3595316934789</v>
      </c>
      <c r="G44" s="70">
        <f>GEW!$D$8+($D44-GEW!$D$8)*SUM(Fasering!$D$5:$D$11)</f>
        <v>3439.0232151134533</v>
      </c>
      <c r="H44" s="71">
        <f>GEW!$D$8+($D44-GEW!$D$8)*SUM(Fasering!$D$5:$D$12)</f>
        <v>3702.2787000000003</v>
      </c>
      <c r="I44" s="72">
        <f>($K$3+E44*12*7.57%)*SUM(Fasering!$D$5:$D$9)</f>
        <v>1548.1159873089107</v>
      </c>
      <c r="J44" s="30">
        <f>($K$3+F44*12*7.57%)*SUM(Fasering!$D$5:$D$10)</f>
        <v>2129.9977577740169</v>
      </c>
      <c r="K44" s="30">
        <f>($K$3+G44*12*7.57%)*SUM(Fasering!$D$5:$D$11)</f>
        <v>2781.2874818275986</v>
      </c>
      <c r="L44" s="73">
        <f>($K$3+H44*12*7.57%)*SUM(Fasering!$D$5:$D$12)</f>
        <v>3504.9199710800012</v>
      </c>
    </row>
    <row r="45" spans="1:12" x14ac:dyDescent="0.2">
      <c r="A45" s="52">
        <f t="shared" si="2"/>
        <v>35</v>
      </c>
      <c r="B45" s="16">
        <v>43592.44</v>
      </c>
      <c r="C45" s="16">
        <f t="shared" si="0"/>
        <v>44464.288800000002</v>
      </c>
      <c r="D45" s="68">
        <f t="shared" si="1"/>
        <v>3705.3574000000003</v>
      </c>
      <c r="E45" s="69">
        <f>GEW!$D$8+($D45-GEW!$D$8)*SUM(Fasering!$D$5:$D$9)</f>
        <v>2914.8135615314395</v>
      </c>
      <c r="F45" s="70">
        <f>GEW!$D$8+($D45-GEW!$D$8)*SUM(Fasering!$D$5:$D$10)</f>
        <v>3178.5257837601466</v>
      </c>
      <c r="G45" s="70">
        <f>GEW!$D$8+($D45-GEW!$D$8)*SUM(Fasering!$D$5:$D$11)</f>
        <v>3441.6451777712937</v>
      </c>
      <c r="H45" s="71">
        <f>GEW!$D$8+($D45-GEW!$D$8)*SUM(Fasering!$D$5:$D$12)</f>
        <v>3705.3574000000008</v>
      </c>
      <c r="I45" s="72">
        <f>($K$3+E45*12*7.57%)*SUM(Fasering!$D$5:$D$9)</f>
        <v>1548.9782814703949</v>
      </c>
      <c r="J45" s="30">
        <f>($K$3+F45*12*7.57%)*SUM(Fasering!$D$5:$D$10)</f>
        <v>2131.3823686351093</v>
      </c>
      <c r="K45" s="30">
        <f>($K$3+G45*12*7.57%)*SUM(Fasering!$D$5:$D$11)</f>
        <v>2783.3159245930196</v>
      </c>
      <c r="L45" s="73">
        <f>($K$3+H45*12*7.57%)*SUM(Fasering!$D$5:$D$12)</f>
        <v>3507.7166621600018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39</v>
      </c>
      <c r="B1" s="1" t="s">
        <v>40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23169.56</v>
      </c>
      <c r="C10" s="16">
        <f t="shared" ref="C10:C45" si="0">B10*$D$3</f>
        <v>23632.951200000003</v>
      </c>
      <c r="D10" s="68">
        <f t="shared" ref="D10:D45" si="1">B10/12*$D$3</f>
        <v>1969.4126000000001</v>
      </c>
      <c r="E10" s="69">
        <f>GEW!$D$8+($D10-GEW!$D$8)*SUM(Fasering!$D$5:$D$9)</f>
        <v>1950.8926869638444</v>
      </c>
      <c r="F10" s="70">
        <f>GEW!$D$8+($D10-GEW!$D$8)*SUM(Fasering!$D$5:$D$10)</f>
        <v>1957.070620665419</v>
      </c>
      <c r="G10" s="70">
        <f>GEW!$D$8+($D10-GEW!$D$8)*SUM(Fasering!$D$5:$D$11)</f>
        <v>1963.2346662984255</v>
      </c>
      <c r="H10" s="71">
        <f>GEW!$D$8+($D10-GEW!$D$8)*SUM(Fasering!$D$5:$D$12)</f>
        <v>1969.4126000000001</v>
      </c>
      <c r="I10" s="72">
        <f>($K$3+E10*12*7.57%)*SUM(Fasering!$D$5:$D$9)</f>
        <v>1062.768171457202</v>
      </c>
      <c r="J10" s="30">
        <f>($K$3+F10*12*7.57%)*SUM(Fasering!$D$5:$D$10)</f>
        <v>1350.6606275316608</v>
      </c>
      <c r="K10" s="30">
        <f>($K$3+G10*12*7.57%)*SUM(Fasering!$D$5:$D$11)</f>
        <v>1639.5654225207404</v>
      </c>
      <c r="L10" s="73">
        <f>($K$3+H10*12*7.57%)*SUM(Fasering!$D$5:$D$12)</f>
        <v>1930.7844058400008</v>
      </c>
    </row>
    <row r="11" spans="1:12" x14ac:dyDescent="0.2">
      <c r="A11" s="52">
        <f t="shared" ref="A11:A45" si="2">+A10+1</f>
        <v>1</v>
      </c>
      <c r="B11" s="16">
        <v>24067.78</v>
      </c>
      <c r="C11" s="16">
        <f t="shared" si="0"/>
        <v>24549.135599999998</v>
      </c>
      <c r="D11" s="68">
        <f t="shared" si="1"/>
        <v>2045.7613000000001</v>
      </c>
      <c r="E11" s="69">
        <f>GEW!$D$8+($D11-GEW!$D$8)*SUM(Fasering!$D$5:$D$9)</f>
        <v>1993.2869530004712</v>
      </c>
      <c r="F11" s="70">
        <f>GEW!$D$8+($D11-GEW!$D$8)*SUM(Fasering!$D$5:$D$10)</f>
        <v>2010.7915188244908</v>
      </c>
      <c r="G11" s="70">
        <f>GEW!$D$8+($D11-GEW!$D$8)*SUM(Fasering!$D$5:$D$11)</f>
        <v>2028.2567341759805</v>
      </c>
      <c r="H11" s="71">
        <f>GEW!$D$8+($D11-GEW!$D$8)*SUM(Fasering!$D$5:$D$12)</f>
        <v>2045.7613000000001</v>
      </c>
      <c r="I11" s="72">
        <f>($K$3+E11*12*7.57%)*SUM(Fasering!$D$5:$D$9)</f>
        <v>1084.1522096053991</v>
      </c>
      <c r="J11" s="30">
        <f>($K$3+F11*12*7.57%)*SUM(Fasering!$D$5:$D$10)</f>
        <v>1384.9976006859827</v>
      </c>
      <c r="K11" s="30">
        <f>($K$3+G11*12*7.57%)*SUM(Fasering!$D$5:$D$11)</f>
        <v>1689.8687869811577</v>
      </c>
      <c r="L11" s="73">
        <f>($K$3+H11*12*7.57%)*SUM(Fasering!$D$5:$D$12)</f>
        <v>2000.1395649200006</v>
      </c>
    </row>
    <row r="12" spans="1:12" x14ac:dyDescent="0.2">
      <c r="A12" s="52">
        <f t="shared" si="2"/>
        <v>2</v>
      </c>
      <c r="B12" s="16">
        <v>24966.01</v>
      </c>
      <c r="C12" s="16">
        <f t="shared" si="0"/>
        <v>25465.3302</v>
      </c>
      <c r="D12" s="68">
        <f t="shared" si="1"/>
        <v>2122.1108499999996</v>
      </c>
      <c r="E12" s="69">
        <f>GEW!$D$8+($D12-GEW!$D$8)*SUM(Fasering!$D$5:$D$9)</f>
        <v>2035.6816910179714</v>
      </c>
      <c r="F12" s="70">
        <f>GEW!$D$8+($D12-GEW!$D$8)*SUM(Fasering!$D$5:$D$10)</f>
        <v>2064.5130150653035</v>
      </c>
      <c r="G12" s="70">
        <f>GEW!$D$8+($D12-GEW!$D$8)*SUM(Fasering!$D$5:$D$11)</f>
        <v>2093.2795259526674</v>
      </c>
      <c r="H12" s="71">
        <f>GEW!$D$8+($D12-GEW!$D$8)*SUM(Fasering!$D$5:$D$12)</f>
        <v>2122.1108499999996</v>
      </c>
      <c r="I12" s="72">
        <f>($K$3+E12*12*7.57%)*SUM(Fasering!$D$5:$D$9)</f>
        <v>1105.5364858248718</v>
      </c>
      <c r="J12" s="30">
        <f>($K$3+F12*12*7.57%)*SUM(Fasering!$D$5:$D$10)</f>
        <v>1419.3349561182893</v>
      </c>
      <c r="K12" s="30">
        <f>($K$3+G12*12*7.57%)*SUM(Fasering!$D$5:$D$11)</f>
        <v>1740.1727114754688</v>
      </c>
      <c r="L12" s="73">
        <f>($K$3+H12*12*7.57%)*SUM(Fasering!$D$5:$D$12)</f>
        <v>2069.4954961400003</v>
      </c>
    </row>
    <row r="13" spans="1:12" x14ac:dyDescent="0.2">
      <c r="A13" s="52">
        <f t="shared" si="2"/>
        <v>3</v>
      </c>
      <c r="B13" s="16">
        <v>25864.27</v>
      </c>
      <c r="C13" s="16">
        <f t="shared" si="0"/>
        <v>26381.555400000001</v>
      </c>
      <c r="D13" s="68">
        <f t="shared" si="1"/>
        <v>2198.4629500000001</v>
      </c>
      <c r="E13" s="69">
        <f>GEW!$D$8+($D13-GEW!$D$8)*SUM(Fasering!$D$5:$D$9)</f>
        <v>2078.0778449780933</v>
      </c>
      <c r="F13" s="70">
        <f>GEW!$D$8+($D13-GEW!$D$8)*SUM(Fasering!$D$5:$D$10)</f>
        <v>2118.2363055513406</v>
      </c>
      <c r="G13" s="70">
        <f>GEW!$D$8+($D13-GEW!$D$8)*SUM(Fasering!$D$5:$D$11)</f>
        <v>2158.3044894267528</v>
      </c>
      <c r="H13" s="71">
        <f>GEW!$D$8+($D13-GEW!$D$8)*SUM(Fasering!$D$5:$D$12)</f>
        <v>2198.4629500000001</v>
      </c>
      <c r="I13" s="72">
        <f>($K$3+E13*12*7.57%)*SUM(Fasering!$D$5:$D$9)</f>
        <v>1126.9214762581726</v>
      </c>
      <c r="J13" s="30">
        <f>($K$3+F13*12*7.57%)*SUM(Fasering!$D$5:$D$10)</f>
        <v>1453.6734583845509</v>
      </c>
      <c r="K13" s="30">
        <f>($K$3+G13*12*7.57%)*SUM(Fasering!$D$5:$D$11)</f>
        <v>1790.4783160714635</v>
      </c>
      <c r="L13" s="73">
        <f>($K$3+H13*12*7.57%)*SUM(Fasering!$D$5:$D$12)</f>
        <v>2138.8537437800005</v>
      </c>
    </row>
    <row r="14" spans="1:12" x14ac:dyDescent="0.2">
      <c r="A14" s="52">
        <f t="shared" si="2"/>
        <v>4</v>
      </c>
      <c r="B14" s="16">
        <v>26762.51</v>
      </c>
      <c r="C14" s="16">
        <f t="shared" si="0"/>
        <v>27297.760200000001</v>
      </c>
      <c r="D14" s="68">
        <f t="shared" si="1"/>
        <v>2274.8133499999999</v>
      </c>
      <c r="E14" s="69">
        <f>GEW!$D$8+($D14-GEW!$D$8)*SUM(Fasering!$D$5:$D$9)</f>
        <v>2120.4730549764672</v>
      </c>
      <c r="F14" s="70">
        <f>GEW!$D$8+($D14-GEW!$D$8)*SUM(Fasering!$D$5:$D$10)</f>
        <v>2171.9583998738949</v>
      </c>
      <c r="G14" s="70">
        <f>GEW!$D$8+($D14-GEW!$D$8)*SUM(Fasering!$D$5:$D$11)</f>
        <v>2223.3280051025727</v>
      </c>
      <c r="H14" s="71">
        <f>GEW!$D$8+($D14-GEW!$D$8)*SUM(Fasering!$D$5:$D$12)</f>
        <v>2274.8133499999999</v>
      </c>
      <c r="I14" s="72">
        <f>($K$3+E14*12*7.57%)*SUM(Fasering!$D$5:$D$9)</f>
        <v>1148.3059905489217</v>
      </c>
      <c r="J14" s="30">
        <f>($K$3+F14*12*7.57%)*SUM(Fasering!$D$5:$D$10)</f>
        <v>1488.0111960948427</v>
      </c>
      <c r="K14" s="30">
        <f>($K$3+G14*12*7.57%)*SUM(Fasering!$D$5:$D$11)</f>
        <v>1840.7828005996694</v>
      </c>
      <c r="L14" s="73">
        <f>($K$3+H14*12*7.57%)*SUM(Fasering!$D$5:$D$12)</f>
        <v>2208.2104471400003</v>
      </c>
    </row>
    <row r="15" spans="1:12" x14ac:dyDescent="0.2">
      <c r="A15" s="52">
        <f t="shared" si="2"/>
        <v>5</v>
      </c>
      <c r="B15" s="16">
        <v>26762.51</v>
      </c>
      <c r="C15" s="16">
        <f t="shared" si="0"/>
        <v>27297.760200000001</v>
      </c>
      <c r="D15" s="68">
        <f t="shared" si="1"/>
        <v>2274.8133499999999</v>
      </c>
      <c r="E15" s="69">
        <f>GEW!$D$8+($D15-GEW!$D$8)*SUM(Fasering!$D$5:$D$9)</f>
        <v>2120.4730549764672</v>
      </c>
      <c r="F15" s="70">
        <f>GEW!$D$8+($D15-GEW!$D$8)*SUM(Fasering!$D$5:$D$10)</f>
        <v>2171.9583998738949</v>
      </c>
      <c r="G15" s="70">
        <f>GEW!$D$8+($D15-GEW!$D$8)*SUM(Fasering!$D$5:$D$11)</f>
        <v>2223.3280051025727</v>
      </c>
      <c r="H15" s="71">
        <f>GEW!$D$8+($D15-GEW!$D$8)*SUM(Fasering!$D$5:$D$12)</f>
        <v>2274.8133499999999</v>
      </c>
      <c r="I15" s="72">
        <f>($K$3+E15*12*7.57%)*SUM(Fasering!$D$5:$D$9)</f>
        <v>1148.3059905489217</v>
      </c>
      <c r="J15" s="30">
        <f>($K$3+F15*12*7.57%)*SUM(Fasering!$D$5:$D$10)</f>
        <v>1488.0111960948427</v>
      </c>
      <c r="K15" s="30">
        <f>($K$3+G15*12*7.57%)*SUM(Fasering!$D$5:$D$11)</f>
        <v>1840.7828005996694</v>
      </c>
      <c r="L15" s="73">
        <f>($K$3+H15*12*7.57%)*SUM(Fasering!$D$5:$D$12)</f>
        <v>2208.2104471400003</v>
      </c>
    </row>
    <row r="16" spans="1:12" x14ac:dyDescent="0.2">
      <c r="A16" s="52">
        <f t="shared" si="2"/>
        <v>6</v>
      </c>
      <c r="B16" s="16">
        <v>28042.69</v>
      </c>
      <c r="C16" s="16">
        <f t="shared" si="0"/>
        <v>28603.543799999999</v>
      </c>
      <c r="D16" s="68">
        <f t="shared" si="1"/>
        <v>2383.6286500000001</v>
      </c>
      <c r="E16" s="69">
        <f>GEW!$D$8+($D16-GEW!$D$8)*SUM(Fasering!$D$5:$D$9)</f>
        <v>2180.8951024645762</v>
      </c>
      <c r="F16" s="70">
        <f>GEW!$D$8+($D16-GEW!$D$8)*SUM(Fasering!$D$5:$D$10)</f>
        <v>2248.5236282202695</v>
      </c>
      <c r="G16" s="70">
        <f>GEW!$D$8+($D16-GEW!$D$8)*SUM(Fasering!$D$5:$D$11)</f>
        <v>2316.0001242443068</v>
      </c>
      <c r="H16" s="71">
        <f>GEW!$D$8+($D16-GEW!$D$8)*SUM(Fasering!$D$5:$D$12)</f>
        <v>2383.6286500000001</v>
      </c>
      <c r="I16" s="72">
        <f>($K$3+E16*12*7.57%)*SUM(Fasering!$D$5:$D$9)</f>
        <v>1178.7833991532268</v>
      </c>
      <c r="J16" s="30">
        <f>($K$3+F16*12*7.57%)*SUM(Fasering!$D$5:$D$10)</f>
        <v>1536.949659158123</v>
      </c>
      <c r="K16" s="30">
        <f>($K$3+G16*12*7.57%)*SUM(Fasering!$D$5:$D$11)</f>
        <v>1912.4772196895769</v>
      </c>
      <c r="L16" s="73">
        <f>($K$3+H16*12*7.57%)*SUM(Fasering!$D$5:$D$12)</f>
        <v>2307.0582656600004</v>
      </c>
    </row>
    <row r="17" spans="1:12" x14ac:dyDescent="0.2">
      <c r="A17" s="52">
        <f t="shared" si="2"/>
        <v>7</v>
      </c>
      <c r="B17" s="16">
        <v>28042.69</v>
      </c>
      <c r="C17" s="16">
        <f t="shared" si="0"/>
        <v>28603.543799999999</v>
      </c>
      <c r="D17" s="68">
        <f t="shared" si="1"/>
        <v>2383.6286500000001</v>
      </c>
      <c r="E17" s="69">
        <f>GEW!$D$8+($D17-GEW!$D$8)*SUM(Fasering!$D$5:$D$9)</f>
        <v>2180.8951024645762</v>
      </c>
      <c r="F17" s="70">
        <f>GEW!$D$8+($D17-GEW!$D$8)*SUM(Fasering!$D$5:$D$10)</f>
        <v>2248.5236282202695</v>
      </c>
      <c r="G17" s="70">
        <f>GEW!$D$8+($D17-GEW!$D$8)*SUM(Fasering!$D$5:$D$11)</f>
        <v>2316.0001242443068</v>
      </c>
      <c r="H17" s="71">
        <f>GEW!$D$8+($D17-GEW!$D$8)*SUM(Fasering!$D$5:$D$12)</f>
        <v>2383.6286500000001</v>
      </c>
      <c r="I17" s="72">
        <f>($K$3+E17*12*7.57%)*SUM(Fasering!$D$5:$D$9)</f>
        <v>1178.7833991532268</v>
      </c>
      <c r="J17" s="30">
        <f>($K$3+F17*12*7.57%)*SUM(Fasering!$D$5:$D$10)</f>
        <v>1536.949659158123</v>
      </c>
      <c r="K17" s="30">
        <f>($K$3+G17*12*7.57%)*SUM(Fasering!$D$5:$D$11)</f>
        <v>1912.4772196895769</v>
      </c>
      <c r="L17" s="73">
        <f>($K$3+H17*12*7.57%)*SUM(Fasering!$D$5:$D$12)</f>
        <v>2307.0582656600004</v>
      </c>
    </row>
    <row r="18" spans="1:12" x14ac:dyDescent="0.2">
      <c r="A18" s="52">
        <f t="shared" si="2"/>
        <v>8</v>
      </c>
      <c r="B18" s="16">
        <v>29153.06</v>
      </c>
      <c r="C18" s="16">
        <f t="shared" si="0"/>
        <v>29736.121200000001</v>
      </c>
      <c r="D18" s="68">
        <f t="shared" si="1"/>
        <v>2478.0101</v>
      </c>
      <c r="E18" s="69">
        <f>GEW!$D$8+($D18-GEW!$D$8)*SUM(Fasering!$D$5:$D$9)</f>
        <v>2233.3024427365463</v>
      </c>
      <c r="F18" s="70">
        <f>GEW!$D$8+($D18-GEW!$D$8)*SUM(Fasering!$D$5:$D$10)</f>
        <v>2314.9328305191366</v>
      </c>
      <c r="G18" s="70">
        <f>GEW!$D$8+($D18-GEW!$D$8)*SUM(Fasering!$D$5:$D$11)</f>
        <v>2396.3797122174096</v>
      </c>
      <c r="H18" s="71">
        <f>GEW!$D$8+($D18-GEW!$D$8)*SUM(Fasering!$D$5:$D$12)</f>
        <v>2478.0101</v>
      </c>
      <c r="I18" s="72">
        <f>($K$3+E18*12*7.57%)*SUM(Fasering!$D$5:$D$9)</f>
        <v>1205.2181194206596</v>
      </c>
      <c r="J18" s="30">
        <f>($K$3+F18*12*7.57%)*SUM(Fasering!$D$5:$D$10)</f>
        <v>1579.3966597608312</v>
      </c>
      <c r="K18" s="30">
        <f>($K$3+G18*12*7.57%)*SUM(Fasering!$D$5:$D$11)</f>
        <v>1974.661703219128</v>
      </c>
      <c r="L18" s="73">
        <f>($K$3+H18*12*7.57%)*SUM(Fasering!$D$5:$D$12)</f>
        <v>2392.7943748400007</v>
      </c>
    </row>
    <row r="19" spans="1:12" x14ac:dyDescent="0.2">
      <c r="A19" s="52">
        <f t="shared" si="2"/>
        <v>9</v>
      </c>
      <c r="B19" s="16">
        <v>29153.06</v>
      </c>
      <c r="C19" s="16">
        <f t="shared" si="0"/>
        <v>29736.121200000001</v>
      </c>
      <c r="D19" s="68">
        <f t="shared" si="1"/>
        <v>2478.0101</v>
      </c>
      <c r="E19" s="69">
        <f>GEW!$D$8+($D19-GEW!$D$8)*SUM(Fasering!$D$5:$D$9)</f>
        <v>2233.3024427365463</v>
      </c>
      <c r="F19" s="70">
        <f>GEW!$D$8+($D19-GEW!$D$8)*SUM(Fasering!$D$5:$D$10)</f>
        <v>2314.9328305191366</v>
      </c>
      <c r="G19" s="70">
        <f>GEW!$D$8+($D19-GEW!$D$8)*SUM(Fasering!$D$5:$D$11)</f>
        <v>2396.3797122174096</v>
      </c>
      <c r="H19" s="71">
        <f>GEW!$D$8+($D19-GEW!$D$8)*SUM(Fasering!$D$5:$D$12)</f>
        <v>2478.0101</v>
      </c>
      <c r="I19" s="72">
        <f>($K$3+E19*12*7.57%)*SUM(Fasering!$D$5:$D$9)</f>
        <v>1205.2181194206596</v>
      </c>
      <c r="J19" s="30">
        <f>($K$3+F19*12*7.57%)*SUM(Fasering!$D$5:$D$10)</f>
        <v>1579.3966597608312</v>
      </c>
      <c r="K19" s="30">
        <f>($K$3+G19*12*7.57%)*SUM(Fasering!$D$5:$D$11)</f>
        <v>1974.661703219128</v>
      </c>
      <c r="L19" s="73">
        <f>($K$3+H19*12*7.57%)*SUM(Fasering!$D$5:$D$12)</f>
        <v>2392.7943748400007</v>
      </c>
    </row>
    <row r="20" spans="1:12" x14ac:dyDescent="0.2">
      <c r="A20" s="52">
        <f t="shared" si="2"/>
        <v>10</v>
      </c>
      <c r="B20" s="16">
        <v>29965.82</v>
      </c>
      <c r="C20" s="16">
        <f t="shared" si="0"/>
        <v>30565.136399999999</v>
      </c>
      <c r="D20" s="68">
        <f t="shared" si="1"/>
        <v>2547.0947000000001</v>
      </c>
      <c r="E20" s="69">
        <f>GEW!$D$8+($D20-GEW!$D$8)*SUM(Fasering!$D$5:$D$9)</f>
        <v>2271.6631602266143</v>
      </c>
      <c r="F20" s="70">
        <f>GEW!$D$8+($D20-GEW!$D$8)*SUM(Fasering!$D$5:$D$10)</f>
        <v>2363.542522117818</v>
      </c>
      <c r="G20" s="70">
        <f>GEW!$D$8+($D20-GEW!$D$8)*SUM(Fasering!$D$5:$D$11)</f>
        <v>2455.2153381087969</v>
      </c>
      <c r="H20" s="71">
        <f>GEW!$D$8+($D20-GEW!$D$8)*SUM(Fasering!$D$5:$D$12)</f>
        <v>2547.0947000000001</v>
      </c>
      <c r="I20" s="72">
        <f>($K$3+E20*12*7.57%)*SUM(Fasering!$D$5:$D$9)</f>
        <v>1224.5676004446052</v>
      </c>
      <c r="J20" s="30">
        <f>($K$3+F20*12*7.57%)*SUM(Fasering!$D$5:$D$10)</f>
        <v>1610.4666852567084</v>
      </c>
      <c r="K20" s="30">
        <f>($K$3+G20*12*7.57%)*SUM(Fasering!$D$5:$D$11)</f>
        <v>2020.1790180182288</v>
      </c>
      <c r="L20" s="73">
        <f>($K$3+H20*12*7.57%)*SUM(Fasering!$D$5:$D$12)</f>
        <v>2455.5508254800006</v>
      </c>
    </row>
    <row r="21" spans="1:12" x14ac:dyDescent="0.2">
      <c r="A21" s="52">
        <f t="shared" si="2"/>
        <v>11</v>
      </c>
      <c r="B21" s="16">
        <v>29965.82</v>
      </c>
      <c r="C21" s="16">
        <f t="shared" si="0"/>
        <v>30565.136399999999</v>
      </c>
      <c r="D21" s="68">
        <f t="shared" si="1"/>
        <v>2547.0947000000001</v>
      </c>
      <c r="E21" s="69">
        <f>GEW!$D$8+($D21-GEW!$D$8)*SUM(Fasering!$D$5:$D$9)</f>
        <v>2271.6631602266143</v>
      </c>
      <c r="F21" s="70">
        <f>GEW!$D$8+($D21-GEW!$D$8)*SUM(Fasering!$D$5:$D$10)</f>
        <v>2363.542522117818</v>
      </c>
      <c r="G21" s="70">
        <f>GEW!$D$8+($D21-GEW!$D$8)*SUM(Fasering!$D$5:$D$11)</f>
        <v>2455.2153381087969</v>
      </c>
      <c r="H21" s="71">
        <f>GEW!$D$8+($D21-GEW!$D$8)*SUM(Fasering!$D$5:$D$12)</f>
        <v>2547.0947000000001</v>
      </c>
      <c r="I21" s="72">
        <f>($K$3+E21*12*7.57%)*SUM(Fasering!$D$5:$D$9)</f>
        <v>1224.5676004446052</v>
      </c>
      <c r="J21" s="30">
        <f>($K$3+F21*12*7.57%)*SUM(Fasering!$D$5:$D$10)</f>
        <v>1610.4666852567084</v>
      </c>
      <c r="K21" s="30">
        <f>($K$3+G21*12*7.57%)*SUM(Fasering!$D$5:$D$11)</f>
        <v>2020.1790180182288</v>
      </c>
      <c r="L21" s="73">
        <f>($K$3+H21*12*7.57%)*SUM(Fasering!$D$5:$D$12)</f>
        <v>2455.5508254800006</v>
      </c>
    </row>
    <row r="22" spans="1:12" x14ac:dyDescent="0.2">
      <c r="A22" s="52">
        <f t="shared" si="2"/>
        <v>12</v>
      </c>
      <c r="B22" s="16">
        <v>31246.02</v>
      </c>
      <c r="C22" s="16">
        <f t="shared" si="0"/>
        <v>31870.940399999999</v>
      </c>
      <c r="D22" s="68">
        <f t="shared" si="1"/>
        <v>2655.9117000000001</v>
      </c>
      <c r="E22" s="69">
        <f>GEW!$D$8+($D22-GEW!$D$8)*SUM(Fasering!$D$5:$D$9)</f>
        <v>2332.0861516764703</v>
      </c>
      <c r="F22" s="70">
        <f>GEW!$D$8+($D22-GEW!$D$8)*SUM(Fasering!$D$5:$D$10)</f>
        <v>2440.1089466276749</v>
      </c>
      <c r="G22" s="70">
        <f>GEW!$D$8+($D22-GEW!$D$8)*SUM(Fasering!$D$5:$D$11)</f>
        <v>2547.8889050487956</v>
      </c>
      <c r="H22" s="71">
        <f>GEW!$D$8+($D22-GEW!$D$8)*SUM(Fasering!$D$5:$D$12)</f>
        <v>2655.9117000000001</v>
      </c>
      <c r="I22" s="72">
        <f>($K$3+E22*12*7.57%)*SUM(Fasering!$D$5:$D$9)</f>
        <v>1255.0454851914621</v>
      </c>
      <c r="J22" s="30">
        <f>($K$3+F22*12*7.57%)*SUM(Fasering!$D$5:$D$10)</f>
        <v>1659.4059128759584</v>
      </c>
      <c r="K22" s="30">
        <f>($K$3+G22*12*7.57%)*SUM(Fasering!$D$5:$D$11)</f>
        <v>2091.874557175925</v>
      </c>
      <c r="L22" s="73">
        <f>($K$3+H22*12*7.57%)*SUM(Fasering!$D$5:$D$12)</f>
        <v>2554.4001882800003</v>
      </c>
    </row>
    <row r="23" spans="1:12" x14ac:dyDescent="0.2">
      <c r="A23" s="52">
        <f t="shared" si="2"/>
        <v>13</v>
      </c>
      <c r="B23" s="16">
        <v>31246.02</v>
      </c>
      <c r="C23" s="16">
        <f t="shared" si="0"/>
        <v>31870.940399999999</v>
      </c>
      <c r="D23" s="68">
        <f t="shared" si="1"/>
        <v>2655.9117000000001</v>
      </c>
      <c r="E23" s="69">
        <f>GEW!$D$8+($D23-GEW!$D$8)*SUM(Fasering!$D$5:$D$9)</f>
        <v>2332.0861516764703</v>
      </c>
      <c r="F23" s="70">
        <f>GEW!$D$8+($D23-GEW!$D$8)*SUM(Fasering!$D$5:$D$10)</f>
        <v>2440.1089466276749</v>
      </c>
      <c r="G23" s="70">
        <f>GEW!$D$8+($D23-GEW!$D$8)*SUM(Fasering!$D$5:$D$11)</f>
        <v>2547.8889050487956</v>
      </c>
      <c r="H23" s="71">
        <f>GEW!$D$8+($D23-GEW!$D$8)*SUM(Fasering!$D$5:$D$12)</f>
        <v>2655.9117000000001</v>
      </c>
      <c r="I23" s="72">
        <f>($K$3+E23*12*7.57%)*SUM(Fasering!$D$5:$D$9)</f>
        <v>1255.0454851914621</v>
      </c>
      <c r="J23" s="30">
        <f>($K$3+F23*12*7.57%)*SUM(Fasering!$D$5:$D$10)</f>
        <v>1659.4059128759584</v>
      </c>
      <c r="K23" s="30">
        <f>($K$3+G23*12*7.57%)*SUM(Fasering!$D$5:$D$11)</f>
        <v>2091.874557175925</v>
      </c>
      <c r="L23" s="73">
        <f>($K$3+H23*12*7.57%)*SUM(Fasering!$D$5:$D$12)</f>
        <v>2554.4001882800003</v>
      </c>
    </row>
    <row r="24" spans="1:12" x14ac:dyDescent="0.2">
      <c r="A24" s="52">
        <f t="shared" si="2"/>
        <v>14</v>
      </c>
      <c r="B24" s="16">
        <v>32273.3</v>
      </c>
      <c r="C24" s="16">
        <f t="shared" si="0"/>
        <v>32918.766000000003</v>
      </c>
      <c r="D24" s="68">
        <f t="shared" si="1"/>
        <v>2743.2305000000001</v>
      </c>
      <c r="E24" s="69">
        <f>GEW!$D$8+($D24-GEW!$D$8)*SUM(Fasering!$D$5:$D$9)</f>
        <v>2380.5718028689466</v>
      </c>
      <c r="F24" s="70">
        <f>GEW!$D$8+($D24-GEW!$D$8)*SUM(Fasering!$D$5:$D$10)</f>
        <v>2501.5486877388184</v>
      </c>
      <c r="G24" s="70">
        <f>GEW!$D$8+($D24-GEW!$D$8)*SUM(Fasering!$D$5:$D$11)</f>
        <v>2622.2536151301283</v>
      </c>
      <c r="H24" s="71">
        <f>GEW!$D$8+($D24-GEW!$D$8)*SUM(Fasering!$D$5:$D$12)</f>
        <v>2743.2305000000006</v>
      </c>
      <c r="I24" s="72">
        <f>($K$3+E24*12*7.57%)*SUM(Fasering!$D$5:$D$9)</f>
        <v>1279.5020712270434</v>
      </c>
      <c r="J24" s="30">
        <f>($K$3+F24*12*7.57%)*SUM(Fasering!$D$5:$D$10)</f>
        <v>1698.676565702629</v>
      </c>
      <c r="K24" s="30">
        <f>($K$3+G24*12*7.57%)*SUM(Fasering!$D$5:$D$11)</f>
        <v>2149.4057190771268</v>
      </c>
      <c r="L24" s="73">
        <f>($K$3+H24*12*7.57%)*SUM(Fasering!$D$5:$D$12)</f>
        <v>2633.720586200001</v>
      </c>
    </row>
    <row r="25" spans="1:12" x14ac:dyDescent="0.2">
      <c r="A25" s="52">
        <f t="shared" si="2"/>
        <v>15</v>
      </c>
      <c r="B25" s="16">
        <v>32273.3</v>
      </c>
      <c r="C25" s="16">
        <f t="shared" si="0"/>
        <v>32918.766000000003</v>
      </c>
      <c r="D25" s="68">
        <f t="shared" si="1"/>
        <v>2743.2305000000001</v>
      </c>
      <c r="E25" s="69">
        <f>GEW!$D$8+($D25-GEW!$D$8)*SUM(Fasering!$D$5:$D$9)</f>
        <v>2380.5718028689466</v>
      </c>
      <c r="F25" s="70">
        <f>GEW!$D$8+($D25-GEW!$D$8)*SUM(Fasering!$D$5:$D$10)</f>
        <v>2501.5486877388184</v>
      </c>
      <c r="G25" s="70">
        <f>GEW!$D$8+($D25-GEW!$D$8)*SUM(Fasering!$D$5:$D$11)</f>
        <v>2622.2536151301283</v>
      </c>
      <c r="H25" s="71">
        <f>GEW!$D$8+($D25-GEW!$D$8)*SUM(Fasering!$D$5:$D$12)</f>
        <v>2743.2305000000006</v>
      </c>
      <c r="I25" s="72">
        <f>($K$3+E25*12*7.57%)*SUM(Fasering!$D$5:$D$9)</f>
        <v>1279.5020712270434</v>
      </c>
      <c r="J25" s="30">
        <f>($K$3+F25*12*7.57%)*SUM(Fasering!$D$5:$D$10)</f>
        <v>1698.676565702629</v>
      </c>
      <c r="K25" s="30">
        <f>($K$3+G25*12*7.57%)*SUM(Fasering!$D$5:$D$11)</f>
        <v>2149.4057190771268</v>
      </c>
      <c r="L25" s="73">
        <f>($K$3+H25*12*7.57%)*SUM(Fasering!$D$5:$D$12)</f>
        <v>2633.720586200001</v>
      </c>
    </row>
    <row r="26" spans="1:12" x14ac:dyDescent="0.2">
      <c r="A26" s="52">
        <f t="shared" si="2"/>
        <v>16</v>
      </c>
      <c r="B26" s="16">
        <v>33169.160000000003</v>
      </c>
      <c r="C26" s="16">
        <f t="shared" si="0"/>
        <v>33832.543200000007</v>
      </c>
      <c r="D26" s="68">
        <f t="shared" si="1"/>
        <v>2819.3786</v>
      </c>
      <c r="E26" s="69">
        <f>GEW!$D$8+($D26-GEW!$D$8)*SUM(Fasering!$D$5:$D$9)</f>
        <v>2422.8546814193824</v>
      </c>
      <c r="F26" s="70">
        <f>GEW!$D$8+($D26-GEW!$D$8)*SUM(Fasering!$D$5:$D$10)</f>
        <v>2555.1284386069647</v>
      </c>
      <c r="G26" s="70">
        <f>GEW!$D$8+($D26-GEW!$D$8)*SUM(Fasering!$D$5:$D$11)</f>
        <v>2687.1048428124182</v>
      </c>
      <c r="H26" s="71">
        <f>GEW!$D$8+($D26-GEW!$D$8)*SUM(Fasering!$D$5:$D$12)</f>
        <v>2819.3786</v>
      </c>
      <c r="I26" s="72">
        <f>($K$3+E26*12*7.57%)*SUM(Fasering!$D$5:$D$9)</f>
        <v>1300.8299245541168</v>
      </c>
      <c r="J26" s="30">
        <f>($K$3+F26*12*7.57%)*SUM(Fasering!$D$5:$D$10)</f>
        <v>1732.9233212525287</v>
      </c>
      <c r="K26" s="30">
        <f>($K$3+G26*12*7.57%)*SUM(Fasering!$D$5:$D$11)</f>
        <v>2199.5769155384714</v>
      </c>
      <c r="L26" s="73">
        <f>($K$3+H26*12*7.57%)*SUM(Fasering!$D$5:$D$12)</f>
        <v>2702.8935202400007</v>
      </c>
    </row>
    <row r="27" spans="1:12" x14ac:dyDescent="0.2">
      <c r="A27" s="52">
        <f t="shared" si="2"/>
        <v>17</v>
      </c>
      <c r="B27" s="16">
        <v>33169.160000000003</v>
      </c>
      <c r="C27" s="16">
        <f t="shared" si="0"/>
        <v>33832.543200000007</v>
      </c>
      <c r="D27" s="68">
        <f t="shared" si="1"/>
        <v>2819.3786</v>
      </c>
      <c r="E27" s="69">
        <f>GEW!$D$8+($D27-GEW!$D$8)*SUM(Fasering!$D$5:$D$9)</f>
        <v>2422.8546814193824</v>
      </c>
      <c r="F27" s="70">
        <f>GEW!$D$8+($D27-GEW!$D$8)*SUM(Fasering!$D$5:$D$10)</f>
        <v>2555.1284386069647</v>
      </c>
      <c r="G27" s="70">
        <f>GEW!$D$8+($D27-GEW!$D$8)*SUM(Fasering!$D$5:$D$11)</f>
        <v>2687.1048428124182</v>
      </c>
      <c r="H27" s="71">
        <f>GEW!$D$8+($D27-GEW!$D$8)*SUM(Fasering!$D$5:$D$12)</f>
        <v>2819.3786</v>
      </c>
      <c r="I27" s="72">
        <f>($K$3+E27*12*7.57%)*SUM(Fasering!$D$5:$D$9)</f>
        <v>1300.8299245541168</v>
      </c>
      <c r="J27" s="30">
        <f>($K$3+F27*12*7.57%)*SUM(Fasering!$D$5:$D$10)</f>
        <v>1732.9233212525287</v>
      </c>
      <c r="K27" s="30">
        <f>($K$3+G27*12*7.57%)*SUM(Fasering!$D$5:$D$11)</f>
        <v>2199.5769155384714</v>
      </c>
      <c r="L27" s="73">
        <f>($K$3+H27*12*7.57%)*SUM(Fasering!$D$5:$D$12)</f>
        <v>2702.8935202400007</v>
      </c>
    </row>
    <row r="28" spans="1:12" x14ac:dyDescent="0.2">
      <c r="A28" s="52">
        <f t="shared" si="2"/>
        <v>18</v>
      </c>
      <c r="B28" s="16">
        <v>34449.35</v>
      </c>
      <c r="C28" s="16">
        <f t="shared" si="0"/>
        <v>35138.337</v>
      </c>
      <c r="D28" s="68">
        <f t="shared" si="1"/>
        <v>2928.1947500000001</v>
      </c>
      <c r="E28" s="69">
        <f>GEW!$D$8+($D28-GEW!$D$8)*SUM(Fasering!$D$5:$D$9)</f>
        <v>2483.2772008883649</v>
      </c>
      <c r="F28" s="70">
        <f>GEW!$D$8+($D28-GEW!$D$8)*SUM(Fasering!$D$5:$D$10)</f>
        <v>2631.6942650350802</v>
      </c>
      <c r="G28" s="70">
        <f>GEW!$D$8+($D28-GEW!$D$8)*SUM(Fasering!$D$5:$D$11)</f>
        <v>2779.7776858532848</v>
      </c>
      <c r="H28" s="71">
        <f>GEW!$D$8+($D28-GEW!$D$8)*SUM(Fasering!$D$5:$D$12)</f>
        <v>2928.1947500000006</v>
      </c>
      <c r="I28" s="72">
        <f>($K$3+E28*12*7.57%)*SUM(Fasering!$D$5:$D$9)</f>
        <v>1331.3075712296977</v>
      </c>
      <c r="J28" s="30">
        <f>($K$3+F28*12*7.57%)*SUM(Fasering!$D$5:$D$10)</f>
        <v>1781.8621665937937</v>
      </c>
      <c r="K28" s="30">
        <f>($K$3+G28*12*7.57%)*SUM(Fasering!$D$5:$D$11)</f>
        <v>2271.2718946622736</v>
      </c>
      <c r="L28" s="73">
        <f>($K$3+H28*12*7.57%)*SUM(Fasering!$D$5:$D$12)</f>
        <v>2801.7421109000011</v>
      </c>
    </row>
    <row r="29" spans="1:12" x14ac:dyDescent="0.2">
      <c r="A29" s="52">
        <f t="shared" si="2"/>
        <v>19</v>
      </c>
      <c r="B29" s="16">
        <v>34449.35</v>
      </c>
      <c r="C29" s="16">
        <f t="shared" si="0"/>
        <v>35138.337</v>
      </c>
      <c r="D29" s="68">
        <f t="shared" si="1"/>
        <v>2928.1947500000001</v>
      </c>
      <c r="E29" s="69">
        <f>GEW!$D$8+($D29-GEW!$D$8)*SUM(Fasering!$D$5:$D$9)</f>
        <v>2483.2772008883649</v>
      </c>
      <c r="F29" s="70">
        <f>GEW!$D$8+($D29-GEW!$D$8)*SUM(Fasering!$D$5:$D$10)</f>
        <v>2631.6942650350802</v>
      </c>
      <c r="G29" s="70">
        <f>GEW!$D$8+($D29-GEW!$D$8)*SUM(Fasering!$D$5:$D$11)</f>
        <v>2779.7776858532848</v>
      </c>
      <c r="H29" s="71">
        <f>GEW!$D$8+($D29-GEW!$D$8)*SUM(Fasering!$D$5:$D$12)</f>
        <v>2928.1947500000006</v>
      </c>
      <c r="I29" s="72">
        <f>($K$3+E29*12*7.57%)*SUM(Fasering!$D$5:$D$9)</f>
        <v>1331.3075712296977</v>
      </c>
      <c r="J29" s="30">
        <f>($K$3+F29*12*7.57%)*SUM(Fasering!$D$5:$D$10)</f>
        <v>1781.8621665937937</v>
      </c>
      <c r="K29" s="30">
        <f>($K$3+G29*12*7.57%)*SUM(Fasering!$D$5:$D$11)</f>
        <v>2271.2718946622736</v>
      </c>
      <c r="L29" s="73">
        <f>($K$3+H29*12*7.57%)*SUM(Fasering!$D$5:$D$12)</f>
        <v>2801.7421109000011</v>
      </c>
    </row>
    <row r="30" spans="1:12" x14ac:dyDescent="0.2">
      <c r="A30" s="52">
        <f t="shared" si="2"/>
        <v>20</v>
      </c>
      <c r="B30" s="16">
        <v>35729.589999999997</v>
      </c>
      <c r="C30" s="16">
        <f t="shared" si="0"/>
        <v>36444.181799999998</v>
      </c>
      <c r="D30" s="68">
        <f t="shared" si="1"/>
        <v>3037.0151499999997</v>
      </c>
      <c r="E30" s="69">
        <f>GEW!$D$8+($D30-GEW!$D$8)*SUM(Fasering!$D$5:$D$9)</f>
        <v>2543.7020802617153</v>
      </c>
      <c r="F30" s="70">
        <f>GEW!$D$8+($D30-GEW!$D$8)*SUM(Fasering!$D$5:$D$10)</f>
        <v>2708.2630818719022</v>
      </c>
      <c r="G30" s="70">
        <f>GEW!$D$8+($D30-GEW!$D$8)*SUM(Fasering!$D$5:$D$11)</f>
        <v>2872.4541483898133</v>
      </c>
      <c r="H30" s="71">
        <f>GEW!$D$8+($D30-GEW!$D$8)*SUM(Fasering!$D$5:$D$12)</f>
        <v>3037.0151500000002</v>
      </c>
      <c r="I30" s="72">
        <f>($K$3+E30*12*7.57%)*SUM(Fasering!$D$5:$D$9)</f>
        <v>1361.7864082616584</v>
      </c>
      <c r="J30" s="30">
        <f>($K$3+F30*12*7.57%)*SUM(Fasering!$D$5:$D$10)</f>
        <v>1830.8029233249833</v>
      </c>
      <c r="K30" s="30">
        <f>($K$3+G30*12*7.57%)*SUM(Fasering!$D$5:$D$11)</f>
        <v>2342.969673955547</v>
      </c>
      <c r="L30" s="73">
        <f>($K$3+H30*12*7.57%)*SUM(Fasering!$D$5:$D$12)</f>
        <v>2900.5945622600011</v>
      </c>
    </row>
    <row r="31" spans="1:12" x14ac:dyDescent="0.2">
      <c r="A31" s="52">
        <f t="shared" si="2"/>
        <v>21</v>
      </c>
      <c r="B31" s="16">
        <v>35729.589999999997</v>
      </c>
      <c r="C31" s="16">
        <f t="shared" si="0"/>
        <v>36444.181799999998</v>
      </c>
      <c r="D31" s="68">
        <f t="shared" si="1"/>
        <v>3037.0151499999997</v>
      </c>
      <c r="E31" s="69">
        <f>GEW!$D$8+($D31-GEW!$D$8)*SUM(Fasering!$D$5:$D$9)</f>
        <v>2543.7020802617153</v>
      </c>
      <c r="F31" s="70">
        <f>GEW!$D$8+($D31-GEW!$D$8)*SUM(Fasering!$D$5:$D$10)</f>
        <v>2708.2630818719022</v>
      </c>
      <c r="G31" s="70">
        <f>GEW!$D$8+($D31-GEW!$D$8)*SUM(Fasering!$D$5:$D$11)</f>
        <v>2872.4541483898133</v>
      </c>
      <c r="H31" s="71">
        <f>GEW!$D$8+($D31-GEW!$D$8)*SUM(Fasering!$D$5:$D$12)</f>
        <v>3037.0151500000002</v>
      </c>
      <c r="I31" s="72">
        <f>($K$3+E31*12*7.57%)*SUM(Fasering!$D$5:$D$9)</f>
        <v>1361.7864082616584</v>
      </c>
      <c r="J31" s="30">
        <f>($K$3+F31*12*7.57%)*SUM(Fasering!$D$5:$D$10)</f>
        <v>1830.8029233249833</v>
      </c>
      <c r="K31" s="30">
        <f>($K$3+G31*12*7.57%)*SUM(Fasering!$D$5:$D$11)</f>
        <v>2342.969673955547</v>
      </c>
      <c r="L31" s="73">
        <f>($K$3+H31*12*7.57%)*SUM(Fasering!$D$5:$D$12)</f>
        <v>2900.5945622600011</v>
      </c>
    </row>
    <row r="32" spans="1:12" x14ac:dyDescent="0.2">
      <c r="A32" s="52">
        <f t="shared" si="2"/>
        <v>22</v>
      </c>
      <c r="B32" s="16">
        <v>37009.83</v>
      </c>
      <c r="C32" s="16">
        <f t="shared" si="0"/>
        <v>37750.026600000005</v>
      </c>
      <c r="D32" s="68">
        <f t="shared" si="1"/>
        <v>3145.8355500000002</v>
      </c>
      <c r="E32" s="69">
        <f>GEW!$D$8+($D32-GEW!$D$8)*SUM(Fasering!$D$5:$D$9)</f>
        <v>2604.1269596350662</v>
      </c>
      <c r="F32" s="70">
        <f>GEW!$D$8+($D32-GEW!$D$8)*SUM(Fasering!$D$5:$D$10)</f>
        <v>2784.8318987087241</v>
      </c>
      <c r="G32" s="70">
        <f>GEW!$D$8+($D32-GEW!$D$8)*SUM(Fasering!$D$5:$D$11)</f>
        <v>2965.1306109263423</v>
      </c>
      <c r="H32" s="71">
        <f>GEW!$D$8+($D32-GEW!$D$8)*SUM(Fasering!$D$5:$D$12)</f>
        <v>3145.8355500000007</v>
      </c>
      <c r="I32" s="72">
        <f>($K$3+E32*12*7.57%)*SUM(Fasering!$D$5:$D$9)</f>
        <v>1392.265245293619</v>
      </c>
      <c r="J32" s="30">
        <f>($K$3+F32*12*7.57%)*SUM(Fasering!$D$5:$D$10)</f>
        <v>1879.7436800561732</v>
      </c>
      <c r="K32" s="30">
        <f>($K$3+G32*12*7.57%)*SUM(Fasering!$D$5:$D$11)</f>
        <v>2414.6674532488209</v>
      </c>
      <c r="L32" s="73">
        <f>($K$3+H32*12*7.57%)*SUM(Fasering!$D$5:$D$12)</f>
        <v>2999.4470136200016</v>
      </c>
    </row>
    <row r="33" spans="1:12" x14ac:dyDescent="0.2">
      <c r="A33" s="52">
        <f t="shared" si="2"/>
        <v>23</v>
      </c>
      <c r="B33" s="16">
        <v>38290.04</v>
      </c>
      <c r="C33" s="16">
        <f t="shared" si="0"/>
        <v>39055.840799999998</v>
      </c>
      <c r="D33" s="68">
        <f t="shared" si="1"/>
        <v>3254.6534000000001</v>
      </c>
      <c r="E33" s="69">
        <f>GEW!$D$8+($D33-GEW!$D$8)*SUM(Fasering!$D$5:$D$9)</f>
        <v>2664.5504230657962</v>
      </c>
      <c r="F33" s="70">
        <f>GEW!$D$8+($D33-GEW!$D$8)*SUM(Fasering!$D$5:$D$10)</f>
        <v>2861.3989213003224</v>
      </c>
      <c r="G33" s="70">
        <f>GEW!$D$8+($D33-GEW!$D$8)*SUM(Fasering!$D$5:$D$11)</f>
        <v>3057.8049017654739</v>
      </c>
      <c r="H33" s="71">
        <f>GEW!$D$8+($D33-GEW!$D$8)*SUM(Fasering!$D$5:$D$12)</f>
        <v>3254.6534000000001</v>
      </c>
      <c r="I33" s="72">
        <f>($K$3+E33*12*7.57%)*SUM(Fasering!$D$5:$D$9)</f>
        <v>1422.7433681117523</v>
      </c>
      <c r="J33" s="30">
        <f>($K$3+F33*12*7.57%)*SUM(Fasering!$D$5:$D$10)</f>
        <v>1928.6832899534083</v>
      </c>
      <c r="K33" s="30">
        <f>($K$3+G33*12*7.57%)*SUM(Fasering!$D$5:$D$11)</f>
        <v>2486.3635524404117</v>
      </c>
      <c r="L33" s="73">
        <f>($K$3+H33*12*7.57%)*SUM(Fasering!$D$5:$D$12)</f>
        <v>3098.2971485600015</v>
      </c>
    </row>
    <row r="34" spans="1:12" x14ac:dyDescent="0.2">
      <c r="A34" s="52">
        <f t="shared" si="2"/>
        <v>24</v>
      </c>
      <c r="B34" s="16">
        <v>39570.28</v>
      </c>
      <c r="C34" s="16">
        <f t="shared" si="0"/>
        <v>40361.685599999997</v>
      </c>
      <c r="D34" s="68">
        <f t="shared" si="1"/>
        <v>3363.4737999999998</v>
      </c>
      <c r="E34" s="69">
        <f>GEW!$D$8+($D34-GEW!$D$8)*SUM(Fasering!$D$5:$D$9)</f>
        <v>2724.9753024391466</v>
      </c>
      <c r="F34" s="70">
        <f>GEW!$D$8+($D34-GEW!$D$8)*SUM(Fasering!$D$5:$D$10)</f>
        <v>2937.9677381371444</v>
      </c>
      <c r="G34" s="70">
        <f>GEW!$D$8+($D34-GEW!$D$8)*SUM(Fasering!$D$5:$D$11)</f>
        <v>3150.4813643020025</v>
      </c>
      <c r="H34" s="71">
        <f>GEW!$D$8+($D34-GEW!$D$8)*SUM(Fasering!$D$5:$D$12)</f>
        <v>3363.4737999999998</v>
      </c>
      <c r="I34" s="72">
        <f>($K$3+E34*12*7.57%)*SUM(Fasering!$D$5:$D$9)</f>
        <v>1453.2222051437127</v>
      </c>
      <c r="J34" s="30">
        <f>($K$3+F34*12*7.57%)*SUM(Fasering!$D$5:$D$10)</f>
        <v>1977.6240466845979</v>
      </c>
      <c r="K34" s="30">
        <f>($K$3+G34*12*7.57%)*SUM(Fasering!$D$5:$D$11)</f>
        <v>2558.0613317336852</v>
      </c>
      <c r="L34" s="73">
        <f>($K$3+H34*12*7.57%)*SUM(Fasering!$D$5:$D$12)</f>
        <v>3197.1495999200006</v>
      </c>
    </row>
    <row r="35" spans="1:12" x14ac:dyDescent="0.2">
      <c r="A35" s="52">
        <f t="shared" si="2"/>
        <v>25</v>
      </c>
      <c r="B35" s="16">
        <v>39642.07</v>
      </c>
      <c r="C35" s="16">
        <f t="shared" si="0"/>
        <v>40434.911399999997</v>
      </c>
      <c r="D35" s="68">
        <f t="shared" si="1"/>
        <v>3369.5759499999999</v>
      </c>
      <c r="E35" s="69">
        <f>GEW!$D$8+($D35-GEW!$D$8)*SUM(Fasering!$D$5:$D$9)</f>
        <v>2728.3636531313705</v>
      </c>
      <c r="F35" s="70">
        <f>GEW!$D$8+($D35-GEW!$D$8)*SUM(Fasering!$D$5:$D$10)</f>
        <v>2942.2613669572993</v>
      </c>
      <c r="G35" s="70">
        <f>GEW!$D$8+($D35-GEW!$D$8)*SUM(Fasering!$D$5:$D$11)</f>
        <v>3155.6782361740716</v>
      </c>
      <c r="H35" s="71">
        <f>GEW!$D$8+($D35-GEW!$D$8)*SUM(Fasering!$D$5:$D$12)</f>
        <v>3369.5759500000004</v>
      </c>
      <c r="I35" s="72">
        <f>($K$3+E35*12*7.57%)*SUM(Fasering!$D$5:$D$9)</f>
        <v>1454.931318833743</v>
      </c>
      <c r="J35" s="30">
        <f>($K$3+F35*12*7.57%)*SUM(Fasering!$D$5:$D$10)</f>
        <v>1980.3684203377659</v>
      </c>
      <c r="K35" s="30">
        <f>($K$3+G35*12*7.57%)*SUM(Fasering!$D$5:$D$11)</f>
        <v>2562.0818150613927</v>
      </c>
      <c r="L35" s="73">
        <f>($K$3+H35*12*7.57%)*SUM(Fasering!$D$5:$D$12)</f>
        <v>3202.6927929800013</v>
      </c>
    </row>
    <row r="36" spans="1:12" x14ac:dyDescent="0.2">
      <c r="A36" s="52">
        <f t="shared" si="2"/>
        <v>26</v>
      </c>
      <c r="B36" s="16">
        <v>39708.6</v>
      </c>
      <c r="C36" s="16">
        <f t="shared" si="0"/>
        <v>40502.771999999997</v>
      </c>
      <c r="D36" s="68">
        <f t="shared" si="1"/>
        <v>3375.2309999999998</v>
      </c>
      <c r="E36" s="69">
        <f>GEW!$D$8+($D36-GEW!$D$8)*SUM(Fasering!$D$5:$D$9)</f>
        <v>2731.5037418840334</v>
      </c>
      <c r="F36" s="70">
        <f>GEW!$D$8+($D36-GEW!$D$8)*SUM(Fasering!$D$5:$D$10)</f>
        <v>2946.2404047815776</v>
      </c>
      <c r="G36" s="70">
        <f>GEW!$D$8+($D36-GEW!$D$8)*SUM(Fasering!$D$5:$D$11)</f>
        <v>3160.494337102456</v>
      </c>
      <c r="H36" s="71">
        <f>GEW!$D$8+($D36-GEW!$D$8)*SUM(Fasering!$D$5:$D$12)</f>
        <v>3375.2309999999998</v>
      </c>
      <c r="I36" s="72">
        <f>($K$3+E36*12*7.57%)*SUM(Fasering!$D$5:$D$9)</f>
        <v>1456.5152070326246</v>
      </c>
      <c r="J36" s="30">
        <f>($K$3+F36*12*7.57%)*SUM(Fasering!$D$5:$D$10)</f>
        <v>1982.9117157709084</v>
      </c>
      <c r="K36" s="30">
        <f>($K$3+G36*12*7.57%)*SUM(Fasering!$D$5:$D$11)</f>
        <v>2565.8077205606596</v>
      </c>
      <c r="L36" s="73">
        <f>($K$3+H36*12*7.57%)*SUM(Fasering!$D$5:$D$12)</f>
        <v>3207.8298404000006</v>
      </c>
    </row>
    <row r="37" spans="1:12" x14ac:dyDescent="0.2">
      <c r="A37" s="52">
        <f t="shared" si="2"/>
        <v>27</v>
      </c>
      <c r="B37" s="16">
        <v>39770.230000000003</v>
      </c>
      <c r="C37" s="16">
        <f t="shared" si="0"/>
        <v>40565.634600000005</v>
      </c>
      <c r="D37" s="68">
        <f t="shared" si="1"/>
        <v>3380.4695500000003</v>
      </c>
      <c r="E37" s="69">
        <f>GEW!$D$8+($D37-GEW!$D$8)*SUM(Fasering!$D$5:$D$9)</f>
        <v>2734.4125600085881</v>
      </c>
      <c r="F37" s="70">
        <f>GEW!$D$8+($D37-GEW!$D$8)*SUM(Fasering!$D$5:$D$10)</f>
        <v>2949.9263825526623</v>
      </c>
      <c r="G37" s="70">
        <f>GEW!$D$8+($D37-GEW!$D$8)*SUM(Fasering!$D$5:$D$11)</f>
        <v>3164.9557274559265</v>
      </c>
      <c r="H37" s="71">
        <f>GEW!$D$8+($D37-GEW!$D$8)*SUM(Fasering!$D$5:$D$12)</f>
        <v>3380.4695500000007</v>
      </c>
      <c r="I37" s="72">
        <f>($K$3+E37*12*7.57%)*SUM(Fasering!$D$5:$D$9)</f>
        <v>1457.9824403062921</v>
      </c>
      <c r="J37" s="30">
        <f>($K$3+F37*12*7.57%)*SUM(Fasering!$D$5:$D$10)</f>
        <v>1985.2676949914792</v>
      </c>
      <c r="K37" s="30">
        <f>($K$3+G37*12*7.57%)*SUM(Fasering!$D$5:$D$11)</f>
        <v>2569.259209451684</v>
      </c>
      <c r="L37" s="73">
        <f>($K$3+H37*12*7.57%)*SUM(Fasering!$D$5:$D$12)</f>
        <v>3212.5885392200016</v>
      </c>
    </row>
    <row r="38" spans="1:12" x14ac:dyDescent="0.2">
      <c r="A38" s="52">
        <f t="shared" si="2"/>
        <v>28</v>
      </c>
      <c r="B38" s="16">
        <v>39827.33</v>
      </c>
      <c r="C38" s="16">
        <f t="shared" si="0"/>
        <v>40623.876600000003</v>
      </c>
      <c r="D38" s="68">
        <f t="shared" si="1"/>
        <v>3385.32305</v>
      </c>
      <c r="E38" s="69">
        <f>GEW!$D$8+($D38-GEW!$D$8)*SUM(Fasering!$D$5:$D$9)</f>
        <v>2737.1075707973605</v>
      </c>
      <c r="F38" s="70">
        <f>GEW!$D$8+($D38-GEW!$D$8)*SUM(Fasering!$D$5:$D$10)</f>
        <v>2953.3414292949783</v>
      </c>
      <c r="G38" s="70">
        <f>GEW!$D$8+($D38-GEW!$D$8)*SUM(Fasering!$D$5:$D$11)</f>
        <v>3169.0891915023831</v>
      </c>
      <c r="H38" s="71">
        <f>GEW!$D$8+($D38-GEW!$D$8)*SUM(Fasering!$D$5:$D$12)</f>
        <v>3385.32305</v>
      </c>
      <c r="I38" s="72">
        <f>($K$3+E38*12*7.57%)*SUM(Fasering!$D$5:$D$9)</f>
        <v>1459.3418272919546</v>
      </c>
      <c r="J38" s="30">
        <f>($K$3+F38*12*7.57%)*SUM(Fasering!$D$5:$D$10)</f>
        <v>1987.4505022849171</v>
      </c>
      <c r="K38" s="30">
        <f>($K$3+G38*12*7.57%)*SUM(Fasering!$D$5:$D$11)</f>
        <v>2572.4570029885567</v>
      </c>
      <c r="L38" s="73">
        <f>($K$3+H38*12*7.57%)*SUM(Fasering!$D$5:$D$12)</f>
        <v>3216.9974586200015</v>
      </c>
    </row>
    <row r="39" spans="1:12" x14ac:dyDescent="0.2">
      <c r="A39" s="52">
        <f t="shared" si="2"/>
        <v>29</v>
      </c>
      <c r="B39" s="16">
        <v>39880.199999999997</v>
      </c>
      <c r="C39" s="16">
        <f t="shared" si="0"/>
        <v>40677.803999999996</v>
      </c>
      <c r="D39" s="68">
        <f t="shared" si="1"/>
        <v>3389.817</v>
      </c>
      <c r="E39" s="69">
        <f>GEW!$D$8+($D39-GEW!$D$8)*SUM(Fasering!$D$5:$D$9)</f>
        <v>2739.6029336765623</v>
      </c>
      <c r="F39" s="70">
        <f>GEW!$D$8+($D39-GEW!$D$8)*SUM(Fasering!$D$5:$D$10)</f>
        <v>2956.5034874607618</v>
      </c>
      <c r="G39" s="70">
        <f>GEW!$D$8+($D39-GEW!$D$8)*SUM(Fasering!$D$5:$D$11)</f>
        <v>3172.9164462158005</v>
      </c>
      <c r="H39" s="71">
        <f>GEW!$D$8+($D39-GEW!$D$8)*SUM(Fasering!$D$5:$D$12)</f>
        <v>3389.817</v>
      </c>
      <c r="I39" s="72">
        <f>($K$3+E39*12*7.57%)*SUM(Fasering!$D$5:$D$9)</f>
        <v>1460.6005101278915</v>
      </c>
      <c r="J39" s="30">
        <f>($K$3+F39*12*7.57%)*SUM(Fasering!$D$5:$D$10)</f>
        <v>1989.4716059907671</v>
      </c>
      <c r="K39" s="30">
        <f>($K$3+G39*12*7.57%)*SUM(Fasering!$D$5:$D$11)</f>
        <v>2575.4179021881087</v>
      </c>
      <c r="L39" s="73">
        <f>($K$3+H39*12*7.57%)*SUM(Fasering!$D$5:$D$12)</f>
        <v>3221.0797628000014</v>
      </c>
    </row>
    <row r="40" spans="1:12" x14ac:dyDescent="0.2">
      <c r="A40" s="52">
        <f t="shared" si="2"/>
        <v>30</v>
      </c>
      <c r="B40" s="16">
        <v>39929.21</v>
      </c>
      <c r="C40" s="16">
        <f t="shared" si="0"/>
        <v>40727.794199999997</v>
      </c>
      <c r="D40" s="68">
        <f t="shared" si="1"/>
        <v>3393.9828499999999</v>
      </c>
      <c r="E40" s="69">
        <f>GEW!$D$8+($D40-GEW!$D$8)*SUM(Fasering!$D$5:$D$9)</f>
        <v>2741.916111938519</v>
      </c>
      <c r="F40" s="70">
        <f>GEW!$D$8+($D40-GEW!$D$8)*SUM(Fasering!$D$5:$D$10)</f>
        <v>2959.4346860744376</v>
      </c>
      <c r="G40" s="70">
        <f>GEW!$D$8+($D40-GEW!$D$8)*SUM(Fasering!$D$5:$D$11)</f>
        <v>3176.4642758640816</v>
      </c>
      <c r="H40" s="71">
        <f>GEW!$D$8+($D40-GEW!$D$8)*SUM(Fasering!$D$5:$D$12)</f>
        <v>3393.9828500000003</v>
      </c>
      <c r="I40" s="72">
        <f>($K$3+E40*12*7.57%)*SUM(Fasering!$D$5:$D$9)</f>
        <v>1461.7672974513123</v>
      </c>
      <c r="J40" s="30">
        <f>($K$3+F40*12*7.57%)*SUM(Fasering!$D$5:$D$10)</f>
        <v>1991.3451503944696</v>
      </c>
      <c r="K40" s="30">
        <f>($K$3+G40*12*7.57%)*SUM(Fasering!$D$5:$D$11)</f>
        <v>2578.1626283044329</v>
      </c>
      <c r="L40" s="73">
        <f>($K$3+H40*12*7.57%)*SUM(Fasering!$D$5:$D$12)</f>
        <v>3224.8640209400014</v>
      </c>
    </row>
    <row r="41" spans="1:12" x14ac:dyDescent="0.2">
      <c r="A41" s="52">
        <f t="shared" si="2"/>
        <v>31</v>
      </c>
      <c r="B41" s="16">
        <v>39974.58</v>
      </c>
      <c r="C41" s="16">
        <f t="shared" si="0"/>
        <v>40774.071600000003</v>
      </c>
      <c r="D41" s="68">
        <f t="shared" si="1"/>
        <v>3397.8393000000001</v>
      </c>
      <c r="E41" s="69">
        <f>GEW!$D$8+($D41-GEW!$D$8)*SUM(Fasering!$D$5:$D$9)</f>
        <v>2744.0574891624528</v>
      </c>
      <c r="F41" s="70">
        <f>GEW!$D$8+($D41-GEW!$D$8)*SUM(Fasering!$D$5:$D$10)</f>
        <v>2962.1481829343129</v>
      </c>
      <c r="G41" s="70">
        <f>GEW!$D$8+($D41-GEW!$D$8)*SUM(Fasering!$D$5:$D$11)</f>
        <v>3179.7486062281405</v>
      </c>
      <c r="H41" s="71">
        <f>GEW!$D$8+($D41-GEW!$D$8)*SUM(Fasering!$D$5:$D$12)</f>
        <v>3397.8393000000005</v>
      </c>
      <c r="I41" s="72">
        <f>($K$3+E41*12*7.57%)*SUM(Fasering!$D$5:$D$9)</f>
        <v>1462.8474268302884</v>
      </c>
      <c r="J41" s="30">
        <f>($K$3+F41*12*7.57%)*SUM(Fasering!$D$5:$D$10)</f>
        <v>1993.0795456116896</v>
      </c>
      <c r="K41" s="30">
        <f>($K$3+G41*12*7.57%)*SUM(Fasering!$D$5:$D$11)</f>
        <v>2580.7035020832063</v>
      </c>
      <c r="L41" s="73">
        <f>($K$3+H41*12*7.57%)*SUM(Fasering!$D$5:$D$12)</f>
        <v>3228.367220120002</v>
      </c>
    </row>
    <row r="42" spans="1:12" x14ac:dyDescent="0.2">
      <c r="A42" s="52">
        <f t="shared" si="2"/>
        <v>32</v>
      </c>
      <c r="B42" s="16">
        <v>40016.589999999997</v>
      </c>
      <c r="C42" s="16">
        <f t="shared" si="0"/>
        <v>40816.921799999996</v>
      </c>
      <c r="D42" s="68">
        <f t="shared" si="1"/>
        <v>3401.4101499999997</v>
      </c>
      <c r="E42" s="69">
        <f>GEW!$D$8+($D42-GEW!$D$8)*SUM(Fasering!$D$5:$D$9)</f>
        <v>2746.0402808128265</v>
      </c>
      <c r="F42" s="70">
        <f>GEW!$D$8+($D42-GEW!$D$8)*SUM(Fasering!$D$5:$D$10)</f>
        <v>2964.660724329141</v>
      </c>
      <c r="G42" s="70">
        <f>GEW!$D$8+($D42-GEW!$D$8)*SUM(Fasering!$D$5:$D$11)</f>
        <v>3182.7897064836857</v>
      </c>
      <c r="H42" s="71">
        <f>GEW!$D$8+($D42-GEW!$D$8)*SUM(Fasering!$D$5:$D$12)</f>
        <v>3401.4101499999997</v>
      </c>
      <c r="I42" s="72">
        <f>($K$3+E42*12*7.57%)*SUM(Fasering!$D$5:$D$9)</f>
        <v>1463.8475642605454</v>
      </c>
      <c r="J42" s="30">
        <f>($K$3+F42*12*7.57%)*SUM(Fasering!$D$5:$D$10)</f>
        <v>1994.6854954260036</v>
      </c>
      <c r="K42" s="30">
        <f>($K$3+G42*12*7.57%)*SUM(Fasering!$D$5:$D$11)</f>
        <v>2583.0562044734693</v>
      </c>
      <c r="L42" s="73">
        <f>($K$3+H42*12*7.57%)*SUM(Fasering!$D$5:$D$12)</f>
        <v>3231.6109802600008</v>
      </c>
    </row>
    <row r="43" spans="1:12" x14ac:dyDescent="0.2">
      <c r="A43" s="52">
        <f t="shared" si="2"/>
        <v>33</v>
      </c>
      <c r="B43" s="16">
        <v>40055.49</v>
      </c>
      <c r="C43" s="16">
        <f t="shared" si="0"/>
        <v>40856.599799999996</v>
      </c>
      <c r="D43" s="68">
        <f t="shared" si="1"/>
        <v>3404.7166499999998</v>
      </c>
      <c r="E43" s="69">
        <f>GEW!$D$8+($D43-GEW!$D$8)*SUM(Fasering!$D$5:$D$9)</f>
        <v>2747.8762864114824</v>
      </c>
      <c r="F43" s="70">
        <f>GEW!$D$8+($D43-GEW!$D$8)*SUM(Fasering!$D$5:$D$10)</f>
        <v>2966.9872623024526</v>
      </c>
      <c r="G43" s="70">
        <f>GEW!$D$8+($D43-GEW!$D$8)*SUM(Fasering!$D$5:$D$11)</f>
        <v>3185.6056741090301</v>
      </c>
      <c r="H43" s="71">
        <f>GEW!$D$8+($D43-GEW!$D$8)*SUM(Fasering!$D$5:$D$12)</f>
        <v>3404.7166500000003</v>
      </c>
      <c r="I43" s="72">
        <f>($K$3+E43*12*7.57%)*SUM(Fasering!$D$5:$D$9)</f>
        <v>1464.7736615239828</v>
      </c>
      <c r="J43" s="30">
        <f>($K$3+F43*12*7.57%)*SUM(Fasering!$D$5:$D$10)</f>
        <v>1996.1725567870321</v>
      </c>
      <c r="K43" s="30">
        <f>($K$3+G43*12*7.57%)*SUM(Fasering!$D$5:$D$11)</f>
        <v>2585.2347363225822</v>
      </c>
      <c r="L43" s="73">
        <f>($K$3+H43*12*7.57%)*SUM(Fasering!$D$5:$D$12)</f>
        <v>3234.6146048600012</v>
      </c>
    </row>
    <row r="44" spans="1:12" x14ac:dyDescent="0.2">
      <c r="A44" s="52">
        <f t="shared" si="2"/>
        <v>34</v>
      </c>
      <c r="B44" s="16">
        <v>40091.53</v>
      </c>
      <c r="C44" s="16">
        <f t="shared" si="0"/>
        <v>40893.3606</v>
      </c>
      <c r="D44" s="68">
        <f t="shared" si="1"/>
        <v>3407.7800499999998</v>
      </c>
      <c r="E44" s="69">
        <f>GEW!$D$8+($D44-GEW!$D$8)*SUM(Fasering!$D$5:$D$9)</f>
        <v>2749.577305480263</v>
      </c>
      <c r="F44" s="70">
        <f>GEW!$D$8+($D44-GEW!$D$8)*SUM(Fasering!$D$5:$D$10)</f>
        <v>2969.1427488977779</v>
      </c>
      <c r="G44" s="70">
        <f>GEW!$D$8+($D44-GEW!$D$8)*SUM(Fasering!$D$5:$D$11)</f>
        <v>3188.2146065824854</v>
      </c>
      <c r="H44" s="71">
        <f>GEW!$D$8+($D44-GEW!$D$8)*SUM(Fasering!$D$5:$D$12)</f>
        <v>3407.7800500000003</v>
      </c>
      <c r="I44" s="72">
        <f>($K$3+E44*12*7.57%)*SUM(Fasering!$D$5:$D$9)</f>
        <v>1465.6316704024996</v>
      </c>
      <c r="J44" s="30">
        <f>($K$3+F44*12*7.57%)*SUM(Fasering!$D$5:$D$10)</f>
        <v>1997.5502866443962</v>
      </c>
      <c r="K44" s="30">
        <f>($K$3+G44*12*7.57%)*SUM(Fasering!$D$5:$D$11)</f>
        <v>2587.2530984779041</v>
      </c>
      <c r="L44" s="73">
        <f>($K$3+H44*12*7.57%)*SUM(Fasering!$D$5:$D$12)</f>
        <v>3237.3973974200012</v>
      </c>
    </row>
    <row r="45" spans="1:12" x14ac:dyDescent="0.2">
      <c r="A45" s="52">
        <f t="shared" si="2"/>
        <v>35</v>
      </c>
      <c r="B45" s="16">
        <v>40124.870000000003</v>
      </c>
      <c r="C45" s="16">
        <f t="shared" si="0"/>
        <v>40927.367400000003</v>
      </c>
      <c r="D45" s="68">
        <f t="shared" si="1"/>
        <v>3410.6139499999999</v>
      </c>
      <c r="E45" s="69">
        <f>GEW!$D$8+($D45-GEW!$D$8)*SUM(Fasering!$D$5:$D$9)</f>
        <v>2751.1508897131471</v>
      </c>
      <c r="F45" s="70">
        <f>GEW!$D$8+($D45-GEW!$D$8)*SUM(Fasering!$D$5:$D$10)</f>
        <v>2971.1367534229757</v>
      </c>
      <c r="G45" s="70">
        <f>GEW!$D$8+($D45-GEW!$D$8)*SUM(Fasering!$D$5:$D$11)</f>
        <v>3190.6280862901713</v>
      </c>
      <c r="H45" s="71">
        <f>GEW!$D$8+($D45-GEW!$D$8)*SUM(Fasering!$D$5:$D$12)</f>
        <v>3410.6139499999999</v>
      </c>
      <c r="I45" s="72">
        <f>($K$3+E45*12*7.57%)*SUM(Fasering!$D$5:$D$9)</f>
        <v>1466.4254000365102</v>
      </c>
      <c r="J45" s="30">
        <f>($K$3+F45*12*7.57%)*SUM(Fasering!$D$5:$D$10)</f>
        <v>1998.8248014458538</v>
      </c>
      <c r="K45" s="30">
        <f>($K$3+G45*12*7.57%)*SUM(Fasering!$D$5:$D$11)</f>
        <v>2589.1202514817455</v>
      </c>
      <c r="L45" s="73">
        <f>($K$3+H45*12*7.57%)*SUM(Fasering!$D$5:$D$12)</f>
        <v>3239.9717121800013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38</v>
      </c>
      <c r="B1" s="1" t="s">
        <v>101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25061.73</v>
      </c>
      <c r="C10" s="16">
        <f t="shared" ref="C10:C45" si="0">B10*$D$3</f>
        <v>25562.964599999999</v>
      </c>
      <c r="D10" s="68">
        <f t="shared" ref="D10:D45" si="1">B10/12*$D$3</f>
        <v>2130.2470499999999</v>
      </c>
      <c r="E10" s="69">
        <f>GEW!$D$8+($D10-GEW!$D$8)*SUM(Fasering!$D$5:$D$9)</f>
        <v>2040.1994919409369</v>
      </c>
      <c r="F10" s="70">
        <f>GEW!$D$8+($D10-GEW!$D$8)*SUM(Fasering!$D$5:$D$10)</f>
        <v>2070.2378534921772</v>
      </c>
      <c r="G10" s="70">
        <f>GEW!$D$8+($D10-GEW!$D$8)*SUM(Fasering!$D$5:$D$11)</f>
        <v>2100.2086884487594</v>
      </c>
      <c r="H10" s="71">
        <f>GEW!$D$8+($D10-GEW!$D$8)*SUM(Fasering!$D$5:$D$12)</f>
        <v>2130.2470499999999</v>
      </c>
      <c r="I10" s="72">
        <f>($K$3+E10*12*7.57%)*SUM(Fasering!$D$5:$D$9)</f>
        <v>1107.8153040782458</v>
      </c>
      <c r="J10" s="30">
        <f>($K$3+F10*12*7.57%)*SUM(Fasering!$D$5:$D$10)</f>
        <v>1422.9941209891804</v>
      </c>
      <c r="K10" s="30">
        <f>($K$3+G10*12*7.57%)*SUM(Fasering!$D$5:$D$11)</f>
        <v>1745.5333559124119</v>
      </c>
      <c r="L10" s="73">
        <f>($K$3+H10*12*7.57%)*SUM(Fasering!$D$5:$D$12)</f>
        <v>2076.8864202200007</v>
      </c>
    </row>
    <row r="11" spans="1:12" x14ac:dyDescent="0.2">
      <c r="A11" s="52">
        <f t="shared" ref="A11:A45" si="2">+A10+1</f>
        <v>1</v>
      </c>
      <c r="B11" s="16">
        <v>26037.58</v>
      </c>
      <c r="C11" s="16">
        <f t="shared" si="0"/>
        <v>26558.331600000001</v>
      </c>
      <c r="D11" s="68">
        <f t="shared" si="1"/>
        <v>2213.1943000000006</v>
      </c>
      <c r="E11" s="69">
        <f>GEW!$D$8+($D11-GEW!$D$8)*SUM(Fasering!$D$5:$D$9)</f>
        <v>2086.2577455000232</v>
      </c>
      <c r="F11" s="70">
        <f>GEW!$D$8+($D11-GEW!$D$8)*SUM(Fasering!$D$5:$D$10)</f>
        <v>2128.6016602082723</v>
      </c>
      <c r="G11" s="70">
        <f>GEW!$D$8+($D11-GEW!$D$8)*SUM(Fasering!$D$5:$D$11)</f>
        <v>2170.850385291752</v>
      </c>
      <c r="H11" s="71">
        <f>GEW!$D$8+($D11-GEW!$D$8)*SUM(Fasering!$D$5:$D$12)</f>
        <v>2213.1943000000006</v>
      </c>
      <c r="I11" s="72">
        <f>($K$3+E11*12*7.57%)*SUM(Fasering!$D$5:$D$9)</f>
        <v>1131.0474895416269</v>
      </c>
      <c r="J11" s="30">
        <f>($K$3+F11*12*7.57%)*SUM(Fasering!$D$5:$D$10)</f>
        <v>1460.2987181398178</v>
      </c>
      <c r="K11" s="30">
        <f>($K$3+G11*12*7.57%)*SUM(Fasering!$D$5:$D$11)</f>
        <v>1800.1842634948514</v>
      </c>
      <c r="L11" s="73">
        <f>($K$3+H11*12*7.57%)*SUM(Fasering!$D$5:$D$12)</f>
        <v>2152.235702120001</v>
      </c>
    </row>
    <row r="12" spans="1:12" x14ac:dyDescent="0.2">
      <c r="A12" s="52">
        <f t="shared" si="2"/>
        <v>2</v>
      </c>
      <c r="B12" s="16">
        <v>27013.42</v>
      </c>
      <c r="C12" s="16">
        <f t="shared" si="0"/>
        <v>27553.688399999999</v>
      </c>
      <c r="D12" s="68">
        <f t="shared" si="1"/>
        <v>2296.1406999999999</v>
      </c>
      <c r="E12" s="69">
        <f>GEW!$D$8+($D12-GEW!$D$8)*SUM(Fasering!$D$5:$D$9)</f>
        <v>2132.3155270782354</v>
      </c>
      <c r="F12" s="70">
        <f>GEW!$D$8+($D12-GEW!$D$8)*SUM(Fasering!$D$5:$D$10)</f>
        <v>2186.964868842625</v>
      </c>
      <c r="G12" s="70">
        <f>GEW!$D$8+($D12-GEW!$D$8)*SUM(Fasering!$D$5:$D$11)</f>
        <v>2241.4913582356103</v>
      </c>
      <c r="H12" s="71">
        <f>GEW!$D$8+($D12-GEW!$D$8)*SUM(Fasering!$D$5:$D$12)</f>
        <v>2296.1406999999999</v>
      </c>
      <c r="I12" s="72">
        <f>($K$3+E12*12*7.57%)*SUM(Fasering!$D$5:$D$9)</f>
        <v>1154.2794369337319</v>
      </c>
      <c r="J12" s="30">
        <f>($K$3+F12*12*7.57%)*SUM(Fasering!$D$5:$D$10)</f>
        <v>1497.6029330124697</v>
      </c>
      <c r="K12" s="30">
        <f>($K$3+G12*12*7.57%)*SUM(Fasering!$D$5:$D$11)</f>
        <v>1854.8346110433949</v>
      </c>
      <c r="L12" s="73">
        <f>($K$3+H12*12*7.57%)*SUM(Fasering!$D$5:$D$12)</f>
        <v>2227.5842118800006</v>
      </c>
    </row>
    <row r="13" spans="1:12" x14ac:dyDescent="0.2">
      <c r="A13" s="52">
        <f t="shared" si="2"/>
        <v>3</v>
      </c>
      <c r="B13" s="16">
        <v>27989.279999999999</v>
      </c>
      <c r="C13" s="16">
        <f t="shared" si="0"/>
        <v>28549.065599999998</v>
      </c>
      <c r="D13" s="68">
        <f t="shared" si="1"/>
        <v>2379.0888</v>
      </c>
      <c r="E13" s="69">
        <f>GEW!$D$8+($D13-GEW!$D$8)*SUM(Fasering!$D$5:$D$9)</f>
        <v>2178.374252618195</v>
      </c>
      <c r="F13" s="70">
        <f>GEW!$D$8+($D13-GEW!$D$8)*SUM(Fasering!$D$5:$D$10)</f>
        <v>2245.3292736404605</v>
      </c>
      <c r="G13" s="70">
        <f>GEW!$D$8+($D13-GEW!$D$8)*SUM(Fasering!$D$5:$D$11)</f>
        <v>2312.1337789777349</v>
      </c>
      <c r="H13" s="71">
        <f>GEW!$D$8+($D13-GEW!$D$8)*SUM(Fasering!$D$5:$D$12)</f>
        <v>2379.0888</v>
      </c>
      <c r="I13" s="72">
        <f>($K$3+E13*12*7.57%)*SUM(Fasering!$D$5:$D$9)</f>
        <v>1177.5118604683887</v>
      </c>
      <c r="J13" s="30">
        <f>($K$3+F13*12*7.57%)*SUM(Fasering!$D$5:$D$10)</f>
        <v>1534.9079124410914</v>
      </c>
      <c r="K13" s="30">
        <f>($K$3+G13*12*7.57%)*SUM(Fasering!$D$5:$D$11)</f>
        <v>1909.486078659728</v>
      </c>
      <c r="L13" s="73">
        <f>($K$3+H13*12*7.57%)*SUM(Fasering!$D$5:$D$12)</f>
        <v>2302.9342659200006</v>
      </c>
    </row>
    <row r="14" spans="1:12" x14ac:dyDescent="0.2">
      <c r="A14" s="52">
        <f t="shared" si="2"/>
        <v>4</v>
      </c>
      <c r="B14" s="16">
        <v>28965.119999999999</v>
      </c>
      <c r="C14" s="16">
        <f t="shared" si="0"/>
        <v>29544.422399999999</v>
      </c>
      <c r="D14" s="68">
        <f t="shared" si="1"/>
        <v>2462.0351999999998</v>
      </c>
      <c r="E14" s="69">
        <f>GEW!$D$8+($D14-GEW!$D$8)*SUM(Fasering!$D$5:$D$9)</f>
        <v>2224.4320341964076</v>
      </c>
      <c r="F14" s="70">
        <f>GEW!$D$8+($D14-GEW!$D$8)*SUM(Fasering!$D$5:$D$10)</f>
        <v>2303.6924822748133</v>
      </c>
      <c r="G14" s="70">
        <f>GEW!$D$8+($D14-GEW!$D$8)*SUM(Fasering!$D$5:$D$11)</f>
        <v>2382.7747519215936</v>
      </c>
      <c r="H14" s="71">
        <f>GEW!$D$8+($D14-GEW!$D$8)*SUM(Fasering!$D$5:$D$12)</f>
        <v>2462.0351999999998</v>
      </c>
      <c r="I14" s="72">
        <f>($K$3+E14*12*7.57%)*SUM(Fasering!$D$5:$D$9)</f>
        <v>1200.7438078604937</v>
      </c>
      <c r="J14" s="30">
        <f>($K$3+F14*12*7.57%)*SUM(Fasering!$D$5:$D$10)</f>
        <v>1572.2121273137429</v>
      </c>
      <c r="K14" s="30">
        <f>($K$3+G14*12*7.57%)*SUM(Fasering!$D$5:$D$11)</f>
        <v>1964.136426208272</v>
      </c>
      <c r="L14" s="73">
        <f>($K$3+H14*12*7.57%)*SUM(Fasering!$D$5:$D$12)</f>
        <v>2378.2827756800002</v>
      </c>
    </row>
    <row r="15" spans="1:12" x14ac:dyDescent="0.2">
      <c r="A15" s="52">
        <f t="shared" si="2"/>
        <v>5</v>
      </c>
      <c r="B15" s="16">
        <v>28965.119999999999</v>
      </c>
      <c r="C15" s="16">
        <f t="shared" si="0"/>
        <v>29544.422399999999</v>
      </c>
      <c r="D15" s="68">
        <f t="shared" si="1"/>
        <v>2462.0351999999998</v>
      </c>
      <c r="E15" s="69">
        <f>GEW!$D$8+($D15-GEW!$D$8)*SUM(Fasering!$D$5:$D$9)</f>
        <v>2224.4320341964076</v>
      </c>
      <c r="F15" s="70">
        <f>GEW!$D$8+($D15-GEW!$D$8)*SUM(Fasering!$D$5:$D$10)</f>
        <v>2303.6924822748133</v>
      </c>
      <c r="G15" s="70">
        <f>GEW!$D$8+($D15-GEW!$D$8)*SUM(Fasering!$D$5:$D$11)</f>
        <v>2382.7747519215936</v>
      </c>
      <c r="H15" s="71">
        <f>GEW!$D$8+($D15-GEW!$D$8)*SUM(Fasering!$D$5:$D$12)</f>
        <v>2462.0351999999998</v>
      </c>
      <c r="I15" s="72">
        <f>($K$3+E15*12*7.57%)*SUM(Fasering!$D$5:$D$9)</f>
        <v>1200.7438078604937</v>
      </c>
      <c r="J15" s="30">
        <f>($K$3+F15*12*7.57%)*SUM(Fasering!$D$5:$D$10)</f>
        <v>1572.2121273137429</v>
      </c>
      <c r="K15" s="30">
        <f>($K$3+G15*12*7.57%)*SUM(Fasering!$D$5:$D$11)</f>
        <v>1964.136426208272</v>
      </c>
      <c r="L15" s="73">
        <f>($K$3+H15*12*7.57%)*SUM(Fasering!$D$5:$D$12)</f>
        <v>2378.2827756800002</v>
      </c>
    </row>
    <row r="16" spans="1:12" x14ac:dyDescent="0.2">
      <c r="A16" s="52">
        <f t="shared" si="2"/>
        <v>6</v>
      </c>
      <c r="B16" s="16">
        <v>29718.63</v>
      </c>
      <c r="C16" s="16">
        <f t="shared" si="0"/>
        <v>30313.0026</v>
      </c>
      <c r="D16" s="68">
        <f t="shared" si="1"/>
        <v>2526.0835500000003</v>
      </c>
      <c r="E16" s="69">
        <f>GEW!$D$8+($D16-GEW!$D$8)*SUM(Fasering!$D$5:$D$9)</f>
        <v>2259.9962650098596</v>
      </c>
      <c r="F16" s="70">
        <f>GEW!$D$8+($D16-GEW!$D$8)*SUM(Fasering!$D$5:$D$10)</f>
        <v>2348.7585395568185</v>
      </c>
      <c r="G16" s="70">
        <f>GEW!$D$8+($D16-GEW!$D$8)*SUM(Fasering!$D$5:$D$11)</f>
        <v>2437.3212754530414</v>
      </c>
      <c r="H16" s="71">
        <f>GEW!$D$8+($D16-GEW!$D$8)*SUM(Fasering!$D$5:$D$12)</f>
        <v>2526.0835500000003</v>
      </c>
      <c r="I16" s="72">
        <f>($K$3+E16*12*7.57%)*SUM(Fasering!$D$5:$D$9)</f>
        <v>1218.682716574448</v>
      </c>
      <c r="J16" s="30">
        <f>($K$3+F16*12*7.57%)*SUM(Fasering!$D$5:$D$10)</f>
        <v>1601.0171557494421</v>
      </c>
      <c r="K16" s="30">
        <f>($K$3+G16*12*7.57%)*SUM(Fasering!$D$5:$D$11)</f>
        <v>2006.3355401832107</v>
      </c>
      <c r="L16" s="73">
        <f>($K$3+H16*12*7.57%)*SUM(Fasering!$D$5:$D$12)</f>
        <v>2436.464296820001</v>
      </c>
    </row>
    <row r="17" spans="1:12" x14ac:dyDescent="0.2">
      <c r="A17" s="52">
        <f t="shared" si="2"/>
        <v>7</v>
      </c>
      <c r="B17" s="16">
        <v>29718.63</v>
      </c>
      <c r="C17" s="16">
        <f t="shared" si="0"/>
        <v>30313.0026</v>
      </c>
      <c r="D17" s="68">
        <f t="shared" si="1"/>
        <v>2526.0835500000003</v>
      </c>
      <c r="E17" s="69">
        <f>GEW!$D$8+($D17-GEW!$D$8)*SUM(Fasering!$D$5:$D$9)</f>
        <v>2259.9962650098596</v>
      </c>
      <c r="F17" s="70">
        <f>GEW!$D$8+($D17-GEW!$D$8)*SUM(Fasering!$D$5:$D$10)</f>
        <v>2348.7585395568185</v>
      </c>
      <c r="G17" s="70">
        <f>GEW!$D$8+($D17-GEW!$D$8)*SUM(Fasering!$D$5:$D$11)</f>
        <v>2437.3212754530414</v>
      </c>
      <c r="H17" s="71">
        <f>GEW!$D$8+($D17-GEW!$D$8)*SUM(Fasering!$D$5:$D$12)</f>
        <v>2526.0835500000003</v>
      </c>
      <c r="I17" s="72">
        <f>($K$3+E17*12*7.57%)*SUM(Fasering!$D$5:$D$9)</f>
        <v>1218.682716574448</v>
      </c>
      <c r="J17" s="30">
        <f>($K$3+F17*12*7.57%)*SUM(Fasering!$D$5:$D$10)</f>
        <v>1601.0171557494421</v>
      </c>
      <c r="K17" s="30">
        <f>($K$3+G17*12*7.57%)*SUM(Fasering!$D$5:$D$11)</f>
        <v>2006.3355401832107</v>
      </c>
      <c r="L17" s="73">
        <f>($K$3+H17*12*7.57%)*SUM(Fasering!$D$5:$D$12)</f>
        <v>2436.464296820001</v>
      </c>
    </row>
    <row r="18" spans="1:12" x14ac:dyDescent="0.2">
      <c r="A18" s="52">
        <f t="shared" si="2"/>
        <v>8</v>
      </c>
      <c r="B18" s="16">
        <v>31109.49</v>
      </c>
      <c r="C18" s="16">
        <f t="shared" si="0"/>
        <v>31731.679800000002</v>
      </c>
      <c r="D18" s="68">
        <f t="shared" si="1"/>
        <v>2644.30665</v>
      </c>
      <c r="E18" s="69">
        <f>GEW!$D$8+($D18-GEW!$D$8)*SUM(Fasering!$D$5:$D$9)</f>
        <v>2325.642196807974</v>
      </c>
      <c r="F18" s="70">
        <f>GEW!$D$8+($D18-GEW!$D$8)*SUM(Fasering!$D$5:$D$10)</f>
        <v>2431.9433366149187</v>
      </c>
      <c r="G18" s="70">
        <f>GEW!$D$8+($D18-GEW!$D$8)*SUM(Fasering!$D$5:$D$11)</f>
        <v>2538.0055101930557</v>
      </c>
      <c r="H18" s="71">
        <f>GEW!$D$8+($D18-GEW!$D$8)*SUM(Fasering!$D$5:$D$12)</f>
        <v>2644.30665</v>
      </c>
      <c r="I18" s="72">
        <f>($K$3+E18*12*7.57%)*SUM(Fasering!$D$5:$D$9)</f>
        <v>1251.7950980609446</v>
      </c>
      <c r="J18" s="30">
        <f>($K$3+F18*12*7.57%)*SUM(Fasering!$D$5:$D$10)</f>
        <v>1654.1866715489346</v>
      </c>
      <c r="K18" s="30">
        <f>($K$3+G18*12*7.57%)*SUM(Fasering!$D$5:$D$11)</f>
        <v>2084.2284144160435</v>
      </c>
      <c r="L18" s="73">
        <f>($K$3+H18*12*7.57%)*SUM(Fasering!$D$5:$D$12)</f>
        <v>2543.8581608600002</v>
      </c>
    </row>
    <row r="19" spans="1:12" x14ac:dyDescent="0.2">
      <c r="A19" s="52">
        <f t="shared" si="2"/>
        <v>9</v>
      </c>
      <c r="B19" s="16">
        <v>31109.49</v>
      </c>
      <c r="C19" s="16">
        <f t="shared" si="0"/>
        <v>31731.679800000002</v>
      </c>
      <c r="D19" s="68">
        <f t="shared" si="1"/>
        <v>2644.30665</v>
      </c>
      <c r="E19" s="69">
        <f>GEW!$D$8+($D19-GEW!$D$8)*SUM(Fasering!$D$5:$D$9)</f>
        <v>2325.642196807974</v>
      </c>
      <c r="F19" s="70">
        <f>GEW!$D$8+($D19-GEW!$D$8)*SUM(Fasering!$D$5:$D$10)</f>
        <v>2431.9433366149187</v>
      </c>
      <c r="G19" s="70">
        <f>GEW!$D$8+($D19-GEW!$D$8)*SUM(Fasering!$D$5:$D$11)</f>
        <v>2538.0055101930557</v>
      </c>
      <c r="H19" s="71">
        <f>GEW!$D$8+($D19-GEW!$D$8)*SUM(Fasering!$D$5:$D$12)</f>
        <v>2644.30665</v>
      </c>
      <c r="I19" s="72">
        <f>($K$3+E19*12*7.57%)*SUM(Fasering!$D$5:$D$9)</f>
        <v>1251.7950980609446</v>
      </c>
      <c r="J19" s="30">
        <f>($K$3+F19*12*7.57%)*SUM(Fasering!$D$5:$D$10)</f>
        <v>1654.1866715489346</v>
      </c>
      <c r="K19" s="30">
        <f>($K$3+G19*12*7.57%)*SUM(Fasering!$D$5:$D$11)</f>
        <v>2084.2284144160435</v>
      </c>
      <c r="L19" s="73">
        <f>($K$3+H19*12*7.57%)*SUM(Fasering!$D$5:$D$12)</f>
        <v>2543.8581608600002</v>
      </c>
    </row>
    <row r="20" spans="1:12" x14ac:dyDescent="0.2">
      <c r="A20" s="52">
        <f t="shared" si="2"/>
        <v>10</v>
      </c>
      <c r="B20" s="16">
        <v>32273.3</v>
      </c>
      <c r="C20" s="16">
        <f t="shared" si="0"/>
        <v>32918.766000000003</v>
      </c>
      <c r="D20" s="68">
        <f t="shared" si="1"/>
        <v>2743.2305000000001</v>
      </c>
      <c r="E20" s="69">
        <f>GEW!$D$8+($D20-GEW!$D$8)*SUM(Fasering!$D$5:$D$9)</f>
        <v>2380.5718028689466</v>
      </c>
      <c r="F20" s="70">
        <f>GEW!$D$8+($D20-GEW!$D$8)*SUM(Fasering!$D$5:$D$10)</f>
        <v>2501.5486877388184</v>
      </c>
      <c r="G20" s="70">
        <f>GEW!$D$8+($D20-GEW!$D$8)*SUM(Fasering!$D$5:$D$11)</f>
        <v>2622.2536151301283</v>
      </c>
      <c r="H20" s="71">
        <f>GEW!$D$8+($D20-GEW!$D$8)*SUM(Fasering!$D$5:$D$12)</f>
        <v>2743.2305000000006</v>
      </c>
      <c r="I20" s="72">
        <f>($K$3+E20*12*7.57%)*SUM(Fasering!$D$5:$D$9)</f>
        <v>1279.5020712270434</v>
      </c>
      <c r="J20" s="30">
        <f>($K$3+F20*12*7.57%)*SUM(Fasering!$D$5:$D$10)</f>
        <v>1698.676565702629</v>
      </c>
      <c r="K20" s="30">
        <f>($K$3+G20*12*7.57%)*SUM(Fasering!$D$5:$D$11)</f>
        <v>2149.4057190771268</v>
      </c>
      <c r="L20" s="73">
        <f>($K$3+H20*12*7.57%)*SUM(Fasering!$D$5:$D$12)</f>
        <v>2633.720586200001</v>
      </c>
    </row>
    <row r="21" spans="1:12" x14ac:dyDescent="0.2">
      <c r="A21" s="52">
        <f t="shared" si="2"/>
        <v>11</v>
      </c>
      <c r="B21" s="16">
        <v>32273.3</v>
      </c>
      <c r="C21" s="16">
        <f t="shared" si="0"/>
        <v>32918.766000000003</v>
      </c>
      <c r="D21" s="68">
        <f t="shared" si="1"/>
        <v>2743.2305000000001</v>
      </c>
      <c r="E21" s="69">
        <f>GEW!$D$8+($D21-GEW!$D$8)*SUM(Fasering!$D$5:$D$9)</f>
        <v>2380.5718028689466</v>
      </c>
      <c r="F21" s="70">
        <f>GEW!$D$8+($D21-GEW!$D$8)*SUM(Fasering!$D$5:$D$10)</f>
        <v>2501.5486877388184</v>
      </c>
      <c r="G21" s="70">
        <f>GEW!$D$8+($D21-GEW!$D$8)*SUM(Fasering!$D$5:$D$11)</f>
        <v>2622.2536151301283</v>
      </c>
      <c r="H21" s="71">
        <f>GEW!$D$8+($D21-GEW!$D$8)*SUM(Fasering!$D$5:$D$12)</f>
        <v>2743.2305000000006</v>
      </c>
      <c r="I21" s="72">
        <f>($K$3+E21*12*7.57%)*SUM(Fasering!$D$5:$D$9)</f>
        <v>1279.5020712270434</v>
      </c>
      <c r="J21" s="30">
        <f>($K$3+F21*12*7.57%)*SUM(Fasering!$D$5:$D$10)</f>
        <v>1698.676565702629</v>
      </c>
      <c r="K21" s="30">
        <f>($K$3+G21*12*7.57%)*SUM(Fasering!$D$5:$D$11)</f>
        <v>2149.4057190771268</v>
      </c>
      <c r="L21" s="73">
        <f>($K$3+H21*12*7.57%)*SUM(Fasering!$D$5:$D$12)</f>
        <v>2633.720586200001</v>
      </c>
    </row>
    <row r="22" spans="1:12" x14ac:dyDescent="0.2">
      <c r="A22" s="52">
        <f t="shared" si="2"/>
        <v>12</v>
      </c>
      <c r="B22" s="16">
        <v>33253.879999999997</v>
      </c>
      <c r="C22" s="16">
        <f t="shared" si="0"/>
        <v>33918.957600000002</v>
      </c>
      <c r="D22" s="68">
        <f t="shared" si="1"/>
        <v>2826.5797999999995</v>
      </c>
      <c r="E22" s="69">
        <f>GEW!$D$8+($D22-GEW!$D$8)*SUM(Fasering!$D$5:$D$9)</f>
        <v>2426.8533033812882</v>
      </c>
      <c r="F22" s="70">
        <f>GEW!$D$8+($D22-GEW!$D$8)*SUM(Fasering!$D$5:$D$10)</f>
        <v>2560.1953871185056</v>
      </c>
      <c r="G22" s="70">
        <f>GEW!$D$8+($D22-GEW!$D$8)*SUM(Fasering!$D$5:$D$11)</f>
        <v>2693.2377162627822</v>
      </c>
      <c r="H22" s="71">
        <f>GEW!$D$8+($D22-GEW!$D$8)*SUM(Fasering!$D$5:$D$12)</f>
        <v>2826.5797999999995</v>
      </c>
      <c r="I22" s="72">
        <f>($K$3+E22*12*7.57%)*SUM(Fasering!$D$5:$D$9)</f>
        <v>1302.8468644039478</v>
      </c>
      <c r="J22" s="30">
        <f>($K$3+F22*12*7.57%)*SUM(Fasering!$D$5:$D$10)</f>
        <v>1736.1619803400952</v>
      </c>
      <c r="K22" s="30">
        <f>($K$3+G22*12*7.57%)*SUM(Fasering!$D$5:$D$11)</f>
        <v>2204.3215226916036</v>
      </c>
      <c r="L22" s="73">
        <f>($K$3+H22*12*7.57%)*SUM(Fasering!$D$5:$D$12)</f>
        <v>2709.4350903200002</v>
      </c>
    </row>
    <row r="23" spans="1:12" x14ac:dyDescent="0.2">
      <c r="A23" s="52">
        <f t="shared" si="2"/>
        <v>13</v>
      </c>
      <c r="B23" s="16">
        <v>33253.879999999997</v>
      </c>
      <c r="C23" s="16">
        <f t="shared" si="0"/>
        <v>33918.957600000002</v>
      </c>
      <c r="D23" s="68">
        <f t="shared" si="1"/>
        <v>2826.5797999999995</v>
      </c>
      <c r="E23" s="69">
        <f>GEW!$D$8+($D23-GEW!$D$8)*SUM(Fasering!$D$5:$D$9)</f>
        <v>2426.8533033812882</v>
      </c>
      <c r="F23" s="70">
        <f>GEW!$D$8+($D23-GEW!$D$8)*SUM(Fasering!$D$5:$D$10)</f>
        <v>2560.1953871185056</v>
      </c>
      <c r="G23" s="70">
        <f>GEW!$D$8+($D23-GEW!$D$8)*SUM(Fasering!$D$5:$D$11)</f>
        <v>2693.2377162627822</v>
      </c>
      <c r="H23" s="71">
        <f>GEW!$D$8+($D23-GEW!$D$8)*SUM(Fasering!$D$5:$D$12)</f>
        <v>2826.5797999999995</v>
      </c>
      <c r="I23" s="72">
        <f>($K$3+E23*12*7.57%)*SUM(Fasering!$D$5:$D$9)</f>
        <v>1302.8468644039478</v>
      </c>
      <c r="J23" s="30">
        <f>($K$3+F23*12*7.57%)*SUM(Fasering!$D$5:$D$10)</f>
        <v>1736.1619803400952</v>
      </c>
      <c r="K23" s="30">
        <f>($K$3+G23*12*7.57%)*SUM(Fasering!$D$5:$D$11)</f>
        <v>2204.3215226916036</v>
      </c>
      <c r="L23" s="73">
        <f>($K$3+H23*12*7.57%)*SUM(Fasering!$D$5:$D$12)</f>
        <v>2709.4350903200002</v>
      </c>
    </row>
    <row r="24" spans="1:12" x14ac:dyDescent="0.2">
      <c r="A24" s="52">
        <f t="shared" si="2"/>
        <v>14</v>
      </c>
      <c r="B24" s="16">
        <v>34644.74</v>
      </c>
      <c r="C24" s="16">
        <f t="shared" si="0"/>
        <v>35337.6348</v>
      </c>
      <c r="D24" s="68">
        <f t="shared" si="1"/>
        <v>2944.8028999999997</v>
      </c>
      <c r="E24" s="69">
        <f>GEW!$D$8+($D24-GEW!$D$8)*SUM(Fasering!$D$5:$D$9)</f>
        <v>2492.4992351794031</v>
      </c>
      <c r="F24" s="70">
        <f>GEW!$D$8+($D24-GEW!$D$8)*SUM(Fasering!$D$5:$D$10)</f>
        <v>2643.3801841766058</v>
      </c>
      <c r="G24" s="70">
        <f>GEW!$D$8+($D24-GEW!$D$8)*SUM(Fasering!$D$5:$D$11)</f>
        <v>2793.921951002797</v>
      </c>
      <c r="H24" s="71">
        <f>GEW!$D$8+($D24-GEW!$D$8)*SUM(Fasering!$D$5:$D$12)</f>
        <v>2944.8028999999997</v>
      </c>
      <c r="I24" s="72">
        <f>($K$3+E24*12*7.57%)*SUM(Fasering!$D$5:$D$9)</f>
        <v>1335.9592458904447</v>
      </c>
      <c r="J24" s="30">
        <f>($K$3+F24*12*7.57%)*SUM(Fasering!$D$5:$D$10)</f>
        <v>1789.3314961395877</v>
      </c>
      <c r="K24" s="30">
        <f>($K$3+G24*12*7.57%)*SUM(Fasering!$D$5:$D$11)</f>
        <v>2282.2143969244366</v>
      </c>
      <c r="L24" s="73">
        <f>($K$3+H24*12*7.57%)*SUM(Fasering!$D$5:$D$12)</f>
        <v>2816.8289543600004</v>
      </c>
    </row>
    <row r="25" spans="1:12" x14ac:dyDescent="0.2">
      <c r="A25" s="52">
        <f t="shared" si="2"/>
        <v>15</v>
      </c>
      <c r="B25" s="16">
        <v>34644.74</v>
      </c>
      <c r="C25" s="16">
        <f t="shared" si="0"/>
        <v>35337.6348</v>
      </c>
      <c r="D25" s="68">
        <f t="shared" si="1"/>
        <v>2944.8028999999997</v>
      </c>
      <c r="E25" s="69">
        <f>GEW!$D$8+($D25-GEW!$D$8)*SUM(Fasering!$D$5:$D$9)</f>
        <v>2492.4992351794031</v>
      </c>
      <c r="F25" s="70">
        <f>GEW!$D$8+($D25-GEW!$D$8)*SUM(Fasering!$D$5:$D$10)</f>
        <v>2643.3801841766058</v>
      </c>
      <c r="G25" s="70">
        <f>GEW!$D$8+($D25-GEW!$D$8)*SUM(Fasering!$D$5:$D$11)</f>
        <v>2793.921951002797</v>
      </c>
      <c r="H25" s="71">
        <f>GEW!$D$8+($D25-GEW!$D$8)*SUM(Fasering!$D$5:$D$12)</f>
        <v>2944.8028999999997</v>
      </c>
      <c r="I25" s="72">
        <f>($K$3+E25*12*7.57%)*SUM(Fasering!$D$5:$D$9)</f>
        <v>1335.9592458904447</v>
      </c>
      <c r="J25" s="30">
        <f>($K$3+F25*12*7.57%)*SUM(Fasering!$D$5:$D$10)</f>
        <v>1789.3314961395877</v>
      </c>
      <c r="K25" s="30">
        <f>($K$3+G25*12*7.57%)*SUM(Fasering!$D$5:$D$11)</f>
        <v>2282.2143969244366</v>
      </c>
      <c r="L25" s="73">
        <f>($K$3+H25*12*7.57%)*SUM(Fasering!$D$5:$D$12)</f>
        <v>2816.8289543600004</v>
      </c>
    </row>
    <row r="26" spans="1:12" x14ac:dyDescent="0.2">
      <c r="A26" s="52">
        <f t="shared" si="2"/>
        <v>16</v>
      </c>
      <c r="B26" s="16">
        <v>36035.599999999999</v>
      </c>
      <c r="C26" s="16">
        <f t="shared" si="0"/>
        <v>36756.311999999998</v>
      </c>
      <c r="D26" s="68">
        <f t="shared" si="1"/>
        <v>3063.0260000000003</v>
      </c>
      <c r="E26" s="69">
        <f>GEW!$D$8+($D26-GEW!$D$8)*SUM(Fasering!$D$5:$D$9)</f>
        <v>2558.1451669775183</v>
      </c>
      <c r="F26" s="70">
        <f>GEW!$D$8+($D26-GEW!$D$8)*SUM(Fasering!$D$5:$D$10)</f>
        <v>2726.5649812347065</v>
      </c>
      <c r="G26" s="70">
        <f>GEW!$D$8+($D26-GEW!$D$8)*SUM(Fasering!$D$5:$D$11)</f>
        <v>2894.6061857428126</v>
      </c>
      <c r="H26" s="71">
        <f>GEW!$D$8+($D26-GEW!$D$8)*SUM(Fasering!$D$5:$D$12)</f>
        <v>3063.0260000000007</v>
      </c>
      <c r="I26" s="72">
        <f>($K$3+E26*12*7.57%)*SUM(Fasering!$D$5:$D$9)</f>
        <v>1369.0716273769419</v>
      </c>
      <c r="J26" s="30">
        <f>($K$3+F26*12*7.57%)*SUM(Fasering!$D$5:$D$10)</f>
        <v>1842.5010119390806</v>
      </c>
      <c r="K26" s="30">
        <f>($K$3+G26*12*7.57%)*SUM(Fasering!$D$5:$D$11)</f>
        <v>2360.107271157271</v>
      </c>
      <c r="L26" s="73">
        <f>($K$3+H26*12*7.57%)*SUM(Fasering!$D$5:$D$12)</f>
        <v>2924.222818400001</v>
      </c>
    </row>
    <row r="27" spans="1:12" x14ac:dyDescent="0.2">
      <c r="A27" s="52">
        <f t="shared" si="2"/>
        <v>17</v>
      </c>
      <c r="B27" s="16">
        <v>36035.599999999999</v>
      </c>
      <c r="C27" s="16">
        <f t="shared" si="0"/>
        <v>36756.311999999998</v>
      </c>
      <c r="D27" s="68">
        <f t="shared" si="1"/>
        <v>3063.0260000000003</v>
      </c>
      <c r="E27" s="69">
        <f>GEW!$D$8+($D27-GEW!$D$8)*SUM(Fasering!$D$5:$D$9)</f>
        <v>2558.1451669775183</v>
      </c>
      <c r="F27" s="70">
        <f>GEW!$D$8+($D27-GEW!$D$8)*SUM(Fasering!$D$5:$D$10)</f>
        <v>2726.5649812347065</v>
      </c>
      <c r="G27" s="70">
        <f>GEW!$D$8+($D27-GEW!$D$8)*SUM(Fasering!$D$5:$D$11)</f>
        <v>2894.6061857428126</v>
      </c>
      <c r="H27" s="71">
        <f>GEW!$D$8+($D27-GEW!$D$8)*SUM(Fasering!$D$5:$D$12)</f>
        <v>3063.0260000000007</v>
      </c>
      <c r="I27" s="72">
        <f>($K$3+E27*12*7.57%)*SUM(Fasering!$D$5:$D$9)</f>
        <v>1369.0716273769419</v>
      </c>
      <c r="J27" s="30">
        <f>($K$3+F27*12*7.57%)*SUM(Fasering!$D$5:$D$10)</f>
        <v>1842.5010119390806</v>
      </c>
      <c r="K27" s="30">
        <f>($K$3+G27*12*7.57%)*SUM(Fasering!$D$5:$D$11)</f>
        <v>2360.107271157271</v>
      </c>
      <c r="L27" s="73">
        <f>($K$3+H27*12*7.57%)*SUM(Fasering!$D$5:$D$12)</f>
        <v>2924.222818400001</v>
      </c>
    </row>
    <row r="28" spans="1:12" x14ac:dyDescent="0.2">
      <c r="A28" s="52">
        <f t="shared" si="2"/>
        <v>18</v>
      </c>
      <c r="B28" s="16">
        <v>37426.47</v>
      </c>
      <c r="C28" s="16">
        <f t="shared" si="0"/>
        <v>38174.999400000001</v>
      </c>
      <c r="D28" s="68">
        <f t="shared" si="1"/>
        <v>3181.2499499999999</v>
      </c>
      <c r="E28" s="69">
        <f>GEW!$D$8+($D28-GEW!$D$8)*SUM(Fasering!$D$5:$D$9)</f>
        <v>2623.7915707565066</v>
      </c>
      <c r="F28" s="70">
        <f>GEW!$D$8+($D28-GEW!$D$8)*SUM(Fasering!$D$5:$D$10)</f>
        <v>2809.7503763745472</v>
      </c>
      <c r="G28" s="70">
        <f>GEW!$D$8+($D28-GEW!$D$8)*SUM(Fasering!$D$5:$D$11)</f>
        <v>2995.2911443819594</v>
      </c>
      <c r="H28" s="71">
        <f>GEW!$D$8+($D28-GEW!$D$8)*SUM(Fasering!$D$5:$D$12)</f>
        <v>3181.2499500000004</v>
      </c>
      <c r="I28" s="72">
        <f>($K$3+E28*12*7.57%)*SUM(Fasering!$D$5:$D$9)</f>
        <v>1402.1842469347148</v>
      </c>
      <c r="J28" s="30">
        <f>($K$3+F28*12*7.57%)*SUM(Fasering!$D$5:$D$10)</f>
        <v>1895.6709100165576</v>
      </c>
      <c r="K28" s="30">
        <f>($K$3+G28*12*7.57%)*SUM(Fasering!$D$5:$D$11)</f>
        <v>2438.0007054239986</v>
      </c>
      <c r="L28" s="73">
        <f>($K$3+H28*12*7.57%)*SUM(Fasering!$D$5:$D$12)</f>
        <v>3031.6174545800004</v>
      </c>
    </row>
    <row r="29" spans="1:12" x14ac:dyDescent="0.2">
      <c r="A29" s="52">
        <f t="shared" si="2"/>
        <v>19</v>
      </c>
      <c r="B29" s="16">
        <v>37426.47</v>
      </c>
      <c r="C29" s="16">
        <f t="shared" si="0"/>
        <v>38174.999400000001</v>
      </c>
      <c r="D29" s="68">
        <f t="shared" si="1"/>
        <v>3181.2499499999999</v>
      </c>
      <c r="E29" s="69">
        <f>GEW!$D$8+($D29-GEW!$D$8)*SUM(Fasering!$D$5:$D$9)</f>
        <v>2623.7915707565066</v>
      </c>
      <c r="F29" s="70">
        <f>GEW!$D$8+($D29-GEW!$D$8)*SUM(Fasering!$D$5:$D$10)</f>
        <v>2809.7503763745472</v>
      </c>
      <c r="G29" s="70">
        <f>GEW!$D$8+($D29-GEW!$D$8)*SUM(Fasering!$D$5:$D$11)</f>
        <v>2995.2911443819594</v>
      </c>
      <c r="H29" s="71">
        <f>GEW!$D$8+($D29-GEW!$D$8)*SUM(Fasering!$D$5:$D$12)</f>
        <v>3181.2499500000004</v>
      </c>
      <c r="I29" s="72">
        <f>($K$3+E29*12*7.57%)*SUM(Fasering!$D$5:$D$9)</f>
        <v>1402.1842469347148</v>
      </c>
      <c r="J29" s="30">
        <f>($K$3+F29*12*7.57%)*SUM(Fasering!$D$5:$D$10)</f>
        <v>1895.6709100165576</v>
      </c>
      <c r="K29" s="30">
        <f>($K$3+G29*12*7.57%)*SUM(Fasering!$D$5:$D$11)</f>
        <v>2438.0007054239986</v>
      </c>
      <c r="L29" s="73">
        <f>($K$3+H29*12*7.57%)*SUM(Fasering!$D$5:$D$12)</f>
        <v>3031.6174545800004</v>
      </c>
    </row>
    <row r="30" spans="1:12" x14ac:dyDescent="0.2">
      <c r="A30" s="52">
        <f t="shared" si="2"/>
        <v>20</v>
      </c>
      <c r="B30" s="16">
        <v>38817.33</v>
      </c>
      <c r="C30" s="16">
        <f t="shared" si="0"/>
        <v>39593.676599999999</v>
      </c>
      <c r="D30" s="68">
        <f t="shared" si="1"/>
        <v>3299.4730500000001</v>
      </c>
      <c r="E30" s="69">
        <f>GEW!$D$8+($D30-GEW!$D$8)*SUM(Fasering!$D$5:$D$9)</f>
        <v>2689.4375025546215</v>
      </c>
      <c r="F30" s="70">
        <f>GEW!$D$8+($D30-GEW!$D$8)*SUM(Fasering!$D$5:$D$10)</f>
        <v>2892.9351734326474</v>
      </c>
      <c r="G30" s="70">
        <f>GEW!$D$8+($D30-GEW!$D$8)*SUM(Fasering!$D$5:$D$11)</f>
        <v>3095.9753791219746</v>
      </c>
      <c r="H30" s="71">
        <f>GEW!$D$8+($D30-GEW!$D$8)*SUM(Fasering!$D$5:$D$12)</f>
        <v>3299.4730500000005</v>
      </c>
      <c r="I30" s="72">
        <f>($K$3+E30*12*7.57%)*SUM(Fasering!$D$5:$D$9)</f>
        <v>1435.2966284212116</v>
      </c>
      <c r="J30" s="30">
        <f>($K$3+F30*12*7.57%)*SUM(Fasering!$D$5:$D$10)</f>
        <v>1948.8404258160504</v>
      </c>
      <c r="K30" s="30">
        <f>($K$3+G30*12*7.57%)*SUM(Fasering!$D$5:$D$11)</f>
        <v>2515.8935796568326</v>
      </c>
      <c r="L30" s="73">
        <f>($K$3+H30*12*7.57%)*SUM(Fasering!$D$5:$D$12)</f>
        <v>3139.0113186200015</v>
      </c>
    </row>
    <row r="31" spans="1:12" x14ac:dyDescent="0.2">
      <c r="A31" s="52">
        <f t="shared" si="2"/>
        <v>21</v>
      </c>
      <c r="B31" s="16">
        <v>38817.33</v>
      </c>
      <c r="C31" s="16">
        <f t="shared" si="0"/>
        <v>39593.676599999999</v>
      </c>
      <c r="D31" s="68">
        <f t="shared" si="1"/>
        <v>3299.4730500000001</v>
      </c>
      <c r="E31" s="69">
        <f>GEW!$D$8+($D31-GEW!$D$8)*SUM(Fasering!$D$5:$D$9)</f>
        <v>2689.4375025546215</v>
      </c>
      <c r="F31" s="70">
        <f>GEW!$D$8+($D31-GEW!$D$8)*SUM(Fasering!$D$5:$D$10)</f>
        <v>2892.9351734326474</v>
      </c>
      <c r="G31" s="70">
        <f>GEW!$D$8+($D31-GEW!$D$8)*SUM(Fasering!$D$5:$D$11)</f>
        <v>3095.9753791219746</v>
      </c>
      <c r="H31" s="71">
        <f>GEW!$D$8+($D31-GEW!$D$8)*SUM(Fasering!$D$5:$D$12)</f>
        <v>3299.4730500000005</v>
      </c>
      <c r="I31" s="72">
        <f>($K$3+E31*12*7.57%)*SUM(Fasering!$D$5:$D$9)</f>
        <v>1435.2966284212116</v>
      </c>
      <c r="J31" s="30">
        <f>($K$3+F31*12*7.57%)*SUM(Fasering!$D$5:$D$10)</f>
        <v>1948.8404258160504</v>
      </c>
      <c r="K31" s="30">
        <f>($K$3+G31*12*7.57%)*SUM(Fasering!$D$5:$D$11)</f>
        <v>2515.8935796568326</v>
      </c>
      <c r="L31" s="73">
        <f>($K$3+H31*12*7.57%)*SUM(Fasering!$D$5:$D$12)</f>
        <v>3139.0113186200015</v>
      </c>
    </row>
    <row r="32" spans="1:12" x14ac:dyDescent="0.2">
      <c r="A32" s="52">
        <f t="shared" si="2"/>
        <v>22</v>
      </c>
      <c r="B32" s="16">
        <v>40208.19</v>
      </c>
      <c r="C32" s="16">
        <f t="shared" si="0"/>
        <v>41012.353800000004</v>
      </c>
      <c r="D32" s="68">
        <f t="shared" si="1"/>
        <v>3417.6961500000002</v>
      </c>
      <c r="E32" s="69">
        <f>GEW!$D$8+($D32-GEW!$D$8)*SUM(Fasering!$D$5:$D$9)</f>
        <v>2755.0834343527367</v>
      </c>
      <c r="F32" s="70">
        <f>GEW!$D$8+($D32-GEW!$D$8)*SUM(Fasering!$D$5:$D$10)</f>
        <v>2976.1199704907476</v>
      </c>
      <c r="G32" s="70">
        <f>GEW!$D$8+($D32-GEW!$D$8)*SUM(Fasering!$D$5:$D$11)</f>
        <v>3196.6596138619893</v>
      </c>
      <c r="H32" s="71">
        <f>GEW!$D$8+($D32-GEW!$D$8)*SUM(Fasering!$D$5:$D$12)</f>
        <v>3417.6961500000007</v>
      </c>
      <c r="I32" s="72">
        <f>($K$3+E32*12*7.57%)*SUM(Fasering!$D$5:$D$9)</f>
        <v>1468.4090099077087</v>
      </c>
      <c r="J32" s="30">
        <f>($K$3+F32*12*7.57%)*SUM(Fasering!$D$5:$D$10)</f>
        <v>2002.0099416155429</v>
      </c>
      <c r="K32" s="30">
        <f>($K$3+G32*12*7.57%)*SUM(Fasering!$D$5:$D$11)</f>
        <v>2593.7864538896656</v>
      </c>
      <c r="L32" s="73">
        <f>($K$3+H32*12*7.57%)*SUM(Fasering!$D$5:$D$12)</f>
        <v>3246.4051826600021</v>
      </c>
    </row>
    <row r="33" spans="1:12" x14ac:dyDescent="0.2">
      <c r="A33" s="52">
        <f t="shared" si="2"/>
        <v>23</v>
      </c>
      <c r="B33" s="16">
        <v>41599.06</v>
      </c>
      <c r="C33" s="16">
        <f t="shared" si="0"/>
        <v>42431.0412</v>
      </c>
      <c r="D33" s="68">
        <f t="shared" si="1"/>
        <v>3535.9200999999998</v>
      </c>
      <c r="E33" s="69">
        <f>GEW!$D$8+($D33-GEW!$D$8)*SUM(Fasering!$D$5:$D$9)</f>
        <v>2820.729838131725</v>
      </c>
      <c r="F33" s="70">
        <f>GEW!$D$8+($D33-GEW!$D$8)*SUM(Fasering!$D$5:$D$10)</f>
        <v>3059.3053656305892</v>
      </c>
      <c r="G33" s="70">
        <f>GEW!$D$8+($D33-GEW!$D$8)*SUM(Fasering!$D$5:$D$11)</f>
        <v>3297.3445725011361</v>
      </c>
      <c r="H33" s="71">
        <f>GEW!$D$8+($D33-GEW!$D$8)*SUM(Fasering!$D$5:$D$12)</f>
        <v>3535.9201000000003</v>
      </c>
      <c r="I33" s="72">
        <f>($K$3+E33*12*7.57%)*SUM(Fasering!$D$5:$D$9)</f>
        <v>1501.5216294654813</v>
      </c>
      <c r="J33" s="30">
        <f>($K$3+F33*12*7.57%)*SUM(Fasering!$D$5:$D$10)</f>
        <v>2055.1798396930203</v>
      </c>
      <c r="K33" s="30">
        <f>($K$3+G33*12*7.57%)*SUM(Fasering!$D$5:$D$11)</f>
        <v>2671.6798881563932</v>
      </c>
      <c r="L33" s="73">
        <f>($K$3+H33*12*7.57%)*SUM(Fasering!$D$5:$D$12)</f>
        <v>3353.7998188400015</v>
      </c>
    </row>
    <row r="34" spans="1:12" x14ac:dyDescent="0.2">
      <c r="A34" s="52">
        <f t="shared" si="2"/>
        <v>24</v>
      </c>
      <c r="B34" s="16">
        <v>42989.919999999998</v>
      </c>
      <c r="C34" s="16">
        <f t="shared" si="0"/>
        <v>43849.718399999998</v>
      </c>
      <c r="D34" s="68">
        <f t="shared" si="1"/>
        <v>3654.1432</v>
      </c>
      <c r="E34" s="69">
        <f>GEW!$D$8+($D34-GEW!$D$8)*SUM(Fasering!$D$5:$D$9)</f>
        <v>2886.3757699298399</v>
      </c>
      <c r="F34" s="70">
        <f>GEW!$D$8+($D34-GEW!$D$8)*SUM(Fasering!$D$5:$D$10)</f>
        <v>3142.4901626886895</v>
      </c>
      <c r="G34" s="70">
        <f>GEW!$D$8+($D34-GEW!$D$8)*SUM(Fasering!$D$5:$D$11)</f>
        <v>3398.0288072411513</v>
      </c>
      <c r="H34" s="71">
        <f>GEW!$D$8+($D34-GEW!$D$8)*SUM(Fasering!$D$5:$D$12)</f>
        <v>3654.1432000000004</v>
      </c>
      <c r="I34" s="72">
        <f>($K$3+E34*12*7.57%)*SUM(Fasering!$D$5:$D$9)</f>
        <v>1534.6340109519781</v>
      </c>
      <c r="J34" s="30">
        <f>($K$3+F34*12*7.57%)*SUM(Fasering!$D$5:$D$10)</f>
        <v>2108.3493554925135</v>
      </c>
      <c r="K34" s="30">
        <f>($K$3+G34*12*7.57%)*SUM(Fasering!$D$5:$D$11)</f>
        <v>2749.5727623892271</v>
      </c>
      <c r="L34" s="73">
        <f>($K$3+H34*12*7.57%)*SUM(Fasering!$D$5:$D$12)</f>
        <v>3461.1936828800012</v>
      </c>
    </row>
    <row r="35" spans="1:12" x14ac:dyDescent="0.2">
      <c r="A35" s="52">
        <f t="shared" si="2"/>
        <v>25</v>
      </c>
      <c r="B35" s="16">
        <v>43067.92</v>
      </c>
      <c r="C35" s="16">
        <f t="shared" si="0"/>
        <v>43929.278399999996</v>
      </c>
      <c r="D35" s="68">
        <f t="shared" si="1"/>
        <v>3660.7732000000001</v>
      </c>
      <c r="E35" s="69">
        <f>GEW!$D$8+($D35-GEW!$D$8)*SUM(Fasering!$D$5:$D$9)</f>
        <v>2890.0572207446257</v>
      </c>
      <c r="F35" s="70">
        <f>GEW!$D$8+($D35-GEW!$D$8)*SUM(Fasering!$D$5:$D$10)</f>
        <v>3147.1552002701364</v>
      </c>
      <c r="G35" s="70">
        <f>GEW!$D$8+($D35-GEW!$D$8)*SUM(Fasering!$D$5:$D$11)</f>
        <v>3403.6752204744898</v>
      </c>
      <c r="H35" s="71">
        <f>GEW!$D$8+($D35-GEW!$D$8)*SUM(Fasering!$D$5:$D$12)</f>
        <v>3660.7732000000005</v>
      </c>
      <c r="I35" s="72">
        <f>($K$3+E35*12*7.57%)*SUM(Fasering!$D$5:$D$9)</f>
        <v>1536.4909669043725</v>
      </c>
      <c r="J35" s="30">
        <f>($K$3+F35*12*7.57%)*SUM(Fasering!$D$5:$D$10)</f>
        <v>2111.3311237742673</v>
      </c>
      <c r="K35" s="30">
        <f>($K$3+G35*12*7.57%)*SUM(Fasering!$D$5:$D$11)</f>
        <v>2753.9410267653407</v>
      </c>
      <c r="L35" s="73">
        <f>($K$3+H35*12*7.57%)*SUM(Fasering!$D$5:$D$12)</f>
        <v>3467.2163748800017</v>
      </c>
    </row>
    <row r="36" spans="1:12" x14ac:dyDescent="0.2">
      <c r="A36" s="52">
        <f t="shared" si="2"/>
        <v>26</v>
      </c>
      <c r="B36" s="16">
        <v>43140.19</v>
      </c>
      <c r="C36" s="16">
        <f t="shared" si="0"/>
        <v>44002.993800000004</v>
      </c>
      <c r="D36" s="68">
        <f t="shared" si="1"/>
        <v>3666.91615</v>
      </c>
      <c r="E36" s="69">
        <f>GEW!$D$8+($D36-GEW!$D$8)*SUM(Fasering!$D$5:$D$9)</f>
        <v>2893.4682265187867</v>
      </c>
      <c r="F36" s="70">
        <f>GEW!$D$8+($D36-GEW!$D$8)*SUM(Fasering!$D$5:$D$10)</f>
        <v>3151.4775370138696</v>
      </c>
      <c r="G36" s="70">
        <f>GEW!$D$8+($D36-GEW!$D$8)*SUM(Fasering!$D$5:$D$11)</f>
        <v>3408.9068395049171</v>
      </c>
      <c r="H36" s="71">
        <f>GEW!$D$8+($D36-GEW!$D$8)*SUM(Fasering!$D$5:$D$12)</f>
        <v>3666.9161500000005</v>
      </c>
      <c r="I36" s="72">
        <f>($K$3+E36*12*7.57%)*SUM(Fasering!$D$5:$D$9)</f>
        <v>1538.211508015648</v>
      </c>
      <c r="J36" s="30">
        <f>($K$3+F36*12*7.57%)*SUM(Fasering!$D$5:$D$10)</f>
        <v>2114.0938467707074</v>
      </c>
      <c r="K36" s="30">
        <f>($K$3+G36*12*7.57%)*SUM(Fasering!$D$5:$D$11)</f>
        <v>2757.9883917199772</v>
      </c>
      <c r="L36" s="73">
        <f>($K$3+H36*12*7.57%)*SUM(Fasering!$D$5:$D$12)</f>
        <v>3472.7966306600015</v>
      </c>
    </row>
    <row r="37" spans="1:12" x14ac:dyDescent="0.2">
      <c r="A37" s="52">
        <f t="shared" si="2"/>
        <v>27</v>
      </c>
      <c r="B37" s="16">
        <v>43207.15</v>
      </c>
      <c r="C37" s="16">
        <f t="shared" si="0"/>
        <v>44071.293000000005</v>
      </c>
      <c r="D37" s="68">
        <f t="shared" si="1"/>
        <v>3672.6077500000001</v>
      </c>
      <c r="E37" s="69">
        <f>GEW!$D$8+($D37-GEW!$D$8)*SUM(Fasering!$D$5:$D$9)</f>
        <v>2896.6286104490182</v>
      </c>
      <c r="F37" s="70">
        <f>GEW!$D$8+($D37-GEW!$D$8)*SUM(Fasering!$D$5:$D$10)</f>
        <v>3155.4822923530201</v>
      </c>
      <c r="G37" s="70">
        <f>GEW!$D$8+($D37-GEW!$D$8)*SUM(Fasering!$D$5:$D$11)</f>
        <v>3413.7540680959992</v>
      </c>
      <c r="H37" s="71">
        <f>GEW!$D$8+($D37-GEW!$D$8)*SUM(Fasering!$D$5:$D$12)</f>
        <v>3672.6077500000006</v>
      </c>
      <c r="I37" s="72">
        <f>($K$3+E37*12*7.57%)*SUM(Fasering!$D$5:$D$9)</f>
        <v>1539.8056332793956</v>
      </c>
      <c r="J37" s="30">
        <f>($K$3+F37*12*7.57%)*SUM(Fasering!$D$5:$D$10)</f>
        <v>2116.6535801571986</v>
      </c>
      <c r="K37" s="30">
        <f>($K$3+G37*12*7.57%)*SUM(Fasering!$D$5:$D$11)</f>
        <v>2761.7383786767027</v>
      </c>
      <c r="L37" s="73">
        <f>($K$3+H37*12*7.57%)*SUM(Fasering!$D$5:$D$12)</f>
        <v>3477.9668801000016</v>
      </c>
    </row>
    <row r="38" spans="1:12" x14ac:dyDescent="0.2">
      <c r="A38" s="52">
        <f t="shared" si="2"/>
        <v>28</v>
      </c>
      <c r="B38" s="16">
        <v>43269.18</v>
      </c>
      <c r="C38" s="16">
        <f t="shared" si="0"/>
        <v>44134.563600000001</v>
      </c>
      <c r="D38" s="68">
        <f t="shared" si="1"/>
        <v>3677.8802999999998</v>
      </c>
      <c r="E38" s="69">
        <f>GEW!$D$8+($D38-GEW!$D$8)*SUM(Fasering!$D$5:$D$9)</f>
        <v>2899.5563078085206</v>
      </c>
      <c r="F38" s="70">
        <f>GEW!$D$8+($D38-GEW!$D$8)*SUM(Fasering!$D$5:$D$10)</f>
        <v>3159.1921933937529</v>
      </c>
      <c r="G38" s="70">
        <f>GEW!$D$8+($D38-GEW!$D$8)*SUM(Fasering!$D$5:$D$11)</f>
        <v>3418.2444144147676</v>
      </c>
      <c r="H38" s="71">
        <f>GEW!$D$8+($D38-GEW!$D$8)*SUM(Fasering!$D$5:$D$12)</f>
        <v>3677.8803000000003</v>
      </c>
      <c r="I38" s="72">
        <f>($K$3+E38*12*7.57%)*SUM(Fasering!$D$5:$D$9)</f>
        <v>1541.2823894041007</v>
      </c>
      <c r="J38" s="30">
        <f>($K$3+F38*12*7.57%)*SUM(Fasering!$D$5:$D$10)</f>
        <v>2119.0248504971623</v>
      </c>
      <c r="K38" s="30">
        <f>($K$3+G38*12*7.57%)*SUM(Fasering!$D$5:$D$11)</f>
        <v>2765.2122689235016</v>
      </c>
      <c r="L38" s="73">
        <f>($K$3+H38*12*7.57%)*SUM(Fasering!$D$5:$D$12)</f>
        <v>3482.7564645200009</v>
      </c>
    </row>
    <row r="39" spans="1:12" x14ac:dyDescent="0.2">
      <c r="A39" s="52">
        <f t="shared" si="2"/>
        <v>29</v>
      </c>
      <c r="B39" s="16">
        <v>43326.62</v>
      </c>
      <c r="C39" s="16">
        <f t="shared" si="0"/>
        <v>44193.152400000006</v>
      </c>
      <c r="D39" s="68">
        <f t="shared" si="1"/>
        <v>3682.7627000000002</v>
      </c>
      <c r="E39" s="69">
        <f>GEW!$D$8+($D39-GEW!$D$8)*SUM(Fasering!$D$5:$D$9)</f>
        <v>2902.2673659469988</v>
      </c>
      <c r="F39" s="70">
        <f>GEW!$D$8+($D39-GEW!$D$8)*SUM(Fasering!$D$5:$D$10)</f>
        <v>3162.6275749152701</v>
      </c>
      <c r="G39" s="70">
        <f>GEW!$D$8+($D39-GEW!$D$8)*SUM(Fasering!$D$5:$D$11)</f>
        <v>3422.4024910317294</v>
      </c>
      <c r="H39" s="71">
        <f>GEW!$D$8+($D39-GEW!$D$8)*SUM(Fasering!$D$5:$D$12)</f>
        <v>3682.7627000000007</v>
      </c>
      <c r="I39" s="72">
        <f>($K$3+E39*12*7.57%)*SUM(Fasering!$D$5:$D$9)</f>
        <v>1542.649870813146</v>
      </c>
      <c r="J39" s="30">
        <f>($K$3+F39*12*7.57%)*SUM(Fasering!$D$5:$D$10)</f>
        <v>2121.2206552420848</v>
      </c>
      <c r="K39" s="30">
        <f>($K$3+G39*12*7.57%)*SUM(Fasering!$D$5:$D$11)</f>
        <v>2768.4291036127834</v>
      </c>
      <c r="L39" s="73">
        <f>($K$3+H39*12*7.57%)*SUM(Fasering!$D$5:$D$12)</f>
        <v>3487.1916366800015</v>
      </c>
    </row>
    <row r="40" spans="1:12" x14ac:dyDescent="0.2">
      <c r="A40" s="52">
        <f t="shared" si="2"/>
        <v>30</v>
      </c>
      <c r="B40" s="16">
        <v>43379.87</v>
      </c>
      <c r="C40" s="16">
        <f t="shared" si="0"/>
        <v>44247.467400000001</v>
      </c>
      <c r="D40" s="68">
        <f t="shared" si="1"/>
        <v>3687.2889500000001</v>
      </c>
      <c r="E40" s="69">
        <f>GEW!$D$8+($D40-GEW!$D$8)*SUM(Fasering!$D$5:$D$9)</f>
        <v>2904.7806640994004</v>
      </c>
      <c r="F40" s="70">
        <f>GEW!$D$8+($D40-GEW!$D$8)*SUM(Fasering!$D$5:$D$10)</f>
        <v>3165.8123601872198</v>
      </c>
      <c r="G40" s="70">
        <f>GEW!$D$8+($D40-GEW!$D$8)*SUM(Fasering!$D$5:$D$11)</f>
        <v>3426.2572539121811</v>
      </c>
      <c r="H40" s="71">
        <f>GEW!$D$8+($D40-GEW!$D$8)*SUM(Fasering!$D$5:$D$12)</f>
        <v>3687.2889500000006</v>
      </c>
      <c r="I40" s="72">
        <f>($K$3+E40*12*7.57%)*SUM(Fasering!$D$5:$D$9)</f>
        <v>1543.9176003575687</v>
      </c>
      <c r="J40" s="30">
        <f>($K$3+F40*12*7.57%)*SUM(Fasering!$D$5:$D$10)</f>
        <v>2123.2562855113592</v>
      </c>
      <c r="K40" s="30">
        <f>($K$3+G40*12*7.57%)*SUM(Fasering!$D$5:$D$11)</f>
        <v>2771.4112841003216</v>
      </c>
      <c r="L40" s="73">
        <f>($K$3+H40*12*7.57%)*SUM(Fasering!$D$5:$D$12)</f>
        <v>3491.3032821800016</v>
      </c>
    </row>
    <row r="41" spans="1:12" x14ac:dyDescent="0.2">
      <c r="A41" s="52">
        <f t="shared" si="2"/>
        <v>31</v>
      </c>
      <c r="B41" s="16">
        <v>43429.16</v>
      </c>
      <c r="C41" s="16">
        <f t="shared" si="0"/>
        <v>44297.743200000004</v>
      </c>
      <c r="D41" s="68">
        <f t="shared" si="1"/>
        <v>3691.4786000000004</v>
      </c>
      <c r="E41" s="69">
        <f>GEW!$D$8+($D41-GEW!$D$8)*SUM(Fasering!$D$5:$D$9)</f>
        <v>2907.1070578258209</v>
      </c>
      <c r="F41" s="70">
        <f>GEW!$D$8+($D41-GEW!$D$8)*SUM(Fasering!$D$5:$D$10)</f>
        <v>3168.76030508965</v>
      </c>
      <c r="G41" s="70">
        <f>GEW!$D$8+($D41-GEW!$D$8)*SUM(Fasering!$D$5:$D$11)</f>
        <v>3429.8253527361721</v>
      </c>
      <c r="H41" s="71">
        <f>GEW!$D$8+($D41-GEW!$D$8)*SUM(Fasering!$D$5:$D$12)</f>
        <v>3691.4786000000008</v>
      </c>
      <c r="I41" s="72">
        <f>($K$3+E41*12*7.57%)*SUM(Fasering!$D$5:$D$9)</f>
        <v>1545.0910536767162</v>
      </c>
      <c r="J41" s="30">
        <f>($K$3+F41*12*7.57%)*SUM(Fasering!$D$5:$D$10)</f>
        <v>2125.1405336986368</v>
      </c>
      <c r="K41" s="30">
        <f>($K$3+G41*12*7.57%)*SUM(Fasering!$D$5:$D$11)</f>
        <v>2774.171691165689</v>
      </c>
      <c r="L41" s="73">
        <f>($K$3+H41*12*7.57%)*SUM(Fasering!$D$5:$D$12)</f>
        <v>3495.109160240002</v>
      </c>
    </row>
    <row r="42" spans="1:12" x14ac:dyDescent="0.2">
      <c r="A42" s="52">
        <f t="shared" si="2"/>
        <v>32</v>
      </c>
      <c r="B42" s="16">
        <v>43474.81</v>
      </c>
      <c r="C42" s="16">
        <f t="shared" si="0"/>
        <v>44344.306199999999</v>
      </c>
      <c r="D42" s="68">
        <f t="shared" si="1"/>
        <v>3695.3588500000001</v>
      </c>
      <c r="E42" s="69">
        <f>GEW!$D$8+($D42-GEW!$D$8)*SUM(Fasering!$D$5:$D$9)</f>
        <v>2909.2616505142178</v>
      </c>
      <c r="F42" s="70">
        <f>GEW!$D$8+($D42-GEW!$D$8)*SUM(Fasering!$D$5:$D$10)</f>
        <v>3171.4905482382792</v>
      </c>
      <c r="G42" s="70">
        <f>GEW!$D$8+($D42-GEW!$D$8)*SUM(Fasering!$D$5:$D$11)</f>
        <v>3433.1299522759396</v>
      </c>
      <c r="H42" s="71">
        <f>GEW!$D$8+($D42-GEW!$D$8)*SUM(Fasering!$D$5:$D$12)</f>
        <v>3695.3588500000005</v>
      </c>
      <c r="I42" s="72">
        <f>($K$3+E42*12*7.57%)*SUM(Fasering!$D$5:$D$9)</f>
        <v>1546.1778490514187</v>
      </c>
      <c r="J42" s="30">
        <f>($K$3+F42*12*7.57%)*SUM(Fasering!$D$5:$D$10)</f>
        <v>2126.8856326994332</v>
      </c>
      <c r="K42" s="30">
        <f>($K$3+G42*12*7.57%)*SUM(Fasering!$D$5:$D$11)</f>
        <v>2776.7282458935038</v>
      </c>
      <c r="L42" s="73">
        <f>($K$3+H42*12*7.57%)*SUM(Fasering!$D$5:$D$12)</f>
        <v>3498.6339793400016</v>
      </c>
    </row>
    <row r="43" spans="1:12" x14ac:dyDescent="0.2">
      <c r="A43" s="52">
        <f t="shared" si="2"/>
        <v>33</v>
      </c>
      <c r="B43" s="16">
        <v>43517.06</v>
      </c>
      <c r="C43" s="16">
        <f t="shared" si="0"/>
        <v>44387.4012</v>
      </c>
      <c r="D43" s="68">
        <f t="shared" si="1"/>
        <v>3698.9501</v>
      </c>
      <c r="E43" s="69">
        <f>GEW!$D$8+($D43-GEW!$D$8)*SUM(Fasering!$D$5:$D$9)</f>
        <v>2911.2557697055599</v>
      </c>
      <c r="F43" s="70">
        <f>GEW!$D$8+($D43-GEW!$D$8)*SUM(Fasering!$D$5:$D$10)</f>
        <v>3174.0174435948961</v>
      </c>
      <c r="G43" s="70">
        <f>GEW!$D$8+($D43-GEW!$D$8)*SUM(Fasering!$D$5:$D$11)</f>
        <v>3436.1884261106643</v>
      </c>
      <c r="H43" s="71">
        <f>GEW!$D$8+($D43-GEW!$D$8)*SUM(Fasering!$D$5:$D$12)</f>
        <v>3698.9501000000005</v>
      </c>
      <c r="I43" s="72">
        <f>($K$3+E43*12*7.57%)*SUM(Fasering!$D$5:$D$9)</f>
        <v>1547.1837001922986</v>
      </c>
      <c r="J43" s="30">
        <f>($K$3+F43*12*7.57%)*SUM(Fasering!$D$5:$D$10)</f>
        <v>2128.5007571853826</v>
      </c>
      <c r="K43" s="30">
        <f>($K$3+G43*12*7.57%)*SUM(Fasering!$D$5:$D$11)</f>
        <v>2779.0943890972317</v>
      </c>
      <c r="L43" s="73">
        <f>($K$3+H43*12*7.57%)*SUM(Fasering!$D$5:$D$12)</f>
        <v>3501.8962708400018</v>
      </c>
    </row>
    <row r="44" spans="1:12" x14ac:dyDescent="0.2">
      <c r="A44" s="52">
        <f t="shared" si="2"/>
        <v>34</v>
      </c>
      <c r="B44" s="16">
        <v>43556.22</v>
      </c>
      <c r="C44" s="16">
        <f t="shared" si="0"/>
        <v>44427.344400000002</v>
      </c>
      <c r="D44" s="68">
        <f t="shared" si="1"/>
        <v>3702.2786999999998</v>
      </c>
      <c r="E44" s="69">
        <f>GEW!$D$8+($D44-GEW!$D$8)*SUM(Fasering!$D$5:$D$9)</f>
        <v>2913.1040468069323</v>
      </c>
      <c r="F44" s="70">
        <f>GEW!$D$8+($D44-GEW!$D$8)*SUM(Fasering!$D$5:$D$10)</f>
        <v>3176.3595316934789</v>
      </c>
      <c r="G44" s="70">
        <f>GEW!$D$8+($D44-GEW!$D$8)*SUM(Fasering!$D$5:$D$11)</f>
        <v>3439.0232151134533</v>
      </c>
      <c r="H44" s="71">
        <f>GEW!$D$8+($D44-GEW!$D$8)*SUM(Fasering!$D$5:$D$12)</f>
        <v>3702.2787000000003</v>
      </c>
      <c r="I44" s="72">
        <f>($K$3+E44*12*7.57%)*SUM(Fasering!$D$5:$D$9)</f>
        <v>1548.1159873089107</v>
      </c>
      <c r="J44" s="30">
        <f>($K$3+F44*12*7.57%)*SUM(Fasering!$D$5:$D$10)</f>
        <v>2129.9977577740169</v>
      </c>
      <c r="K44" s="30">
        <f>($K$3+G44*12*7.57%)*SUM(Fasering!$D$5:$D$11)</f>
        <v>2781.2874818275986</v>
      </c>
      <c r="L44" s="73">
        <f>($K$3+H44*12*7.57%)*SUM(Fasering!$D$5:$D$12)</f>
        <v>3504.9199710800012</v>
      </c>
    </row>
    <row r="45" spans="1:12" x14ac:dyDescent="0.2">
      <c r="A45" s="52">
        <f t="shared" si="2"/>
        <v>35</v>
      </c>
      <c r="B45" s="16">
        <v>43592.44</v>
      </c>
      <c r="C45" s="16">
        <f t="shared" si="0"/>
        <v>44464.288800000002</v>
      </c>
      <c r="D45" s="68">
        <f t="shared" si="1"/>
        <v>3705.3574000000003</v>
      </c>
      <c r="E45" s="69">
        <f>GEW!$D$8+($D45-GEW!$D$8)*SUM(Fasering!$D$5:$D$9)</f>
        <v>2914.8135615314395</v>
      </c>
      <c r="F45" s="70">
        <f>GEW!$D$8+($D45-GEW!$D$8)*SUM(Fasering!$D$5:$D$10)</f>
        <v>3178.5257837601466</v>
      </c>
      <c r="G45" s="70">
        <f>GEW!$D$8+($D45-GEW!$D$8)*SUM(Fasering!$D$5:$D$11)</f>
        <v>3441.6451777712937</v>
      </c>
      <c r="H45" s="71">
        <f>GEW!$D$8+($D45-GEW!$D$8)*SUM(Fasering!$D$5:$D$12)</f>
        <v>3705.3574000000008</v>
      </c>
      <c r="I45" s="72">
        <f>($K$3+E45*12*7.57%)*SUM(Fasering!$D$5:$D$9)</f>
        <v>1548.9782814703949</v>
      </c>
      <c r="J45" s="30">
        <f>($K$3+F45*12*7.57%)*SUM(Fasering!$D$5:$D$10)</f>
        <v>2131.3823686351093</v>
      </c>
      <c r="K45" s="30">
        <f>($K$3+G45*12*7.57%)*SUM(Fasering!$D$5:$D$11)</f>
        <v>2783.3159245930196</v>
      </c>
      <c r="L45" s="73">
        <f>($K$3+H45*12*7.57%)*SUM(Fasering!$D$5:$D$12)</f>
        <v>3507.7166621600018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36</v>
      </c>
      <c r="B1" s="1" t="s">
        <v>37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29153.06</v>
      </c>
      <c r="C10" s="16">
        <f t="shared" ref="C10:C45" si="0">B10*$D$3</f>
        <v>29736.121200000001</v>
      </c>
      <c r="D10" s="68">
        <f t="shared" ref="D10:D45" si="1">B10/12*$D$3</f>
        <v>2478.0101</v>
      </c>
      <c r="E10" s="69">
        <f>GEW!$D$8+($D10-GEW!$D$8)*SUM(Fasering!$D$5:$D$9)</f>
        <v>2233.3024427365463</v>
      </c>
      <c r="F10" s="70">
        <f>GEW!$D$8+($D10-GEW!$D$8)*SUM(Fasering!$D$5:$D$10)</f>
        <v>2314.9328305191366</v>
      </c>
      <c r="G10" s="70">
        <f>GEW!$D$8+($D10-GEW!$D$8)*SUM(Fasering!$D$5:$D$11)</f>
        <v>2396.3797122174096</v>
      </c>
      <c r="H10" s="71">
        <f>GEW!$D$8+($D10-GEW!$D$8)*SUM(Fasering!$D$5:$D$12)</f>
        <v>2478.0101</v>
      </c>
      <c r="I10" s="72">
        <f>($K$3+E10*12*7.57%)*SUM(Fasering!$D$5:$D$9)</f>
        <v>1205.2181194206596</v>
      </c>
      <c r="J10" s="30">
        <f>($K$3+F10*12*7.57%)*SUM(Fasering!$D$5:$D$10)</f>
        <v>1579.3966597608312</v>
      </c>
      <c r="K10" s="30">
        <f>($K$3+G10*12*7.57%)*SUM(Fasering!$D$5:$D$11)</f>
        <v>1974.661703219128</v>
      </c>
      <c r="L10" s="73">
        <f>($K$3+H10*12*7.57%)*SUM(Fasering!$D$5:$D$12)</f>
        <v>2392.7943748400007</v>
      </c>
    </row>
    <row r="11" spans="1:12" x14ac:dyDescent="0.2">
      <c r="A11" s="52">
        <f t="shared" ref="A11:A45" si="2">+A10+1</f>
        <v>1</v>
      </c>
      <c r="B11" s="16">
        <v>29153.06</v>
      </c>
      <c r="C11" s="16">
        <f t="shared" si="0"/>
        <v>29736.121200000001</v>
      </c>
      <c r="D11" s="68">
        <f t="shared" si="1"/>
        <v>2478.0101</v>
      </c>
      <c r="E11" s="69">
        <f>GEW!$D$8+($D11-GEW!$D$8)*SUM(Fasering!$D$5:$D$9)</f>
        <v>2233.3024427365463</v>
      </c>
      <c r="F11" s="70">
        <f>GEW!$D$8+($D11-GEW!$D$8)*SUM(Fasering!$D$5:$D$10)</f>
        <v>2314.9328305191366</v>
      </c>
      <c r="G11" s="70">
        <f>GEW!$D$8+($D11-GEW!$D$8)*SUM(Fasering!$D$5:$D$11)</f>
        <v>2396.3797122174096</v>
      </c>
      <c r="H11" s="71">
        <f>GEW!$D$8+($D11-GEW!$D$8)*SUM(Fasering!$D$5:$D$12)</f>
        <v>2478.0101</v>
      </c>
      <c r="I11" s="72">
        <f>($K$3+E11*12*7.57%)*SUM(Fasering!$D$5:$D$9)</f>
        <v>1205.2181194206596</v>
      </c>
      <c r="J11" s="30">
        <f>($K$3+F11*12*7.57%)*SUM(Fasering!$D$5:$D$10)</f>
        <v>1579.3966597608312</v>
      </c>
      <c r="K11" s="30">
        <f>($K$3+G11*12*7.57%)*SUM(Fasering!$D$5:$D$11)</f>
        <v>1974.661703219128</v>
      </c>
      <c r="L11" s="73">
        <f>($K$3+H11*12*7.57%)*SUM(Fasering!$D$5:$D$12)</f>
        <v>2392.7943748400007</v>
      </c>
    </row>
    <row r="12" spans="1:12" x14ac:dyDescent="0.2">
      <c r="A12" s="52">
        <f t="shared" si="2"/>
        <v>2</v>
      </c>
      <c r="B12" s="16">
        <v>29885.89</v>
      </c>
      <c r="C12" s="16">
        <f t="shared" si="0"/>
        <v>30483.607800000002</v>
      </c>
      <c r="D12" s="68">
        <f t="shared" si="1"/>
        <v>2540.3006500000001</v>
      </c>
      <c r="E12" s="69">
        <f>GEW!$D$8+($D12-GEW!$D$8)*SUM(Fasering!$D$5:$D$9)</f>
        <v>2267.8906171032063</v>
      </c>
      <c r="F12" s="70">
        <f>GEW!$D$8+($D12-GEW!$D$8)*SUM(Fasering!$D$5:$D$10)</f>
        <v>2358.7620547603169</v>
      </c>
      <c r="G12" s="70">
        <f>GEW!$D$8+($D12-GEW!$D$8)*SUM(Fasering!$D$5:$D$11)</f>
        <v>2449.4292123428895</v>
      </c>
      <c r="H12" s="71">
        <f>GEW!$D$8+($D12-GEW!$D$8)*SUM(Fasering!$D$5:$D$12)</f>
        <v>2540.3006500000001</v>
      </c>
      <c r="I12" s="72">
        <f>($K$3+E12*12*7.57%)*SUM(Fasering!$D$5:$D$9)</f>
        <v>1222.6646967359532</v>
      </c>
      <c r="J12" s="30">
        <f>($K$3+F12*12*7.57%)*SUM(Fasering!$D$5:$D$10)</f>
        <v>1607.4111373238802</v>
      </c>
      <c r="K12" s="30">
        <f>($K$3+G12*12*7.57%)*SUM(Fasering!$D$5:$D$11)</f>
        <v>2015.7026671005015</v>
      </c>
      <c r="L12" s="73">
        <f>($K$3+H12*12*7.57%)*SUM(Fasering!$D$5:$D$12)</f>
        <v>2449.3791104600004</v>
      </c>
    </row>
    <row r="13" spans="1:12" x14ac:dyDescent="0.2">
      <c r="A13" s="52">
        <f t="shared" si="2"/>
        <v>3</v>
      </c>
      <c r="B13" s="16">
        <v>30994.799999999999</v>
      </c>
      <c r="C13" s="16">
        <f t="shared" si="0"/>
        <v>31614.696</v>
      </c>
      <c r="D13" s="68">
        <f t="shared" si="1"/>
        <v>2634.558</v>
      </c>
      <c r="E13" s="69">
        <f>GEW!$D$8+($D13-GEW!$D$8)*SUM(Fasering!$D$5:$D$9)</f>
        <v>2320.2290481676182</v>
      </c>
      <c r="F13" s="70">
        <f>GEW!$D$8+($D13-GEW!$D$8)*SUM(Fasering!$D$5:$D$10)</f>
        <v>2425.0839371249672</v>
      </c>
      <c r="G13" s="70">
        <f>GEW!$D$8+($D13-GEW!$D$8)*SUM(Fasering!$D$5:$D$11)</f>
        <v>2529.7031110426506</v>
      </c>
      <c r="H13" s="71">
        <f>GEW!$D$8+($D13-GEW!$D$8)*SUM(Fasering!$D$5:$D$12)</f>
        <v>2634.558</v>
      </c>
      <c r="I13" s="72">
        <f>($K$3+E13*12*7.57%)*SUM(Fasering!$D$5:$D$9)</f>
        <v>1249.0646585970978</v>
      </c>
      <c r="J13" s="30">
        <f>($K$3+F13*12*7.57%)*SUM(Fasering!$D$5:$D$10)</f>
        <v>1649.8023253408014</v>
      </c>
      <c r="K13" s="30">
        <f>($K$3+G13*12*7.57%)*SUM(Fasering!$D$5:$D$11)</f>
        <v>2077.8053856814736</v>
      </c>
      <c r="L13" s="73">
        <f>($K$3+H13*12*7.57%)*SUM(Fasering!$D$5:$D$12)</f>
        <v>2535.0024872000004</v>
      </c>
    </row>
    <row r="14" spans="1:12" x14ac:dyDescent="0.2">
      <c r="A14" s="52">
        <f t="shared" si="2"/>
        <v>4</v>
      </c>
      <c r="B14" s="16">
        <v>32103.72</v>
      </c>
      <c r="C14" s="16">
        <f t="shared" si="0"/>
        <v>32745.794400000002</v>
      </c>
      <c r="D14" s="68">
        <f t="shared" si="1"/>
        <v>2728.8162000000002</v>
      </c>
      <c r="E14" s="69">
        <f>GEW!$D$8+($D14-GEW!$D$8)*SUM(Fasering!$D$5:$D$9)</f>
        <v>2372.5679512129036</v>
      </c>
      <c r="F14" s="70">
        <f>GEW!$D$8+($D14-GEW!$D$8)*SUM(Fasering!$D$5:$D$10)</f>
        <v>2491.4064175713593</v>
      </c>
      <c r="G14" s="70">
        <f>GEW!$D$8+($D14-GEW!$D$8)*SUM(Fasering!$D$5:$D$11)</f>
        <v>2609.9777336415445</v>
      </c>
      <c r="H14" s="71">
        <f>GEW!$D$8+($D14-GEW!$D$8)*SUM(Fasering!$D$5:$D$12)</f>
        <v>2728.8162000000002</v>
      </c>
      <c r="I14" s="72">
        <f>($K$3+E14*12*7.57%)*SUM(Fasering!$D$5:$D$9)</f>
        <v>1275.4648585295183</v>
      </c>
      <c r="J14" s="30">
        <f>($K$3+F14*12*7.57%)*SUM(Fasering!$D$5:$D$10)</f>
        <v>1692.1938956357078</v>
      </c>
      <c r="K14" s="30">
        <f>($K$3+G14*12*7.57%)*SUM(Fasering!$D$5:$D$11)</f>
        <v>2139.9086642963407</v>
      </c>
      <c r="L14" s="73">
        <f>($K$3+H14*12*7.57%)*SUM(Fasering!$D$5:$D$12)</f>
        <v>2620.6266360800009</v>
      </c>
    </row>
    <row r="15" spans="1:12" x14ac:dyDescent="0.2">
      <c r="A15" s="52">
        <f t="shared" si="2"/>
        <v>5</v>
      </c>
      <c r="B15" s="16">
        <v>32103.72</v>
      </c>
      <c r="C15" s="16">
        <f t="shared" si="0"/>
        <v>32745.794400000002</v>
      </c>
      <c r="D15" s="68">
        <f t="shared" si="1"/>
        <v>2728.8162000000002</v>
      </c>
      <c r="E15" s="69">
        <f>GEW!$D$8+($D15-GEW!$D$8)*SUM(Fasering!$D$5:$D$9)</f>
        <v>2372.5679512129036</v>
      </c>
      <c r="F15" s="70">
        <f>GEW!$D$8+($D15-GEW!$D$8)*SUM(Fasering!$D$5:$D$10)</f>
        <v>2491.4064175713593</v>
      </c>
      <c r="G15" s="70">
        <f>GEW!$D$8+($D15-GEW!$D$8)*SUM(Fasering!$D$5:$D$11)</f>
        <v>2609.9777336415445</v>
      </c>
      <c r="H15" s="71">
        <f>GEW!$D$8+($D15-GEW!$D$8)*SUM(Fasering!$D$5:$D$12)</f>
        <v>2728.8162000000002</v>
      </c>
      <c r="I15" s="72">
        <f>($K$3+E15*12*7.57%)*SUM(Fasering!$D$5:$D$9)</f>
        <v>1275.4648585295183</v>
      </c>
      <c r="J15" s="30">
        <f>($K$3+F15*12*7.57%)*SUM(Fasering!$D$5:$D$10)</f>
        <v>1692.1938956357078</v>
      </c>
      <c r="K15" s="30">
        <f>($K$3+G15*12*7.57%)*SUM(Fasering!$D$5:$D$11)</f>
        <v>2139.9086642963407</v>
      </c>
      <c r="L15" s="73">
        <f>($K$3+H15*12*7.57%)*SUM(Fasering!$D$5:$D$12)</f>
        <v>2620.6266360800009</v>
      </c>
    </row>
    <row r="16" spans="1:12" x14ac:dyDescent="0.2">
      <c r="A16" s="52">
        <f t="shared" si="2"/>
        <v>6</v>
      </c>
      <c r="B16" s="16">
        <v>33046.9</v>
      </c>
      <c r="C16" s="16">
        <f t="shared" si="0"/>
        <v>33707.838000000003</v>
      </c>
      <c r="D16" s="68">
        <f t="shared" si="1"/>
        <v>2808.9865</v>
      </c>
      <c r="E16" s="69">
        <f>GEW!$D$8+($D16-GEW!$D$8)*SUM(Fasering!$D$5:$D$9)</f>
        <v>2417.0842432576428</v>
      </c>
      <c r="F16" s="70">
        <f>GEW!$D$8+($D16-GEW!$D$8)*SUM(Fasering!$D$5:$D$10)</f>
        <v>2547.8162912389166</v>
      </c>
      <c r="G16" s="70">
        <f>GEW!$D$8+($D16-GEW!$D$8)*SUM(Fasering!$D$5:$D$11)</f>
        <v>2678.2544520187262</v>
      </c>
      <c r="H16" s="71">
        <f>GEW!$D$8+($D16-GEW!$D$8)*SUM(Fasering!$D$5:$D$12)</f>
        <v>2808.9865</v>
      </c>
      <c r="I16" s="72">
        <f>($K$3+E16*12*7.57%)*SUM(Fasering!$D$5:$D$9)</f>
        <v>1297.9192651343772</v>
      </c>
      <c r="J16" s="30">
        <f>($K$3+F16*12*7.57%)*SUM(Fasering!$D$5:$D$10)</f>
        <v>1728.2495906098716</v>
      </c>
      <c r="K16" s="30">
        <f>($K$3+G16*12*7.57%)*SUM(Fasering!$D$5:$D$11)</f>
        <v>2192.7299411458612</v>
      </c>
      <c r="L16" s="73">
        <f>($K$3+H16*12*7.57%)*SUM(Fasering!$D$5:$D$12)</f>
        <v>2693.453336600001</v>
      </c>
    </row>
    <row r="17" spans="1:12" x14ac:dyDescent="0.2">
      <c r="A17" s="52">
        <f t="shared" si="2"/>
        <v>7</v>
      </c>
      <c r="B17" s="16">
        <v>34803.360000000001</v>
      </c>
      <c r="C17" s="16">
        <f t="shared" si="0"/>
        <v>35499.427199999998</v>
      </c>
      <c r="D17" s="68">
        <f t="shared" si="1"/>
        <v>2958.2856000000002</v>
      </c>
      <c r="E17" s="69">
        <f>GEW!$D$8+($D17-GEW!$D$8)*SUM(Fasering!$D$5:$D$9)</f>
        <v>2499.9857957978816</v>
      </c>
      <c r="F17" s="70">
        <f>GEW!$D$8+($D17-GEW!$D$8)*SUM(Fasering!$D$5:$D$10)</f>
        <v>2652.8669567556981</v>
      </c>
      <c r="G17" s="70">
        <f>GEW!$D$8+($D17-GEW!$D$8)*SUM(Fasering!$D$5:$D$11)</f>
        <v>2805.4044390421841</v>
      </c>
      <c r="H17" s="71">
        <f>GEW!$D$8+($D17-GEW!$D$8)*SUM(Fasering!$D$5:$D$12)</f>
        <v>2958.2856000000002</v>
      </c>
      <c r="I17" s="72">
        <f>($K$3+E17*12*7.57%)*SUM(Fasering!$D$5:$D$9)</f>
        <v>1339.7355324695311</v>
      </c>
      <c r="J17" s="30">
        <f>($K$3+F17*12*7.57%)*SUM(Fasering!$D$5:$D$10)</f>
        <v>1795.395189535124</v>
      </c>
      <c r="K17" s="30">
        <f>($K$3+G17*12*7.57%)*SUM(Fasering!$D$5:$D$11)</f>
        <v>2291.0976545569897</v>
      </c>
      <c r="L17" s="73">
        <f>($K$3+H17*12*7.57%)*SUM(Fasering!$D$5:$D$12)</f>
        <v>2829.0766390400008</v>
      </c>
    </row>
    <row r="18" spans="1:12" x14ac:dyDescent="0.2">
      <c r="A18" s="52">
        <f t="shared" si="2"/>
        <v>8</v>
      </c>
      <c r="B18" s="16">
        <v>34803.360000000001</v>
      </c>
      <c r="C18" s="16">
        <f t="shared" si="0"/>
        <v>35499.427199999998</v>
      </c>
      <c r="D18" s="68">
        <f t="shared" si="1"/>
        <v>2958.2856000000002</v>
      </c>
      <c r="E18" s="69">
        <f>GEW!$D$8+($D18-GEW!$D$8)*SUM(Fasering!$D$5:$D$9)</f>
        <v>2499.9857957978816</v>
      </c>
      <c r="F18" s="70">
        <f>GEW!$D$8+($D18-GEW!$D$8)*SUM(Fasering!$D$5:$D$10)</f>
        <v>2652.8669567556981</v>
      </c>
      <c r="G18" s="70">
        <f>GEW!$D$8+($D18-GEW!$D$8)*SUM(Fasering!$D$5:$D$11)</f>
        <v>2805.4044390421841</v>
      </c>
      <c r="H18" s="71">
        <f>GEW!$D$8+($D18-GEW!$D$8)*SUM(Fasering!$D$5:$D$12)</f>
        <v>2958.2856000000002</v>
      </c>
      <c r="I18" s="72">
        <f>($K$3+E18*12*7.57%)*SUM(Fasering!$D$5:$D$9)</f>
        <v>1339.7355324695311</v>
      </c>
      <c r="J18" s="30">
        <f>($K$3+F18*12*7.57%)*SUM(Fasering!$D$5:$D$10)</f>
        <v>1795.395189535124</v>
      </c>
      <c r="K18" s="30">
        <f>($K$3+G18*12*7.57%)*SUM(Fasering!$D$5:$D$11)</f>
        <v>2291.0976545569897</v>
      </c>
      <c r="L18" s="73">
        <f>($K$3+H18*12*7.57%)*SUM(Fasering!$D$5:$D$12)</f>
        <v>2829.0766390400008</v>
      </c>
    </row>
    <row r="19" spans="1:12" x14ac:dyDescent="0.2">
      <c r="A19" s="52">
        <f t="shared" si="2"/>
        <v>9</v>
      </c>
      <c r="B19" s="16">
        <v>35714.58</v>
      </c>
      <c r="C19" s="16">
        <f t="shared" si="0"/>
        <v>36428.871600000006</v>
      </c>
      <c r="D19" s="68">
        <f t="shared" si="1"/>
        <v>3035.7393000000002</v>
      </c>
      <c r="E19" s="69">
        <f>GEW!$D$8+($D19-GEW!$D$8)*SUM(Fasering!$D$5:$D$9)</f>
        <v>2542.9936369703064</v>
      </c>
      <c r="F19" s="70">
        <f>GEW!$D$8+($D19-GEW!$D$8)*SUM(Fasering!$D$5:$D$10)</f>
        <v>2707.3653611783443</v>
      </c>
      <c r="G19" s="70">
        <f>GEW!$D$8+($D19-GEW!$D$8)*SUM(Fasering!$D$5:$D$11)</f>
        <v>2871.3675757919623</v>
      </c>
      <c r="H19" s="71">
        <f>GEW!$D$8+($D19-GEW!$D$8)*SUM(Fasering!$D$5:$D$12)</f>
        <v>3035.7393000000002</v>
      </c>
      <c r="I19" s="72">
        <f>($K$3+E19*12*7.57%)*SUM(Fasering!$D$5:$D$9)</f>
        <v>1361.4290632764607</v>
      </c>
      <c r="J19" s="30">
        <f>($K$3+F19*12*7.57%)*SUM(Fasering!$D$5:$D$10)</f>
        <v>1830.2291240697384</v>
      </c>
      <c r="K19" s="30">
        <f>($K$3+G19*12*7.57%)*SUM(Fasering!$D$5:$D$11)</f>
        <v>2342.1290630800927</v>
      </c>
      <c r="L19" s="73">
        <f>($K$3+H19*12*7.57%)*SUM(Fasering!$D$5:$D$12)</f>
        <v>2899.4355801200004</v>
      </c>
    </row>
    <row r="20" spans="1:12" x14ac:dyDescent="0.2">
      <c r="A20" s="52">
        <f t="shared" si="2"/>
        <v>10</v>
      </c>
      <c r="B20" s="16">
        <v>36207.96</v>
      </c>
      <c r="C20" s="16">
        <f t="shared" si="0"/>
        <v>36932.119200000001</v>
      </c>
      <c r="D20" s="68">
        <f t="shared" si="1"/>
        <v>3077.6765999999998</v>
      </c>
      <c r="E20" s="69">
        <f>GEW!$D$8+($D20-GEW!$D$8)*SUM(Fasering!$D$5:$D$9)</f>
        <v>2566.2802293164473</v>
      </c>
      <c r="F20" s="70">
        <f>GEW!$D$8+($D20-GEW!$D$8)*SUM(Fasering!$D$5:$D$10)</f>
        <v>2736.8735181262218</v>
      </c>
      <c r="G20" s="70">
        <f>GEW!$D$8+($D20-GEW!$D$8)*SUM(Fasering!$D$5:$D$11)</f>
        <v>2907.0833111902252</v>
      </c>
      <c r="H20" s="71">
        <f>GEW!$D$8+($D20-GEW!$D$8)*SUM(Fasering!$D$5:$D$12)</f>
        <v>3077.6765999999998</v>
      </c>
      <c r="I20" s="72">
        <f>($K$3+E20*12*7.57%)*SUM(Fasering!$D$5:$D$9)</f>
        <v>1373.1750238891807</v>
      </c>
      <c r="J20" s="30">
        <f>($K$3+F20*12*7.57%)*SUM(Fasering!$D$5:$D$10)</f>
        <v>1849.089955285787</v>
      </c>
      <c r="K20" s="30">
        <f>($K$3+G20*12*7.57%)*SUM(Fasering!$D$5:$D$11)</f>
        <v>2369.7600153606927</v>
      </c>
      <c r="L20" s="73">
        <f>($K$3+H20*12*7.57%)*SUM(Fasering!$D$5:$D$12)</f>
        <v>2937.5314234400007</v>
      </c>
    </row>
    <row r="21" spans="1:12" x14ac:dyDescent="0.2">
      <c r="A21" s="52">
        <f t="shared" si="2"/>
        <v>11</v>
      </c>
      <c r="B21" s="16">
        <v>36625.269999999997</v>
      </c>
      <c r="C21" s="16">
        <f t="shared" si="0"/>
        <v>37357.775399999999</v>
      </c>
      <c r="D21" s="68">
        <f t="shared" si="1"/>
        <v>3113.1479499999996</v>
      </c>
      <c r="E21" s="69">
        <f>GEW!$D$8+($D21-GEW!$D$8)*SUM(Fasering!$D$5:$D$9)</f>
        <v>2585.9764631564249</v>
      </c>
      <c r="F21" s="70">
        <f>GEW!$D$8+($D21-GEW!$D$8)*SUM(Fasering!$D$5:$D$10)</f>
        <v>2761.8320672687064</v>
      </c>
      <c r="G21" s="70">
        <f>GEW!$D$8+($D21-GEW!$D$8)*SUM(Fasering!$D$5:$D$11)</f>
        <v>2937.2923458877185</v>
      </c>
      <c r="H21" s="71">
        <f>GEW!$D$8+($D21-GEW!$D$8)*SUM(Fasering!$D$5:$D$12)</f>
        <v>3113.1479499999996</v>
      </c>
      <c r="I21" s="72">
        <f>($K$3+E21*12*7.57%)*SUM(Fasering!$D$5:$D$9)</f>
        <v>1383.1099763057648</v>
      </c>
      <c r="J21" s="30">
        <f>($K$3+F21*12*7.57%)*SUM(Fasering!$D$5:$D$10)</f>
        <v>1865.0427978711562</v>
      </c>
      <c r="K21" s="30">
        <f>($K$3+G21*12*7.57%)*SUM(Fasering!$D$5:$D$11)</f>
        <v>2393.130789806793</v>
      </c>
      <c r="L21" s="73">
        <f>($K$3+H21*12*7.57%)*SUM(Fasering!$D$5:$D$12)</f>
        <v>2969.7535977800003</v>
      </c>
    </row>
    <row r="22" spans="1:12" x14ac:dyDescent="0.2">
      <c r="A22" s="52">
        <f t="shared" si="2"/>
        <v>12</v>
      </c>
      <c r="B22" s="16">
        <v>37788.49</v>
      </c>
      <c r="C22" s="16">
        <f t="shared" si="0"/>
        <v>38544.2598</v>
      </c>
      <c r="D22" s="68">
        <f t="shared" si="1"/>
        <v>3212.0216499999997</v>
      </c>
      <c r="E22" s="69">
        <f>GEW!$D$8+($D22-GEW!$D$8)*SUM(Fasering!$D$5:$D$9)</f>
        <v>2640.8782223458493</v>
      </c>
      <c r="F22" s="70">
        <f>GEW!$D$8+($D22-GEW!$D$8)*SUM(Fasering!$D$5:$D$10)</f>
        <v>2831.4021315698747</v>
      </c>
      <c r="G22" s="70">
        <f>GEW!$D$8+($D22-GEW!$D$8)*SUM(Fasering!$D$5:$D$11)</f>
        <v>3021.4977407759743</v>
      </c>
      <c r="H22" s="71">
        <f>GEW!$D$8+($D22-GEW!$D$8)*SUM(Fasering!$D$5:$D$12)</f>
        <v>3212.0216499999997</v>
      </c>
      <c r="I22" s="72">
        <f>($K$3+E22*12*7.57%)*SUM(Fasering!$D$5:$D$9)</f>
        <v>1410.8029032665822</v>
      </c>
      <c r="J22" s="30">
        <f>($K$3+F22*12*7.57%)*SUM(Fasering!$D$5:$D$10)</f>
        <v>1909.5101376237449</v>
      </c>
      <c r="K22" s="30">
        <f>($K$3+G22*12*7.57%)*SUM(Fasering!$D$5:$D$11)</f>
        <v>2458.2750524681078</v>
      </c>
      <c r="L22" s="73">
        <f>($K$3+H22*12*7.57%)*SUM(Fasering!$D$5:$D$12)</f>
        <v>3059.5704668600006</v>
      </c>
    </row>
    <row r="23" spans="1:12" x14ac:dyDescent="0.2">
      <c r="A23" s="52">
        <f t="shared" si="2"/>
        <v>13</v>
      </c>
      <c r="B23" s="16">
        <v>37788.49</v>
      </c>
      <c r="C23" s="16">
        <f t="shared" si="0"/>
        <v>38544.2598</v>
      </c>
      <c r="D23" s="68">
        <f t="shared" si="1"/>
        <v>3212.0216499999997</v>
      </c>
      <c r="E23" s="69">
        <f>GEW!$D$8+($D23-GEW!$D$8)*SUM(Fasering!$D$5:$D$9)</f>
        <v>2640.8782223458493</v>
      </c>
      <c r="F23" s="70">
        <f>GEW!$D$8+($D23-GEW!$D$8)*SUM(Fasering!$D$5:$D$10)</f>
        <v>2831.4021315698747</v>
      </c>
      <c r="G23" s="70">
        <f>GEW!$D$8+($D23-GEW!$D$8)*SUM(Fasering!$D$5:$D$11)</f>
        <v>3021.4977407759743</v>
      </c>
      <c r="H23" s="71">
        <f>GEW!$D$8+($D23-GEW!$D$8)*SUM(Fasering!$D$5:$D$12)</f>
        <v>3212.0216499999997</v>
      </c>
      <c r="I23" s="72">
        <f>($K$3+E23*12*7.57%)*SUM(Fasering!$D$5:$D$9)</f>
        <v>1410.8029032665822</v>
      </c>
      <c r="J23" s="30">
        <f>($K$3+F23*12*7.57%)*SUM(Fasering!$D$5:$D$10)</f>
        <v>1909.5101376237449</v>
      </c>
      <c r="K23" s="30">
        <f>($K$3+G23*12*7.57%)*SUM(Fasering!$D$5:$D$11)</f>
        <v>2458.2750524681078</v>
      </c>
      <c r="L23" s="73">
        <f>($K$3+H23*12*7.57%)*SUM(Fasering!$D$5:$D$12)</f>
        <v>3059.5704668600006</v>
      </c>
    </row>
    <row r="24" spans="1:12" x14ac:dyDescent="0.2">
      <c r="A24" s="52">
        <f t="shared" si="2"/>
        <v>14</v>
      </c>
      <c r="B24" s="16">
        <v>39369.01</v>
      </c>
      <c r="C24" s="16">
        <f t="shared" si="0"/>
        <v>40156.390200000002</v>
      </c>
      <c r="D24" s="68">
        <f t="shared" si="1"/>
        <v>3346.3658500000001</v>
      </c>
      <c r="E24" s="69">
        <f>GEW!$D$8+($D24-GEW!$D$8)*SUM(Fasering!$D$5:$D$9)</f>
        <v>2715.4757433943782</v>
      </c>
      <c r="F24" s="70">
        <f>GEW!$D$8+($D24-GEW!$D$8)*SUM(Fasering!$D$5:$D$10)</f>
        <v>2925.930146931787</v>
      </c>
      <c r="G24" s="70">
        <f>GEW!$D$8+($D24-GEW!$D$8)*SUM(Fasering!$D$5:$D$11)</f>
        <v>3135.9114464625918</v>
      </c>
      <c r="H24" s="71">
        <f>GEW!$D$8+($D24-GEW!$D$8)*SUM(Fasering!$D$5:$D$12)</f>
        <v>3346.3658500000001</v>
      </c>
      <c r="I24" s="72">
        <f>($K$3+E24*12*7.57%)*SUM(Fasering!$D$5:$D$9)</f>
        <v>1448.4305445727084</v>
      </c>
      <c r="J24" s="30">
        <f>($K$3+F24*12*7.57%)*SUM(Fasering!$D$5:$D$10)</f>
        <v>1969.9299376837182</v>
      </c>
      <c r="K24" s="30">
        <f>($K$3+G24*12*7.57%)*SUM(Fasering!$D$5:$D$11)</f>
        <v>2546.7895295416292</v>
      </c>
      <c r="L24" s="73">
        <f>($K$3+H24*12*7.57%)*SUM(Fasering!$D$5:$D$12)</f>
        <v>3181.6087381400012</v>
      </c>
    </row>
    <row r="25" spans="1:12" x14ac:dyDescent="0.2">
      <c r="A25" s="52">
        <f t="shared" si="2"/>
        <v>15</v>
      </c>
      <c r="B25" s="16">
        <v>39369.01</v>
      </c>
      <c r="C25" s="16">
        <f t="shared" si="0"/>
        <v>40156.390200000002</v>
      </c>
      <c r="D25" s="68">
        <f t="shared" si="1"/>
        <v>3346.3658500000001</v>
      </c>
      <c r="E25" s="69">
        <f>GEW!$D$8+($D25-GEW!$D$8)*SUM(Fasering!$D$5:$D$9)</f>
        <v>2715.4757433943782</v>
      </c>
      <c r="F25" s="70">
        <f>GEW!$D$8+($D25-GEW!$D$8)*SUM(Fasering!$D$5:$D$10)</f>
        <v>2925.930146931787</v>
      </c>
      <c r="G25" s="70">
        <f>GEW!$D$8+($D25-GEW!$D$8)*SUM(Fasering!$D$5:$D$11)</f>
        <v>3135.9114464625918</v>
      </c>
      <c r="H25" s="71">
        <f>GEW!$D$8+($D25-GEW!$D$8)*SUM(Fasering!$D$5:$D$12)</f>
        <v>3346.3658500000001</v>
      </c>
      <c r="I25" s="72">
        <f>($K$3+E25*12*7.57%)*SUM(Fasering!$D$5:$D$9)</f>
        <v>1448.4305445727084</v>
      </c>
      <c r="J25" s="30">
        <f>($K$3+F25*12*7.57%)*SUM(Fasering!$D$5:$D$10)</f>
        <v>1969.9299376837182</v>
      </c>
      <c r="K25" s="30">
        <f>($K$3+G25*12*7.57%)*SUM(Fasering!$D$5:$D$11)</f>
        <v>2546.7895295416292</v>
      </c>
      <c r="L25" s="73">
        <f>($K$3+H25*12*7.57%)*SUM(Fasering!$D$5:$D$12)</f>
        <v>3181.6087381400012</v>
      </c>
    </row>
    <row r="26" spans="1:12" x14ac:dyDescent="0.2">
      <c r="A26" s="52">
        <f t="shared" si="2"/>
        <v>16</v>
      </c>
      <c r="B26" s="16">
        <v>41583.79</v>
      </c>
      <c r="C26" s="16">
        <f t="shared" si="0"/>
        <v>42415.465799999998</v>
      </c>
      <c r="D26" s="68">
        <f t="shared" si="1"/>
        <v>3534.6221500000001</v>
      </c>
      <c r="E26" s="69">
        <f>GEW!$D$8+($D26-GEW!$D$8)*SUM(Fasering!$D$5:$D$9)</f>
        <v>2820.0091233375997</v>
      </c>
      <c r="F26" s="70">
        <f>GEW!$D$8+($D26-GEW!$D$8)*SUM(Fasering!$D$5:$D$10)</f>
        <v>3058.3920948117598</v>
      </c>
      <c r="G26" s="70">
        <f>GEW!$D$8+($D26-GEW!$D$8)*SUM(Fasering!$D$5:$D$11)</f>
        <v>3296.2391785258405</v>
      </c>
      <c r="H26" s="71">
        <f>GEW!$D$8+($D26-GEW!$D$8)*SUM(Fasering!$D$5:$D$12)</f>
        <v>3534.6221500000006</v>
      </c>
      <c r="I26" s="72">
        <f>($K$3+E26*12*7.57%)*SUM(Fasering!$D$5:$D$9)</f>
        <v>1501.1580946271085</v>
      </c>
      <c r="J26" s="30">
        <f>($K$3+F26*12*7.57%)*SUM(Fasering!$D$5:$D$10)</f>
        <v>2054.5961012101698</v>
      </c>
      <c r="K26" s="30">
        <f>($K$3+G26*12*7.57%)*SUM(Fasering!$D$5:$D$11)</f>
        <v>2670.8247163996848</v>
      </c>
      <c r="L26" s="73">
        <f>($K$3+H26*12*7.57%)*SUM(Fasering!$D$5:$D$12)</f>
        <v>3352.6207610600013</v>
      </c>
    </row>
    <row r="27" spans="1:12" x14ac:dyDescent="0.2">
      <c r="A27" s="52">
        <f t="shared" si="2"/>
        <v>17</v>
      </c>
      <c r="B27" s="16">
        <v>42494.48</v>
      </c>
      <c r="C27" s="16">
        <f t="shared" si="0"/>
        <v>43344.369600000005</v>
      </c>
      <c r="D27" s="68">
        <f t="shared" si="1"/>
        <v>3612.0308000000005</v>
      </c>
      <c r="E27" s="69">
        <f>GEW!$D$8+($D27-GEW!$D$8)*SUM(Fasering!$D$5:$D$9)</f>
        <v>2862.9919495237186</v>
      </c>
      <c r="F27" s="70">
        <f>GEW!$D$8+($D27-GEW!$D$8)*SUM(Fasering!$D$5:$D$10)</f>
        <v>3112.8588009021223</v>
      </c>
      <c r="G27" s="70">
        <f>GEW!$D$8+($D27-GEW!$D$8)*SUM(Fasering!$D$5:$D$11)</f>
        <v>3362.1639486215972</v>
      </c>
      <c r="H27" s="71">
        <f>GEW!$D$8+($D27-GEW!$D$8)*SUM(Fasering!$D$5:$D$12)</f>
        <v>3612.0308000000009</v>
      </c>
      <c r="I27" s="72">
        <f>($K$3+E27*12*7.57%)*SUM(Fasering!$D$5:$D$9)</f>
        <v>1522.8390076564128</v>
      </c>
      <c r="J27" s="30">
        <f>($K$3+F27*12*7.57%)*SUM(Fasering!$D$5:$D$10)</f>
        <v>2089.4097750115875</v>
      </c>
      <c r="K27" s="30">
        <f>($K$3+G27*12*7.57%)*SUM(Fasering!$D$5:$D$11)</f>
        <v>2721.826443126386</v>
      </c>
      <c r="L27" s="73">
        <f>($K$3+H27*12*7.57%)*SUM(Fasering!$D$5:$D$12)</f>
        <v>3422.9387787200021</v>
      </c>
    </row>
    <row r="28" spans="1:12" x14ac:dyDescent="0.2">
      <c r="A28" s="52">
        <f t="shared" si="2"/>
        <v>18</v>
      </c>
      <c r="B28" s="16">
        <v>43798.43</v>
      </c>
      <c r="C28" s="16">
        <f t="shared" si="0"/>
        <v>44674.3986</v>
      </c>
      <c r="D28" s="68">
        <f t="shared" si="1"/>
        <v>3722.8665500000002</v>
      </c>
      <c r="E28" s="69">
        <f>GEW!$D$8+($D28-GEW!$D$8)*SUM(Fasering!$D$5:$D$9)</f>
        <v>2924.5358955485895</v>
      </c>
      <c r="F28" s="70">
        <f>GEW!$D$8+($D28-GEW!$D$8)*SUM(Fasering!$D$5:$D$10)</f>
        <v>3190.8456695473556</v>
      </c>
      <c r="G28" s="70">
        <f>GEW!$D$8+($D28-GEW!$D$8)*SUM(Fasering!$D$5:$D$11)</f>
        <v>3456.5567760012345</v>
      </c>
      <c r="H28" s="71">
        <f>GEW!$D$8+($D28-GEW!$D$8)*SUM(Fasering!$D$5:$D$12)</f>
        <v>3722.8665500000006</v>
      </c>
      <c r="I28" s="72">
        <f>($K$3+E28*12*7.57%)*SUM(Fasering!$D$5:$D$9)</f>
        <v>1553.8823116836461</v>
      </c>
      <c r="J28" s="30">
        <f>($K$3+F28*12*7.57%)*SUM(Fasering!$D$5:$D$10)</f>
        <v>2139.2569128448331</v>
      </c>
      <c r="K28" s="30">
        <f>($K$3+G28*12*7.57%)*SUM(Fasering!$D$5:$D$11)</f>
        <v>2794.8520627832195</v>
      </c>
      <c r="L28" s="73">
        <f>($K$3+H28*12*7.57%)*SUM(Fasering!$D$5:$D$12)</f>
        <v>3523.6219740200017</v>
      </c>
    </row>
    <row r="29" spans="1:12" x14ac:dyDescent="0.2">
      <c r="A29" s="52">
        <f t="shared" si="2"/>
        <v>19</v>
      </c>
      <c r="B29" s="16">
        <v>44709.11</v>
      </c>
      <c r="C29" s="16">
        <f t="shared" si="0"/>
        <v>45603.292200000004</v>
      </c>
      <c r="D29" s="68">
        <f t="shared" si="1"/>
        <v>3800.2743500000001</v>
      </c>
      <c r="E29" s="69">
        <f>GEW!$D$8+($D29-GEW!$D$8)*SUM(Fasering!$D$5:$D$9)</f>
        <v>2967.5182497538344</v>
      </c>
      <c r="F29" s="70">
        <f>GEW!$D$8+($D29-GEW!$D$8)*SUM(Fasering!$D$5:$D$10)</f>
        <v>3245.3117775559767</v>
      </c>
      <c r="G29" s="70">
        <f>GEW!$D$8+($D29-GEW!$D$8)*SUM(Fasering!$D$5:$D$11)</f>
        <v>3522.4808221978583</v>
      </c>
      <c r="H29" s="71">
        <f>GEW!$D$8+($D29-GEW!$D$8)*SUM(Fasering!$D$5:$D$12)</f>
        <v>3800.2743500000006</v>
      </c>
      <c r="I29" s="72">
        <f>($K$3+E29*12*7.57%)*SUM(Fasering!$D$5:$D$9)</f>
        <v>1575.5629866416746</v>
      </c>
      <c r="J29" s="30">
        <f>($K$3+F29*12*7.57%)*SUM(Fasering!$D$5:$D$10)</f>
        <v>2174.0702043682663</v>
      </c>
      <c r="K29" s="30">
        <f>($K$3+G29*12*7.57%)*SUM(Fasering!$D$5:$D$11)</f>
        <v>2845.8532294760253</v>
      </c>
      <c r="L29" s="73">
        <f>($K$3+H29*12*7.57%)*SUM(Fasering!$D$5:$D$12)</f>
        <v>3593.9392195400019</v>
      </c>
    </row>
    <row r="30" spans="1:12" x14ac:dyDescent="0.2">
      <c r="A30" s="52">
        <f t="shared" si="2"/>
        <v>20</v>
      </c>
      <c r="B30" s="16">
        <v>44709.11</v>
      </c>
      <c r="C30" s="16">
        <f t="shared" si="0"/>
        <v>45603.292200000004</v>
      </c>
      <c r="D30" s="68">
        <f t="shared" si="1"/>
        <v>3800.2743500000001</v>
      </c>
      <c r="E30" s="69">
        <f>GEW!$D$8+($D30-GEW!$D$8)*SUM(Fasering!$D$5:$D$9)</f>
        <v>2967.5182497538344</v>
      </c>
      <c r="F30" s="70">
        <f>GEW!$D$8+($D30-GEW!$D$8)*SUM(Fasering!$D$5:$D$10)</f>
        <v>3245.3117775559767</v>
      </c>
      <c r="G30" s="70">
        <f>GEW!$D$8+($D30-GEW!$D$8)*SUM(Fasering!$D$5:$D$11)</f>
        <v>3522.4808221978583</v>
      </c>
      <c r="H30" s="71">
        <f>GEW!$D$8+($D30-GEW!$D$8)*SUM(Fasering!$D$5:$D$12)</f>
        <v>3800.2743500000006</v>
      </c>
      <c r="I30" s="72">
        <f>($K$3+E30*12*7.57%)*SUM(Fasering!$D$5:$D$9)</f>
        <v>1575.5629866416746</v>
      </c>
      <c r="J30" s="30">
        <f>($K$3+F30*12*7.57%)*SUM(Fasering!$D$5:$D$10)</f>
        <v>2174.0702043682663</v>
      </c>
      <c r="K30" s="30">
        <f>($K$3+G30*12*7.57%)*SUM(Fasering!$D$5:$D$11)</f>
        <v>2845.8532294760253</v>
      </c>
      <c r="L30" s="73">
        <f>($K$3+H30*12*7.57%)*SUM(Fasering!$D$5:$D$12)</f>
        <v>3593.9392195400019</v>
      </c>
    </row>
    <row r="31" spans="1:12" x14ac:dyDescent="0.2">
      <c r="A31" s="52">
        <f t="shared" si="2"/>
        <v>21</v>
      </c>
      <c r="B31" s="16">
        <v>45619.8</v>
      </c>
      <c r="C31" s="16">
        <f t="shared" si="0"/>
        <v>46532.196000000004</v>
      </c>
      <c r="D31" s="68">
        <f t="shared" si="1"/>
        <v>3877.683</v>
      </c>
      <c r="E31" s="69">
        <f>GEW!$D$8+($D31-GEW!$D$8)*SUM(Fasering!$D$5:$D$9)</f>
        <v>3010.5010759399534</v>
      </c>
      <c r="F31" s="70">
        <f>GEW!$D$8+($D31-GEW!$D$8)*SUM(Fasering!$D$5:$D$10)</f>
        <v>3299.7784836463388</v>
      </c>
      <c r="G31" s="70">
        <f>GEW!$D$8+($D31-GEW!$D$8)*SUM(Fasering!$D$5:$D$11)</f>
        <v>3588.405592293615</v>
      </c>
      <c r="H31" s="71">
        <f>GEW!$D$8+($D31-GEW!$D$8)*SUM(Fasering!$D$5:$D$12)</f>
        <v>3877.6830000000004</v>
      </c>
      <c r="I31" s="72">
        <f>($K$3+E31*12*7.57%)*SUM(Fasering!$D$5:$D$9)</f>
        <v>1597.2438996709784</v>
      </c>
      <c r="J31" s="30">
        <f>($K$3+F31*12*7.57%)*SUM(Fasering!$D$5:$D$10)</f>
        <v>2208.8838781696836</v>
      </c>
      <c r="K31" s="30">
        <f>($K$3+G31*12*7.57%)*SUM(Fasering!$D$5:$D$11)</f>
        <v>2896.854956202726</v>
      </c>
      <c r="L31" s="73">
        <f>($K$3+H31*12*7.57%)*SUM(Fasering!$D$5:$D$12)</f>
        <v>3664.2572372000013</v>
      </c>
    </row>
    <row r="32" spans="1:12" x14ac:dyDescent="0.2">
      <c r="A32" s="52">
        <f t="shared" si="2"/>
        <v>22</v>
      </c>
      <c r="B32" s="16">
        <v>45691.13</v>
      </c>
      <c r="C32" s="16">
        <f t="shared" si="0"/>
        <v>46604.952599999997</v>
      </c>
      <c r="D32" s="68">
        <f t="shared" si="1"/>
        <v>3883.7460499999997</v>
      </c>
      <c r="E32" s="69">
        <f>GEW!$D$8+($D32-GEW!$D$8)*SUM(Fasering!$D$5:$D$9)</f>
        <v>3013.8677155119876</v>
      </c>
      <c r="F32" s="70">
        <f>GEW!$D$8+($D32-GEW!$D$8)*SUM(Fasering!$D$5:$D$10)</f>
        <v>3304.0446007063979</v>
      </c>
      <c r="G32" s="70">
        <f>GEW!$D$8+($D32-GEW!$D$8)*SUM(Fasering!$D$5:$D$11)</f>
        <v>3593.5691648055899</v>
      </c>
      <c r="H32" s="71">
        <f>GEW!$D$8+($D32-GEW!$D$8)*SUM(Fasering!$D$5:$D$12)</f>
        <v>3883.7460500000002</v>
      </c>
      <c r="I32" s="72">
        <f>($K$3+E32*12*7.57%)*SUM(Fasering!$D$5:$D$9)</f>
        <v>1598.942062082315</v>
      </c>
      <c r="J32" s="30">
        <f>($K$3+F32*12*7.57%)*SUM(Fasering!$D$5:$D$10)</f>
        <v>2211.6106670355493</v>
      </c>
      <c r="K32" s="30">
        <f>($K$3+G32*12*7.57%)*SUM(Fasering!$D$5:$D$11)</f>
        <v>2900.8496779712923</v>
      </c>
      <c r="L32" s="73">
        <f>($K$3+H32*12*7.57%)*SUM(Fasering!$D$5:$D$12)</f>
        <v>3669.7649118200015</v>
      </c>
    </row>
    <row r="33" spans="1:12" x14ac:dyDescent="0.2">
      <c r="A33" s="52">
        <f t="shared" si="2"/>
        <v>23</v>
      </c>
      <c r="B33" s="16">
        <v>47271.66</v>
      </c>
      <c r="C33" s="16">
        <f t="shared" si="0"/>
        <v>48217.093200000003</v>
      </c>
      <c r="D33" s="68">
        <f t="shared" si="1"/>
        <v>4018.0911000000006</v>
      </c>
      <c r="E33" s="69">
        <f>GEW!$D$8+($D33-GEW!$D$8)*SUM(Fasering!$D$5:$D$9)</f>
        <v>3088.4657085413901</v>
      </c>
      <c r="F33" s="70">
        <f>GEW!$D$8+($D33-GEW!$D$8)*SUM(Fasering!$D$5:$D$10)</f>
        <v>3398.5732141500512</v>
      </c>
      <c r="G33" s="70">
        <f>GEW!$D$8+($D33-GEW!$D$8)*SUM(Fasering!$D$5:$D$11)</f>
        <v>3707.9835943913399</v>
      </c>
      <c r="H33" s="71">
        <f>GEW!$D$8+($D33-GEW!$D$8)*SUM(Fasering!$D$5:$D$12)</f>
        <v>4018.091100000001</v>
      </c>
      <c r="I33" s="72">
        <f>($K$3+E33*12*7.57%)*SUM(Fasering!$D$5:$D$9)</f>
        <v>1636.5699414597173</v>
      </c>
      <c r="J33" s="30">
        <f>($K$3+F33*12*7.57%)*SUM(Fasering!$D$5:$D$10)</f>
        <v>2272.030849373507</v>
      </c>
      <c r="K33" s="30">
        <f>($K$3+G33*12*7.57%)*SUM(Fasering!$D$5:$D$11)</f>
        <v>2989.3647150787083</v>
      </c>
      <c r="L33" s="73">
        <f>($K$3+H33*12*7.57%)*SUM(Fasering!$D$5:$D$12)</f>
        <v>3791.8039552400019</v>
      </c>
    </row>
    <row r="34" spans="1:12" x14ac:dyDescent="0.2">
      <c r="A34" s="52">
        <f t="shared" si="2"/>
        <v>24</v>
      </c>
      <c r="B34" s="16">
        <v>48852.19</v>
      </c>
      <c r="C34" s="16">
        <f t="shared" si="0"/>
        <v>49829.233800000002</v>
      </c>
      <c r="D34" s="68">
        <f t="shared" si="1"/>
        <v>4152.4361500000005</v>
      </c>
      <c r="E34" s="69">
        <f>GEW!$D$8+($D34-GEW!$D$8)*SUM(Fasering!$D$5:$D$9)</f>
        <v>3163.0637015707925</v>
      </c>
      <c r="F34" s="70">
        <f>GEW!$D$8+($D34-GEW!$D$8)*SUM(Fasering!$D$5:$D$10)</f>
        <v>3493.101827593704</v>
      </c>
      <c r="G34" s="70">
        <f>GEW!$D$8+($D34-GEW!$D$8)*SUM(Fasering!$D$5:$D$11)</f>
        <v>3822.398023977089</v>
      </c>
      <c r="H34" s="71">
        <f>GEW!$D$8+($D34-GEW!$D$8)*SUM(Fasering!$D$5:$D$12)</f>
        <v>4152.4361500000014</v>
      </c>
      <c r="I34" s="72">
        <f>($K$3+E34*12*7.57%)*SUM(Fasering!$D$5:$D$9)</f>
        <v>1674.1978208371188</v>
      </c>
      <c r="J34" s="30">
        <f>($K$3+F34*12*7.57%)*SUM(Fasering!$D$5:$D$10)</f>
        <v>2332.451031711465</v>
      </c>
      <c r="K34" s="30">
        <f>($K$3+G34*12*7.57%)*SUM(Fasering!$D$5:$D$11)</f>
        <v>3077.8797521861238</v>
      </c>
      <c r="L34" s="73">
        <f>($K$3+H34*12*7.57%)*SUM(Fasering!$D$5:$D$12)</f>
        <v>3913.8429986600022</v>
      </c>
    </row>
    <row r="35" spans="1:12" x14ac:dyDescent="0.2">
      <c r="A35" s="52">
        <f t="shared" si="2"/>
        <v>25</v>
      </c>
      <c r="B35" s="16">
        <v>48940.83</v>
      </c>
      <c r="C35" s="16">
        <f t="shared" si="0"/>
        <v>49919.6466</v>
      </c>
      <c r="D35" s="68">
        <f t="shared" si="1"/>
        <v>4159.97055</v>
      </c>
      <c r="E35" s="69">
        <f>GEW!$D$8+($D35-GEW!$D$8)*SUM(Fasering!$D$5:$D$9)</f>
        <v>3167.2473400351846</v>
      </c>
      <c r="F35" s="70">
        <f>GEW!$D$8+($D35-GEW!$D$8)*SUM(Fasering!$D$5:$D$10)</f>
        <v>3498.4032241477998</v>
      </c>
      <c r="G35" s="70">
        <f>GEW!$D$8+($D35-GEW!$D$8)*SUM(Fasering!$D$5:$D$11)</f>
        <v>3828.8146658873857</v>
      </c>
      <c r="H35" s="71">
        <f>GEW!$D$8+($D35-GEW!$D$8)*SUM(Fasering!$D$5:$D$12)</f>
        <v>4159.97055</v>
      </c>
      <c r="I35" s="72">
        <f>($K$3+E35*12*7.57%)*SUM(Fasering!$D$5:$D$9)</f>
        <v>1676.3080846271214</v>
      </c>
      <c r="J35" s="30">
        <f>($K$3+F35*12*7.57%)*SUM(Fasering!$D$5:$D$10)</f>
        <v>2335.8395437690892</v>
      </c>
      <c r="K35" s="30">
        <f>($K$3+G35*12*7.57%)*SUM(Fasering!$D$5:$D$11)</f>
        <v>3082.8438926258514</v>
      </c>
      <c r="L35" s="73">
        <f>($K$3+H35*12*7.57%)*SUM(Fasering!$D$5:$D$12)</f>
        <v>3920.687247620001</v>
      </c>
    </row>
    <row r="36" spans="1:12" x14ac:dyDescent="0.2">
      <c r="A36" s="52">
        <f t="shared" si="2"/>
        <v>26</v>
      </c>
      <c r="B36" s="16">
        <v>49022.95</v>
      </c>
      <c r="C36" s="16">
        <f t="shared" si="0"/>
        <v>50003.409</v>
      </c>
      <c r="D36" s="68">
        <f t="shared" si="1"/>
        <v>4166.95075</v>
      </c>
      <c r="E36" s="69">
        <f>GEW!$D$8+($D36-GEW!$D$8)*SUM(Fasering!$D$5:$D$9)</f>
        <v>3171.1232469699307</v>
      </c>
      <c r="F36" s="70">
        <f>GEW!$D$8+($D36-GEW!$D$8)*SUM(Fasering!$D$5:$D$10)</f>
        <v>3503.3146714066261</v>
      </c>
      <c r="G36" s="70">
        <f>GEW!$D$8+($D36-GEW!$D$8)*SUM(Fasering!$D$5:$D$11)</f>
        <v>3834.7593255633055</v>
      </c>
      <c r="H36" s="71">
        <f>GEW!$D$8+($D36-GEW!$D$8)*SUM(Fasering!$D$5:$D$12)</f>
        <v>4166.95075</v>
      </c>
      <c r="I36" s="72">
        <f>($K$3+E36*12*7.57%)*SUM(Fasering!$D$5:$D$9)</f>
        <v>1678.2631259452057</v>
      </c>
      <c r="J36" s="30">
        <f>($K$3+F36*12*7.57%)*SUM(Fasering!$D$5:$D$10)</f>
        <v>2338.9788105805969</v>
      </c>
      <c r="K36" s="30">
        <f>($K$3+G36*12*7.57%)*SUM(Fasering!$D$5:$D$11)</f>
        <v>3087.4428909664462</v>
      </c>
      <c r="L36" s="73">
        <f>($K$3+H36*12*7.57%)*SUM(Fasering!$D$5:$D$12)</f>
        <v>3927.0280613000009</v>
      </c>
    </row>
    <row r="37" spans="1:12" x14ac:dyDescent="0.2">
      <c r="A37" s="52">
        <f t="shared" si="2"/>
        <v>27</v>
      </c>
      <c r="B37" s="16">
        <v>49099.040000000001</v>
      </c>
      <c r="C37" s="16">
        <f t="shared" si="0"/>
        <v>50081.020799999998</v>
      </c>
      <c r="D37" s="68">
        <f t="shared" si="1"/>
        <v>4173.4183999999996</v>
      </c>
      <c r="E37" s="69">
        <f>GEW!$D$8+($D37-GEW!$D$8)*SUM(Fasering!$D$5:$D$9)</f>
        <v>3174.7145494378419</v>
      </c>
      <c r="F37" s="70">
        <f>GEW!$D$8+($D37-GEW!$D$8)*SUM(Fasering!$D$5:$D$10)</f>
        <v>3507.8654753755018</v>
      </c>
      <c r="G37" s="70">
        <f>GEW!$D$8+($D37-GEW!$D$8)*SUM(Fasering!$D$5:$D$11)</f>
        <v>3840.2674740623397</v>
      </c>
      <c r="H37" s="71">
        <f>GEW!$D$8+($D37-GEW!$D$8)*SUM(Fasering!$D$5:$D$12)</f>
        <v>4173.4184000000005</v>
      </c>
      <c r="I37" s="72">
        <f>($K$3+E37*12*7.57%)*SUM(Fasering!$D$5:$D$9)</f>
        <v>1680.0746102838939</v>
      </c>
      <c r="J37" s="30">
        <f>($K$3+F37*12*7.57%)*SUM(Fasering!$D$5:$D$10)</f>
        <v>2341.8875637672463</v>
      </c>
      <c r="K37" s="30">
        <f>($K$3+G37*12*7.57%)*SUM(Fasering!$D$5:$D$11)</f>
        <v>3091.7041888687336</v>
      </c>
      <c r="L37" s="73">
        <f>($K$3+H37*12*7.57%)*SUM(Fasering!$D$5:$D$12)</f>
        <v>3932.9032745600016</v>
      </c>
    </row>
    <row r="38" spans="1:12" x14ac:dyDescent="0.2">
      <c r="A38" s="52">
        <f t="shared" si="2"/>
        <v>28</v>
      </c>
      <c r="B38" s="16">
        <v>49169.53</v>
      </c>
      <c r="C38" s="16">
        <f t="shared" si="0"/>
        <v>50152.920599999998</v>
      </c>
      <c r="D38" s="68">
        <f t="shared" si="1"/>
        <v>4179.4100500000004</v>
      </c>
      <c r="E38" s="69">
        <f>GEW!$D$8+($D38-GEW!$D$8)*SUM(Fasering!$D$5:$D$9)</f>
        <v>3178.0415426164864</v>
      </c>
      <c r="F38" s="70">
        <f>GEW!$D$8+($D38-GEW!$D$8)*SUM(Fasering!$D$5:$D$10)</f>
        <v>3512.0813535693005</v>
      </c>
      <c r="G38" s="70">
        <f>GEW!$D$8+($D38-GEW!$D$8)*SUM(Fasering!$D$5:$D$11)</f>
        <v>3845.3702390471872</v>
      </c>
      <c r="H38" s="71">
        <f>GEW!$D$8+($D38-GEW!$D$8)*SUM(Fasering!$D$5:$D$12)</f>
        <v>4179.4100500000004</v>
      </c>
      <c r="I38" s="72">
        <f>($K$3+E38*12*7.57%)*SUM(Fasering!$D$5:$D$9)</f>
        <v>1681.7527747080512</v>
      </c>
      <c r="J38" s="30">
        <f>($K$3+F38*12*7.57%)*SUM(Fasering!$D$5:$D$10)</f>
        <v>2344.5822412823859</v>
      </c>
      <c r="K38" s="30">
        <f>($K$3+G38*12*7.57%)*SUM(Fasering!$D$5:$D$11)</f>
        <v>3095.6518677901727</v>
      </c>
      <c r="L38" s="73">
        <f>($K$3+H38*12*7.57%)*SUM(Fasering!$D$5:$D$12)</f>
        <v>3938.3460894200016</v>
      </c>
    </row>
    <row r="39" spans="1:12" x14ac:dyDescent="0.2">
      <c r="A39" s="52">
        <f t="shared" si="2"/>
        <v>29</v>
      </c>
      <c r="B39" s="16">
        <v>49234.81</v>
      </c>
      <c r="C39" s="16">
        <f t="shared" si="0"/>
        <v>50219.506199999996</v>
      </c>
      <c r="D39" s="68">
        <f t="shared" si="1"/>
        <v>4184.95885</v>
      </c>
      <c r="E39" s="69">
        <f>GEW!$D$8+($D39-GEW!$D$8)*SUM(Fasering!$D$5:$D$9)</f>
        <v>3181.1226337599373</v>
      </c>
      <c r="F39" s="70">
        <f>GEW!$D$8+($D39-GEW!$D$8)*SUM(Fasering!$D$5:$D$10)</f>
        <v>3515.9856311759268</v>
      </c>
      <c r="G39" s="70">
        <f>GEW!$D$8+($D39-GEW!$D$8)*SUM(Fasering!$D$5:$D$11)</f>
        <v>3850.0958525840115</v>
      </c>
      <c r="H39" s="71">
        <f>GEW!$D$8+($D39-GEW!$D$8)*SUM(Fasering!$D$5:$D$12)</f>
        <v>4184.9588500000009</v>
      </c>
      <c r="I39" s="72">
        <f>($K$3+E39*12*7.57%)*SUM(Fasering!$D$5:$D$9)</f>
        <v>1683.3069039974393</v>
      </c>
      <c r="J39" s="30">
        <f>($K$3+F39*12*7.57%)*SUM(Fasering!$D$5:$D$10)</f>
        <v>2347.0777519674234</v>
      </c>
      <c r="K39" s="30">
        <f>($K$3+G39*12*7.57%)*SUM(Fasering!$D$5:$D$11)</f>
        <v>3099.3077690526434</v>
      </c>
      <c r="L39" s="73">
        <f>($K$3+H39*12*7.57%)*SUM(Fasering!$D$5:$D$12)</f>
        <v>3943.3866193400017</v>
      </c>
    </row>
    <row r="40" spans="1:12" x14ac:dyDescent="0.2">
      <c r="A40" s="52">
        <f t="shared" si="2"/>
        <v>30</v>
      </c>
      <c r="B40" s="16">
        <v>49295.32</v>
      </c>
      <c r="C40" s="16">
        <f t="shared" si="0"/>
        <v>50281.2264</v>
      </c>
      <c r="D40" s="68">
        <f t="shared" si="1"/>
        <v>4190.1022000000003</v>
      </c>
      <c r="E40" s="69">
        <f>GEW!$D$8+($D40-GEW!$D$8)*SUM(Fasering!$D$5:$D$9)</f>
        <v>3183.9785900266388</v>
      </c>
      <c r="F40" s="70">
        <f>GEW!$D$8+($D40-GEW!$D$8)*SUM(Fasering!$D$5:$D$10)</f>
        <v>3519.6046237919954</v>
      </c>
      <c r="G40" s="70">
        <f>GEW!$D$8+($D40-GEW!$D$8)*SUM(Fasering!$D$5:$D$11)</f>
        <v>3854.4761662346441</v>
      </c>
      <c r="H40" s="71">
        <f>GEW!$D$8+($D40-GEW!$D$8)*SUM(Fasering!$D$5:$D$12)</f>
        <v>4190.1022000000012</v>
      </c>
      <c r="I40" s="72">
        <f>($K$3+E40*12*7.57%)*SUM(Fasering!$D$5:$D$9)</f>
        <v>1684.7474732882001</v>
      </c>
      <c r="J40" s="30">
        <f>($K$3+F40*12*7.57%)*SUM(Fasering!$D$5:$D$10)</f>
        <v>2349.3909160536919</v>
      </c>
      <c r="K40" s="30">
        <f>($K$3+G40*12*7.57%)*SUM(Fasering!$D$5:$D$11)</f>
        <v>3102.6965341474975</v>
      </c>
      <c r="L40" s="73">
        <f>($K$3+H40*12*7.57%)*SUM(Fasering!$D$5:$D$12)</f>
        <v>3948.0588384800021</v>
      </c>
    </row>
    <row r="41" spans="1:12" x14ac:dyDescent="0.2">
      <c r="A41" s="52">
        <f t="shared" si="2"/>
        <v>31</v>
      </c>
      <c r="B41" s="16">
        <v>49351.32</v>
      </c>
      <c r="C41" s="16">
        <f t="shared" si="0"/>
        <v>50338.346400000002</v>
      </c>
      <c r="D41" s="68">
        <f t="shared" si="1"/>
        <v>4194.8621999999996</v>
      </c>
      <c r="E41" s="69">
        <f>GEW!$D$8+($D41-GEW!$D$8)*SUM(Fasering!$D$5:$D$9)</f>
        <v>3186.6216829193054</v>
      </c>
      <c r="F41" s="70">
        <f>GEW!$D$8+($D41-GEW!$D$8)*SUM(Fasering!$D$5:$D$10)</f>
        <v>3522.9538815427777</v>
      </c>
      <c r="G41" s="70">
        <f>GEW!$D$8+($D41-GEW!$D$8)*SUM(Fasering!$D$5:$D$11)</f>
        <v>3858.5300013765273</v>
      </c>
      <c r="H41" s="71">
        <f>GEW!$D$8+($D41-GEW!$D$8)*SUM(Fasering!$D$5:$D$12)</f>
        <v>4194.8621999999996</v>
      </c>
      <c r="I41" s="72">
        <f>($K$3+E41*12*7.57%)*SUM(Fasering!$D$5:$D$9)</f>
        <v>1686.0806724335089</v>
      </c>
      <c r="J41" s="30">
        <f>($K$3+F41*12*7.57%)*SUM(Fasering!$D$5:$D$10)</f>
        <v>2351.5316727687969</v>
      </c>
      <c r="K41" s="30">
        <f>($K$3+G41*12*7.57%)*SUM(Fasering!$D$5:$D$11)</f>
        <v>3105.8327239559885</v>
      </c>
      <c r="L41" s="73">
        <f>($K$3+H41*12*7.57%)*SUM(Fasering!$D$5:$D$12)</f>
        <v>3952.3828224800009</v>
      </c>
    </row>
    <row r="42" spans="1:12" x14ac:dyDescent="0.2">
      <c r="A42" s="52">
        <f t="shared" si="2"/>
        <v>32</v>
      </c>
      <c r="B42" s="16">
        <v>49403.199999999997</v>
      </c>
      <c r="C42" s="16">
        <f t="shared" si="0"/>
        <v>50391.263999999996</v>
      </c>
      <c r="D42" s="68">
        <f t="shared" si="1"/>
        <v>4199.2719999999999</v>
      </c>
      <c r="E42" s="69">
        <f>GEW!$D$8+($D42-GEW!$D$8)*SUM(Fasering!$D$5:$D$9)</f>
        <v>3189.0703196920117</v>
      </c>
      <c r="F42" s="70">
        <f>GEW!$D$8+($D42-GEW!$D$8)*SUM(Fasering!$D$5:$D$10)</f>
        <v>3526.0567296161817</v>
      </c>
      <c r="G42" s="70">
        <f>GEW!$D$8+($D42-GEW!$D$8)*SUM(Fasering!$D$5:$D$11)</f>
        <v>3862.2855900758304</v>
      </c>
      <c r="H42" s="71">
        <f>GEW!$D$8+($D42-GEW!$D$8)*SUM(Fasering!$D$5:$D$12)</f>
        <v>4199.2720000000008</v>
      </c>
      <c r="I42" s="72">
        <f>($K$3+E42*12*7.57%)*SUM(Fasering!$D$5:$D$9)</f>
        <v>1687.315786213127</v>
      </c>
      <c r="J42" s="30">
        <f>($K$3+F42*12*7.57%)*SUM(Fasering!$D$5:$D$10)</f>
        <v>2353.514930954148</v>
      </c>
      <c r="K42" s="30">
        <f>($K$3+G42*12*7.57%)*SUM(Fasering!$D$5:$D$11)</f>
        <v>3108.7381797999988</v>
      </c>
      <c r="L42" s="73">
        <f>($K$3+H42*12*7.57%)*SUM(Fasering!$D$5:$D$12)</f>
        <v>3956.388684800002</v>
      </c>
    </row>
    <row r="43" spans="1:12" x14ac:dyDescent="0.2">
      <c r="A43" s="52">
        <f t="shared" si="2"/>
        <v>33</v>
      </c>
      <c r="B43" s="16">
        <v>49451.22</v>
      </c>
      <c r="C43" s="16">
        <f t="shared" si="0"/>
        <v>50440.244400000003</v>
      </c>
      <c r="D43" s="68">
        <f t="shared" si="1"/>
        <v>4203.3537000000006</v>
      </c>
      <c r="E43" s="69">
        <f>GEW!$D$8+($D43-GEW!$D$8)*SUM(Fasering!$D$5:$D$9)</f>
        <v>3191.3367718474738</v>
      </c>
      <c r="F43" s="70">
        <f>GEW!$D$8+($D43-GEW!$D$8)*SUM(Fasering!$D$5:$D$10)</f>
        <v>3528.9287181374784</v>
      </c>
      <c r="G43" s="70">
        <f>GEW!$D$8+($D43-GEW!$D$8)*SUM(Fasering!$D$5:$D$11)</f>
        <v>3865.7617537099964</v>
      </c>
      <c r="H43" s="71">
        <f>GEW!$D$8+($D43-GEW!$D$8)*SUM(Fasering!$D$5:$D$12)</f>
        <v>4203.3537000000015</v>
      </c>
      <c r="I43" s="72">
        <f>($K$3+E43*12*7.57%)*SUM(Fasering!$D$5:$D$9)</f>
        <v>1688.4590044802294</v>
      </c>
      <c r="J43" s="30">
        <f>($K$3+F43*12*7.57%)*SUM(Fasering!$D$5:$D$10)</f>
        <v>2355.3506298373513</v>
      </c>
      <c r="K43" s="30">
        <f>($K$3+G43*12*7.57%)*SUM(Fasering!$D$5:$D$11)</f>
        <v>3111.4274625607804</v>
      </c>
      <c r="L43" s="73">
        <f>($K$3+H43*12*7.57%)*SUM(Fasering!$D$5:$D$12)</f>
        <v>3960.0965010800023</v>
      </c>
    </row>
    <row r="44" spans="1:12" x14ac:dyDescent="0.2">
      <c r="A44" s="52">
        <f t="shared" si="2"/>
        <v>34</v>
      </c>
      <c r="B44" s="16">
        <v>49495.71</v>
      </c>
      <c r="C44" s="16">
        <f t="shared" si="0"/>
        <v>50485.624199999998</v>
      </c>
      <c r="D44" s="68">
        <f t="shared" si="1"/>
        <v>4207.1353499999996</v>
      </c>
      <c r="E44" s="69">
        <f>GEW!$D$8+($D44-GEW!$D$8)*SUM(Fasering!$D$5:$D$9)</f>
        <v>3193.4366147545225</v>
      </c>
      <c r="F44" s="70">
        <f>GEW!$D$8+($D44-GEW!$D$8)*SUM(Fasering!$D$5:$D$10)</f>
        <v>3531.5895838041261</v>
      </c>
      <c r="G44" s="70">
        <f>GEW!$D$8+($D44-GEW!$D$8)*SUM(Fasering!$D$5:$D$11)</f>
        <v>3868.982380950396</v>
      </c>
      <c r="H44" s="71">
        <f>GEW!$D$8+($D44-GEW!$D$8)*SUM(Fasering!$D$5:$D$12)</f>
        <v>4207.1353500000005</v>
      </c>
      <c r="I44" s="72">
        <f>($K$3+E44*12*7.57%)*SUM(Fasering!$D$5:$D$9)</f>
        <v>1689.5181835869216</v>
      </c>
      <c r="J44" s="30">
        <f>($K$3+F44*12*7.57%)*SUM(Fasering!$D$5:$D$10)</f>
        <v>2357.0513845919054</v>
      </c>
      <c r="K44" s="30">
        <f>($K$3+G44*12*7.57%)*SUM(Fasering!$D$5:$D$11)</f>
        <v>3113.9190533568476</v>
      </c>
      <c r="L44" s="73">
        <f>($K$3+H44*12*7.57%)*SUM(Fasering!$D$5:$D$12)</f>
        <v>3963.5317519400014</v>
      </c>
    </row>
    <row r="45" spans="1:12" x14ac:dyDescent="0.2">
      <c r="A45" s="52">
        <f t="shared" si="2"/>
        <v>35</v>
      </c>
      <c r="B45" s="16">
        <v>49536.87</v>
      </c>
      <c r="C45" s="16">
        <f t="shared" si="0"/>
        <v>50527.607400000001</v>
      </c>
      <c r="D45" s="68">
        <f t="shared" si="1"/>
        <v>4210.6339500000004</v>
      </c>
      <c r="E45" s="69">
        <f>GEW!$D$8+($D45-GEW!$D$8)*SUM(Fasering!$D$5:$D$9)</f>
        <v>3195.3792880306328</v>
      </c>
      <c r="F45" s="70">
        <f>GEW!$D$8+($D45-GEW!$D$8)*SUM(Fasering!$D$5:$D$10)</f>
        <v>3534.051288250952</v>
      </c>
      <c r="G45" s="70">
        <f>GEW!$D$8+($D45-GEW!$D$8)*SUM(Fasering!$D$5:$D$11)</f>
        <v>3871.9619497796812</v>
      </c>
      <c r="H45" s="71">
        <f>GEW!$D$8+($D45-GEW!$D$8)*SUM(Fasering!$D$5:$D$12)</f>
        <v>4210.6339500000013</v>
      </c>
      <c r="I45" s="72">
        <f>($K$3+E45*12*7.57%)*SUM(Fasering!$D$5:$D$9)</f>
        <v>1690.4980849587234</v>
      </c>
      <c r="J45" s="30">
        <f>($K$3+F45*12*7.57%)*SUM(Fasering!$D$5:$D$10)</f>
        <v>2358.6248407775079</v>
      </c>
      <c r="K45" s="30">
        <f>($K$3+G45*12*7.57%)*SUM(Fasering!$D$5:$D$11)</f>
        <v>3116.2241528660893</v>
      </c>
      <c r="L45" s="73">
        <f>($K$3+H45*12*7.57%)*SUM(Fasering!$D$5:$D$12)</f>
        <v>3966.7098801800021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/>
  </sheetViews>
  <sheetFormatPr defaultRowHeight="12.75" x14ac:dyDescent="0.2"/>
  <cols>
    <col min="1" max="1" width="3.25" style="2" bestFit="1" customWidth="1"/>
    <col min="2" max="2" width="15" style="2" bestFit="1" customWidth="1"/>
    <col min="3" max="4" width="12.625" style="2" customWidth="1"/>
    <col min="5" max="8" width="11.375" style="2" customWidth="1"/>
    <col min="9" max="12" width="11.25" style="2" customWidth="1"/>
    <col min="13" max="16384" width="9" style="2"/>
  </cols>
  <sheetData>
    <row r="1" spans="1:12" ht="15" x14ac:dyDescent="0.25">
      <c r="A1" s="1" t="s">
        <v>42</v>
      </c>
      <c r="B1" s="1" t="s">
        <v>79</v>
      </c>
      <c r="C1" s="24"/>
      <c r="H1"/>
    </row>
    <row r="2" spans="1:12" x14ac:dyDescent="0.2">
      <c r="A2" s="24"/>
      <c r="B2" s="24"/>
      <c r="C2" s="24"/>
      <c r="D2" s="81">
        <f>C8</f>
        <v>44470</v>
      </c>
      <c r="E2" s="24"/>
      <c r="F2" s="24"/>
      <c r="G2" s="24"/>
      <c r="H2" s="24"/>
    </row>
    <row r="3" spans="1:12" x14ac:dyDescent="0.2">
      <c r="A3" s="24"/>
      <c r="B3" s="24"/>
      <c r="C3" s="4" t="s">
        <v>18</v>
      </c>
      <c r="D3" s="48">
        <f>Inhoud!B6</f>
        <v>1.02</v>
      </c>
      <c r="E3" s="24"/>
      <c r="F3" s="24"/>
      <c r="I3" s="82" t="s">
        <v>62</v>
      </c>
      <c r="K3" s="49">
        <f>'L4'!$K$3</f>
        <v>141.77000000000001</v>
      </c>
    </row>
    <row r="4" spans="1:12" x14ac:dyDescent="0.2">
      <c r="A4" s="24"/>
      <c r="I4" s="82" t="s">
        <v>32</v>
      </c>
      <c r="K4" s="24"/>
    </row>
    <row r="6" spans="1:12" x14ac:dyDescent="0.2">
      <c r="A6" s="50"/>
      <c r="B6" s="108" t="s">
        <v>19</v>
      </c>
      <c r="C6" s="109"/>
      <c r="D6" s="51" t="s">
        <v>20</v>
      </c>
      <c r="E6" s="105" t="s">
        <v>27</v>
      </c>
      <c r="F6" s="106"/>
      <c r="G6" s="106"/>
      <c r="H6" s="107"/>
      <c r="I6" s="105" t="s">
        <v>94</v>
      </c>
      <c r="J6" s="106"/>
      <c r="K6" s="106"/>
      <c r="L6" s="107"/>
    </row>
    <row r="7" spans="1:12" x14ac:dyDescent="0.2">
      <c r="A7" s="52"/>
      <c r="B7" s="7">
        <v>1</v>
      </c>
      <c r="C7" s="8"/>
      <c r="D7" s="53"/>
      <c r="E7" s="54" t="s">
        <v>25</v>
      </c>
      <c r="F7" s="22" t="s">
        <v>26</v>
      </c>
      <c r="G7" s="22" t="s">
        <v>86</v>
      </c>
      <c r="H7" s="23" t="s">
        <v>87</v>
      </c>
      <c r="I7" s="54" t="s">
        <v>25</v>
      </c>
      <c r="J7" s="22" t="s">
        <v>26</v>
      </c>
      <c r="K7" s="22" t="s">
        <v>86</v>
      </c>
      <c r="L7" s="23" t="s">
        <v>87</v>
      </c>
    </row>
    <row r="8" spans="1:12" x14ac:dyDescent="0.2">
      <c r="A8" s="52"/>
      <c r="B8" s="12" t="s">
        <v>93</v>
      </c>
      <c r="C8" s="55">
        <f>Inhoud!$B$4</f>
        <v>44470</v>
      </c>
      <c r="D8" s="56">
        <f>C8</f>
        <v>44470</v>
      </c>
      <c r="E8" s="57" t="s">
        <v>65</v>
      </c>
      <c r="F8" s="58" t="s">
        <v>65</v>
      </c>
      <c r="G8" s="58" t="s">
        <v>66</v>
      </c>
      <c r="H8" s="59" t="s">
        <v>65</v>
      </c>
      <c r="I8" s="57" t="s">
        <v>65</v>
      </c>
      <c r="J8" s="58" t="s">
        <v>65</v>
      </c>
      <c r="K8" s="58" t="s">
        <v>66</v>
      </c>
      <c r="L8" s="59" t="s">
        <v>65</v>
      </c>
    </row>
    <row r="9" spans="1:12" x14ac:dyDescent="0.2">
      <c r="A9" s="52"/>
      <c r="B9" s="60"/>
      <c r="C9" s="60"/>
      <c r="D9" s="61"/>
      <c r="E9" s="62"/>
      <c r="F9" s="63"/>
      <c r="G9" s="63"/>
      <c r="H9" s="64"/>
      <c r="I9" s="65"/>
      <c r="J9" s="66"/>
      <c r="K9" s="66"/>
      <c r="L9" s="67"/>
    </row>
    <row r="10" spans="1:12" x14ac:dyDescent="0.2">
      <c r="A10" s="52">
        <v>0</v>
      </c>
      <c r="B10" s="16">
        <v>26288.98</v>
      </c>
      <c r="C10" s="16">
        <f t="shared" ref="C10:C45" si="0">B10*$D$3</f>
        <v>26814.759600000001</v>
      </c>
      <c r="D10" s="68">
        <f t="shared" ref="D10:D45" si="1">B10/12*$D$3</f>
        <v>2234.5633000000003</v>
      </c>
      <c r="E10" s="69">
        <f>GEW!$D$8+($D10-GEW!$D$8)*SUM(Fasering!$D$5:$D$9)</f>
        <v>2098.123344664602</v>
      </c>
      <c r="F10" s="70">
        <f>GEW!$D$8+($D10-GEW!$D$8)*SUM(Fasering!$D$5:$D$10)</f>
        <v>2143.6374351823215</v>
      </c>
      <c r="G10" s="70">
        <f>GEW!$D$8+($D10-GEW!$D$8)*SUM(Fasering!$D$5:$D$11)</f>
        <v>2189.0492094822812</v>
      </c>
      <c r="H10" s="71">
        <f>GEW!$D$8+($D10-GEW!$D$8)*SUM(Fasering!$D$5:$D$12)</f>
        <v>2234.5633000000003</v>
      </c>
      <c r="I10" s="72">
        <f>($K$3+E10*12*7.57%)*SUM(Fasering!$D$5:$D$9)</f>
        <v>1137.0326014189584</v>
      </c>
      <c r="J10" s="30">
        <f>($K$3+F10*12*7.57%)*SUM(Fasering!$D$5:$D$10)</f>
        <v>1469.9091866787019</v>
      </c>
      <c r="K10" s="30">
        <f>($K$3+G10*12*7.57%)*SUM(Fasering!$D$5:$D$11)</f>
        <v>1814.263515599401</v>
      </c>
      <c r="L10" s="73">
        <f>($K$3+H10*12*7.57%)*SUM(Fasering!$D$5:$D$12)</f>
        <v>2171.647301720001</v>
      </c>
    </row>
    <row r="11" spans="1:12" x14ac:dyDescent="0.2">
      <c r="A11" s="52">
        <f t="shared" ref="A11:A45" si="2">+A10+1</f>
        <v>1</v>
      </c>
      <c r="B11" s="16">
        <v>26894.37</v>
      </c>
      <c r="C11" s="16">
        <f t="shared" si="0"/>
        <v>27432.257399999999</v>
      </c>
      <c r="D11" s="68">
        <f t="shared" si="1"/>
        <v>2286.0214499999997</v>
      </c>
      <c r="E11" s="69">
        <f>GEW!$D$8+($D11-GEW!$D$8)*SUM(Fasering!$D$5:$D$9)</f>
        <v>2126.69659477695</v>
      </c>
      <c r="F11" s="70">
        <f>GEW!$D$8+($D11-GEW!$D$8)*SUM(Fasering!$D$5:$D$10)</f>
        <v>2179.8447057135054</v>
      </c>
      <c r="G11" s="70">
        <f>GEW!$D$8+($D11-GEW!$D$8)*SUM(Fasering!$D$5:$D$11)</f>
        <v>2232.8733390634443</v>
      </c>
      <c r="H11" s="71">
        <f>GEW!$D$8+($D11-GEW!$D$8)*SUM(Fasering!$D$5:$D$12)</f>
        <v>2286.0214499999997</v>
      </c>
      <c r="I11" s="72">
        <f>($K$3+E11*12*7.57%)*SUM(Fasering!$D$5:$D$9)</f>
        <v>1151.4451983935714</v>
      </c>
      <c r="J11" s="30">
        <f>($K$3+F11*12*7.57%)*SUM(Fasering!$D$5:$D$10)</f>
        <v>1493.0519136029461</v>
      </c>
      <c r="K11" s="30">
        <f>($K$3+G11*12*7.57%)*SUM(Fasering!$D$5:$D$11)</f>
        <v>1848.1674075308783</v>
      </c>
      <c r="L11" s="73">
        <f>($K$3+H11*12*7.57%)*SUM(Fasering!$D$5:$D$12)</f>
        <v>2218.3918851800004</v>
      </c>
    </row>
    <row r="12" spans="1:12" x14ac:dyDescent="0.2">
      <c r="A12" s="52">
        <f t="shared" si="2"/>
        <v>2</v>
      </c>
      <c r="B12" s="16">
        <v>27518.11</v>
      </c>
      <c r="C12" s="16">
        <f t="shared" si="0"/>
        <v>28068.4722</v>
      </c>
      <c r="D12" s="68">
        <f t="shared" si="1"/>
        <v>2339.03935</v>
      </c>
      <c r="E12" s="69">
        <f>GEW!$D$8+($D12-GEW!$D$8)*SUM(Fasering!$D$5:$D$9)</f>
        <v>2156.1359297925205</v>
      </c>
      <c r="F12" s="70">
        <f>GEW!$D$8+($D12-GEW!$D$8)*SUM(Fasering!$D$5:$D$10)</f>
        <v>2217.1494562398129</v>
      </c>
      <c r="G12" s="70">
        <f>GEW!$D$8+($D12-GEW!$D$8)*SUM(Fasering!$D$5:$D$11)</f>
        <v>2278.0258235527081</v>
      </c>
      <c r="H12" s="71">
        <f>GEW!$D$8+($D12-GEW!$D$8)*SUM(Fasering!$D$5:$D$12)</f>
        <v>2339.03935</v>
      </c>
      <c r="I12" s="72">
        <f>($K$3+E12*12*7.57%)*SUM(Fasering!$D$5:$D$9)</f>
        <v>1166.2946561595488</v>
      </c>
      <c r="J12" s="30">
        <f>($K$3+F12*12*7.57%)*SUM(Fasering!$D$5:$D$10)</f>
        <v>1516.8961206293727</v>
      </c>
      <c r="K12" s="30">
        <f>($K$3+G12*12*7.57%)*SUM(Fasering!$D$5:$D$11)</f>
        <v>1883.0989616585314</v>
      </c>
      <c r="L12" s="73">
        <f>($K$3+H12*12*7.57%)*SUM(Fasering!$D$5:$D$12)</f>
        <v>2266.5533455400005</v>
      </c>
    </row>
    <row r="13" spans="1:12" x14ac:dyDescent="0.2">
      <c r="A13" s="52">
        <f t="shared" si="2"/>
        <v>3</v>
      </c>
      <c r="B13" s="16">
        <v>28121.46</v>
      </c>
      <c r="C13" s="16">
        <f t="shared" si="0"/>
        <v>28683.889199999998</v>
      </c>
      <c r="D13" s="68">
        <f t="shared" si="1"/>
        <v>2390.3240999999998</v>
      </c>
      <c r="E13" s="69">
        <f>GEW!$D$8+($D13-GEW!$D$8)*SUM(Fasering!$D$5:$D$9)</f>
        <v>2184.6128958066361</v>
      </c>
      <c r="F13" s="70">
        <f>GEW!$D$8+($D13-GEW!$D$8)*SUM(Fasering!$D$5:$D$10)</f>
        <v>2253.23471809579</v>
      </c>
      <c r="G13" s="70">
        <f>GEW!$D$8+($D13-GEW!$D$8)*SUM(Fasering!$D$5:$D$11)</f>
        <v>2321.7022777108459</v>
      </c>
      <c r="H13" s="71">
        <f>GEW!$D$8+($D13-GEW!$D$8)*SUM(Fasering!$D$5:$D$12)</f>
        <v>2390.3240999999998</v>
      </c>
      <c r="I13" s="72">
        <f>($K$3+E13*12*7.57%)*SUM(Fasering!$D$5:$D$9)</f>
        <v>1180.6586865938689</v>
      </c>
      <c r="J13" s="30">
        <f>($K$3+F13*12*7.57%)*SUM(Fasering!$D$5:$D$10)</f>
        <v>1539.9608628447097</v>
      </c>
      <c r="K13" s="30">
        <f>($K$3+G13*12*7.57%)*SUM(Fasering!$D$5:$D$11)</f>
        <v>1916.888606675557</v>
      </c>
      <c r="L13" s="73">
        <f>($K$3+H13*12*7.57%)*SUM(Fasering!$D$5:$D$12)</f>
        <v>2313.1404124400005</v>
      </c>
    </row>
    <row r="14" spans="1:12" x14ac:dyDescent="0.2">
      <c r="A14" s="52">
        <f t="shared" si="2"/>
        <v>4</v>
      </c>
      <c r="B14" s="16">
        <v>28701.8</v>
      </c>
      <c r="C14" s="16">
        <f t="shared" si="0"/>
        <v>29275.835999999999</v>
      </c>
      <c r="D14" s="68">
        <f t="shared" si="1"/>
        <v>2439.6529999999998</v>
      </c>
      <c r="E14" s="69">
        <f>GEW!$D$8+($D14-GEW!$D$8)*SUM(Fasering!$D$5:$D$9)</f>
        <v>2212.0038338303893</v>
      </c>
      <c r="F14" s="70">
        <f>GEW!$D$8+($D14-GEW!$D$8)*SUM(Fasering!$D$5:$D$10)</f>
        <v>2287.9437938652404</v>
      </c>
      <c r="G14" s="70">
        <f>GEW!$D$8+($D14-GEW!$D$8)*SUM(Fasering!$D$5:$D$11)</f>
        <v>2363.7130399651492</v>
      </c>
      <c r="H14" s="71">
        <f>GEW!$D$8+($D14-GEW!$D$8)*SUM(Fasering!$D$5:$D$12)</f>
        <v>2439.6529999999998</v>
      </c>
      <c r="I14" s="72">
        <f>($K$3+E14*12*7.57%)*SUM(Fasering!$D$5:$D$9)</f>
        <v>1194.4749150222322</v>
      </c>
      <c r="J14" s="30">
        <f>($K$3+F14*12*7.57%)*SUM(Fasering!$D$5:$D$10)</f>
        <v>1562.1459834169293</v>
      </c>
      <c r="K14" s="30">
        <f>($K$3+G14*12*7.57%)*SUM(Fasering!$D$5:$D$11)</f>
        <v>1949.3896137016293</v>
      </c>
      <c r="L14" s="73">
        <f>($K$3+H14*12*7.57%)*SUM(Fasering!$D$5:$D$12)</f>
        <v>2357.9507852000002</v>
      </c>
    </row>
    <row r="15" spans="1:12" x14ac:dyDescent="0.2">
      <c r="A15" s="52">
        <f t="shared" si="2"/>
        <v>5</v>
      </c>
      <c r="B15" s="16">
        <v>29022.83</v>
      </c>
      <c r="C15" s="16">
        <f t="shared" si="0"/>
        <v>29603.286600000003</v>
      </c>
      <c r="D15" s="68">
        <f t="shared" si="1"/>
        <v>2466.9405500000003</v>
      </c>
      <c r="E15" s="69">
        <f>GEW!$D$8+($D15-GEW!$D$8)*SUM(Fasering!$D$5:$D$9)</f>
        <v>2227.1558358184757</v>
      </c>
      <c r="F15" s="70">
        <f>GEW!$D$8+($D15-GEW!$D$8)*SUM(Fasering!$D$5:$D$10)</f>
        <v>2307.1440120033435</v>
      </c>
      <c r="G15" s="70">
        <f>GEW!$D$8+($D15-GEW!$D$8)*SUM(Fasering!$D$5:$D$11)</f>
        <v>2386.952373815132</v>
      </c>
      <c r="H15" s="71">
        <f>GEW!$D$8+($D15-GEW!$D$8)*SUM(Fasering!$D$5:$D$12)</f>
        <v>2466.9405500000003</v>
      </c>
      <c r="I15" s="72">
        <f>($K$3+E15*12*7.57%)*SUM(Fasering!$D$5:$D$9)</f>
        <v>1202.1177171939896</v>
      </c>
      <c r="J15" s="30">
        <f>($K$3+F15*12*7.57%)*SUM(Fasering!$D$5:$D$10)</f>
        <v>1574.4182535642565</v>
      </c>
      <c r="K15" s="30">
        <f>($K$3+G15*12*7.57%)*SUM(Fasering!$D$5:$D$11)</f>
        <v>1967.368381812702</v>
      </c>
      <c r="L15" s="73">
        <f>($K$3+H15*12*7.57%)*SUM(Fasering!$D$5:$D$12)</f>
        <v>2382.7387956200009</v>
      </c>
    </row>
    <row r="16" spans="1:12" x14ac:dyDescent="0.2">
      <c r="A16" s="52">
        <f t="shared" si="2"/>
        <v>6</v>
      </c>
      <c r="B16" s="16">
        <v>29667</v>
      </c>
      <c r="C16" s="16">
        <f t="shared" si="0"/>
        <v>30260.34</v>
      </c>
      <c r="D16" s="68">
        <f t="shared" si="1"/>
        <v>2521.6950000000002</v>
      </c>
      <c r="E16" s="69">
        <f>GEW!$D$8+($D16-GEW!$D$8)*SUM(Fasering!$D$5:$D$9)</f>
        <v>2257.5594277589953</v>
      </c>
      <c r="F16" s="70">
        <f>GEW!$D$8+($D16-GEW!$D$8)*SUM(Fasering!$D$5:$D$10)</f>
        <v>2345.6706435269452</v>
      </c>
      <c r="G16" s="70">
        <f>GEW!$D$8+($D16-GEW!$D$8)*SUM(Fasering!$D$5:$D$11)</f>
        <v>2433.5837842320507</v>
      </c>
      <c r="H16" s="71">
        <f>GEW!$D$8+($D16-GEW!$D$8)*SUM(Fasering!$D$5:$D$12)</f>
        <v>2521.6950000000002</v>
      </c>
      <c r="I16" s="72">
        <f>($K$3+E16*12*7.57%)*SUM(Fasering!$D$5:$D$9)</f>
        <v>1217.4535545767285</v>
      </c>
      <c r="J16" s="30">
        <f>($K$3+F16*12*7.57%)*SUM(Fasering!$D$5:$D$10)</f>
        <v>1599.0434545137118</v>
      </c>
      <c r="K16" s="30">
        <f>($K$3+G16*12*7.57%)*SUM(Fasering!$D$5:$D$11)</f>
        <v>2003.4440851865602</v>
      </c>
      <c r="L16" s="73">
        <f>($K$3+H16*12*7.57%)*SUM(Fasering!$D$5:$D$12)</f>
        <v>2432.477738000001</v>
      </c>
    </row>
    <row r="17" spans="1:12" x14ac:dyDescent="0.2">
      <c r="A17" s="52">
        <f t="shared" si="2"/>
        <v>7</v>
      </c>
      <c r="B17" s="16">
        <v>29950.38</v>
      </c>
      <c r="C17" s="16">
        <f t="shared" si="0"/>
        <v>30549.387600000002</v>
      </c>
      <c r="D17" s="68">
        <f t="shared" si="1"/>
        <v>2545.7823000000003</v>
      </c>
      <c r="E17" s="69">
        <f>GEW!$D$8+($D17-GEW!$D$8)*SUM(Fasering!$D$5:$D$9)</f>
        <v>2270.9344217576363</v>
      </c>
      <c r="F17" s="70">
        <f>GEW!$D$8+($D17-GEW!$D$8)*SUM(Fasering!$D$5:$D$10)</f>
        <v>2362.6190839093879</v>
      </c>
      <c r="G17" s="70">
        <f>GEW!$D$8+($D17-GEW!$D$8)*SUM(Fasering!$D$5:$D$11)</f>
        <v>2454.0976378482492</v>
      </c>
      <c r="H17" s="71">
        <f>GEW!$D$8+($D17-GEW!$D$8)*SUM(Fasering!$D$5:$D$12)</f>
        <v>2545.7823000000003</v>
      </c>
      <c r="I17" s="72">
        <f>($K$3+E17*12*7.57%)*SUM(Fasering!$D$5:$D$9)</f>
        <v>1224.2000183945418</v>
      </c>
      <c r="J17" s="30">
        <f>($K$3+F17*12*7.57%)*SUM(Fasering!$D$5:$D$10)</f>
        <v>1609.8764480481148</v>
      </c>
      <c r="K17" s="30">
        <f>($K$3+G17*12*7.57%)*SUM(Fasering!$D$5:$D$11)</f>
        <v>2019.3143256853166</v>
      </c>
      <c r="L17" s="73">
        <f>($K$3+H17*12*7.57%)*SUM(Fasering!$D$5:$D$12)</f>
        <v>2454.3586413200005</v>
      </c>
    </row>
    <row r="18" spans="1:12" x14ac:dyDescent="0.2">
      <c r="A18" s="52">
        <f t="shared" si="2"/>
        <v>8</v>
      </c>
      <c r="B18" s="16">
        <v>30427.65</v>
      </c>
      <c r="C18" s="16">
        <f t="shared" si="0"/>
        <v>31036.203000000001</v>
      </c>
      <c r="D18" s="68">
        <f t="shared" si="1"/>
        <v>2586.3502500000004</v>
      </c>
      <c r="E18" s="69">
        <f>GEW!$D$8+($D18-GEW!$D$8)*SUM(Fasering!$D$5:$D$9)</f>
        <v>2293.4606529162625</v>
      </c>
      <c r="F18" s="70">
        <f>GEW!$D$8+($D18-GEW!$D$8)*SUM(Fasering!$D$5:$D$10)</f>
        <v>2391.1637311721747</v>
      </c>
      <c r="G18" s="70">
        <f>GEW!$D$8+($D18-GEW!$D$8)*SUM(Fasering!$D$5:$D$11)</f>
        <v>2488.6471717440882</v>
      </c>
      <c r="H18" s="71">
        <f>GEW!$D$8+($D18-GEW!$D$8)*SUM(Fasering!$D$5:$D$12)</f>
        <v>2586.3502500000004</v>
      </c>
      <c r="I18" s="72">
        <f>($K$3+E18*12*7.57%)*SUM(Fasering!$D$5:$D$9)</f>
        <v>1235.5624461817099</v>
      </c>
      <c r="J18" s="30">
        <f>($K$3+F18*12*7.57%)*SUM(Fasering!$D$5:$D$10)</f>
        <v>1628.121429430586</v>
      </c>
      <c r="K18" s="30">
        <f>($K$3+G18*12*7.57%)*SUM(Fasering!$D$5:$D$11)</f>
        <v>2046.0430633620806</v>
      </c>
      <c r="L18" s="73">
        <f>($K$3+H18*12*7.57%)*SUM(Fasering!$D$5:$D$12)</f>
        <v>2491.2105671000008</v>
      </c>
    </row>
    <row r="19" spans="1:12" x14ac:dyDescent="0.2">
      <c r="A19" s="52">
        <f t="shared" si="2"/>
        <v>9</v>
      </c>
      <c r="B19" s="16">
        <v>30673</v>
      </c>
      <c r="C19" s="16">
        <f t="shared" si="0"/>
        <v>31286.46</v>
      </c>
      <c r="D19" s="68">
        <f t="shared" si="1"/>
        <v>2607.2050000000004</v>
      </c>
      <c r="E19" s="69">
        <f>GEW!$D$8+($D19-GEW!$D$8)*SUM(Fasering!$D$5:$D$9)</f>
        <v>2305.0407036522583</v>
      </c>
      <c r="F19" s="70">
        <f>GEW!$D$8+($D19-GEW!$D$8)*SUM(Fasering!$D$5:$D$10)</f>
        <v>2405.8376666927916</v>
      </c>
      <c r="G19" s="70">
        <f>GEW!$D$8+($D19-GEW!$D$8)*SUM(Fasering!$D$5:$D$11)</f>
        <v>2506.4080369594676</v>
      </c>
      <c r="H19" s="71">
        <f>GEW!$D$8+($D19-GEW!$D$8)*SUM(Fasering!$D$5:$D$12)</f>
        <v>2607.2050000000004</v>
      </c>
      <c r="I19" s="72">
        <f>($K$3+E19*12*7.57%)*SUM(Fasering!$D$5:$D$9)</f>
        <v>1241.4035249370927</v>
      </c>
      <c r="J19" s="30">
        <f>($K$3+F19*12*7.57%)*SUM(Fasering!$D$5:$D$10)</f>
        <v>1637.5006197886423</v>
      </c>
      <c r="K19" s="30">
        <f>($K$3+G19*12*7.57%)*SUM(Fasering!$D$5:$D$11)</f>
        <v>2059.7834949605349</v>
      </c>
      <c r="L19" s="73">
        <f>($K$3+H19*12*7.57%)*SUM(Fasering!$D$5:$D$12)</f>
        <v>2510.1550220000008</v>
      </c>
    </row>
    <row r="20" spans="1:12" x14ac:dyDescent="0.2">
      <c r="A20" s="52">
        <f t="shared" si="2"/>
        <v>10</v>
      </c>
      <c r="B20" s="16">
        <v>31211.01</v>
      </c>
      <c r="C20" s="16">
        <f t="shared" si="0"/>
        <v>31835.230199999998</v>
      </c>
      <c r="D20" s="68">
        <f t="shared" si="1"/>
        <v>2652.9358499999998</v>
      </c>
      <c r="E20" s="69">
        <f>GEW!$D$8+($D20-GEW!$D$8)*SUM(Fasering!$D$5:$D$9)</f>
        <v>2330.4337466376801</v>
      </c>
      <c r="F20" s="70">
        <f>GEW!$D$8+($D20-GEW!$D$8)*SUM(Fasering!$D$5:$D$10)</f>
        <v>2438.0150624516946</v>
      </c>
      <c r="G20" s="70">
        <f>GEW!$D$8+($D20-GEW!$D$8)*SUM(Fasering!$D$5:$D$11)</f>
        <v>2545.3545341859854</v>
      </c>
      <c r="H20" s="71">
        <f>GEW!$D$8+($D20-GEW!$D$8)*SUM(Fasering!$D$5:$D$12)</f>
        <v>2652.9358499999998</v>
      </c>
      <c r="I20" s="72">
        <f>($K$3+E20*12*7.57%)*SUM(Fasering!$D$5:$D$9)</f>
        <v>1254.2119976543686</v>
      </c>
      <c r="J20" s="30">
        <f>($K$3+F20*12*7.57%)*SUM(Fasering!$D$5:$D$10)</f>
        <v>1658.0675576510328</v>
      </c>
      <c r="K20" s="30">
        <f>($K$3+G20*12*7.57%)*SUM(Fasering!$D$5:$D$11)</f>
        <v>2089.9138785117234</v>
      </c>
      <c r="L20" s="73">
        <f>($K$3+H20*12*7.57%)*SUM(Fasering!$D$5:$D$12)</f>
        <v>2551.6969261400004</v>
      </c>
    </row>
    <row r="21" spans="1:12" x14ac:dyDescent="0.2">
      <c r="A21" s="52">
        <f t="shared" si="2"/>
        <v>11</v>
      </c>
      <c r="B21" s="16">
        <v>31429.22</v>
      </c>
      <c r="C21" s="16">
        <f t="shared" si="0"/>
        <v>32057.804400000001</v>
      </c>
      <c r="D21" s="68">
        <f t="shared" si="1"/>
        <v>2671.4837000000002</v>
      </c>
      <c r="E21" s="69">
        <f>GEW!$D$8+($D21-GEW!$D$8)*SUM(Fasering!$D$5:$D$9)</f>
        <v>2340.73284128248</v>
      </c>
      <c r="F21" s="70">
        <f>GEW!$D$8+($D21-GEW!$D$8)*SUM(Fasering!$D$5:$D$10)</f>
        <v>2451.0658041266643</v>
      </c>
      <c r="G21" s="70">
        <f>GEW!$D$8+($D21-GEW!$D$8)*SUM(Fasering!$D$5:$D$11)</f>
        <v>2561.1507371558164</v>
      </c>
      <c r="H21" s="71">
        <f>GEW!$D$8+($D21-GEW!$D$8)*SUM(Fasering!$D$5:$D$12)</f>
        <v>2671.4837000000002</v>
      </c>
      <c r="I21" s="72">
        <f>($K$3+E21*12*7.57%)*SUM(Fasering!$D$5:$D$9)</f>
        <v>1259.4069509668286</v>
      </c>
      <c r="J21" s="30">
        <f>($K$3+F21*12*7.57%)*SUM(Fasering!$D$5:$D$10)</f>
        <v>1666.4092455582322</v>
      </c>
      <c r="K21" s="30">
        <f>($K$3+G21*12*7.57%)*SUM(Fasering!$D$5:$D$11)</f>
        <v>2102.1343781208479</v>
      </c>
      <c r="L21" s="73">
        <f>($K$3+H21*12*7.57%)*SUM(Fasering!$D$5:$D$12)</f>
        <v>2568.5457930800007</v>
      </c>
    </row>
    <row r="22" spans="1:12" x14ac:dyDescent="0.2">
      <c r="A22" s="52">
        <f t="shared" si="2"/>
        <v>12</v>
      </c>
      <c r="B22" s="16">
        <v>31975.77</v>
      </c>
      <c r="C22" s="16">
        <f t="shared" si="0"/>
        <v>32615.285400000001</v>
      </c>
      <c r="D22" s="68">
        <f t="shared" si="1"/>
        <v>2717.9404500000001</v>
      </c>
      <c r="E22" s="69">
        <f>GEW!$D$8+($D22-GEW!$D$8)*SUM(Fasering!$D$5:$D$9)</f>
        <v>2366.5289559340335</v>
      </c>
      <c r="F22" s="70">
        <f>GEW!$D$8+($D22-GEW!$D$8)*SUM(Fasering!$D$5:$D$10)</f>
        <v>2483.7539616925619</v>
      </c>
      <c r="G22" s="70">
        <f>GEW!$D$8+($D22-GEW!$D$8)*SUM(Fasering!$D$5:$D$11)</f>
        <v>2600.7154442414721</v>
      </c>
      <c r="H22" s="71">
        <f>GEW!$D$8+($D22-GEW!$D$8)*SUM(Fasering!$D$5:$D$12)</f>
        <v>2717.9404500000001</v>
      </c>
      <c r="I22" s="72">
        <f>($K$3+E22*12*7.57%)*SUM(Fasering!$D$5:$D$9)</f>
        <v>1272.4187365537639</v>
      </c>
      <c r="J22" s="30">
        <f>($K$3+F22*12*7.57%)*SUM(Fasering!$D$5:$D$10)</f>
        <v>1687.3026488196765</v>
      </c>
      <c r="K22" s="30">
        <f>($K$3+G22*12*7.57%)*SUM(Fasering!$D$5:$D$11)</f>
        <v>2132.7430306178321</v>
      </c>
      <c r="L22" s="73">
        <f>($K$3+H22*12*7.57%)*SUM(Fasering!$D$5:$D$12)</f>
        <v>2610.7471047800004</v>
      </c>
    </row>
    <row r="23" spans="1:12" x14ac:dyDescent="0.2">
      <c r="A23" s="52">
        <f t="shared" si="2"/>
        <v>13</v>
      </c>
      <c r="B23" s="16">
        <v>32166.47</v>
      </c>
      <c r="C23" s="16">
        <f t="shared" si="0"/>
        <v>32809.799400000004</v>
      </c>
      <c r="D23" s="68">
        <f t="shared" si="1"/>
        <v>2734.1499500000004</v>
      </c>
      <c r="E23" s="69">
        <f>GEW!$D$8+($D23-GEW!$D$8)*SUM(Fasering!$D$5:$D$9)</f>
        <v>2375.5296311953116</v>
      </c>
      <c r="F23" s="70">
        <f>GEW!$D$8+($D23-GEW!$D$8)*SUM(Fasering!$D$5:$D$10)</f>
        <v>2495.1593804974596</v>
      </c>
      <c r="G23" s="70">
        <f>GEW!$D$8+($D23-GEW!$D$8)*SUM(Fasering!$D$5:$D$11)</f>
        <v>2614.5202006978525</v>
      </c>
      <c r="H23" s="71">
        <f>GEW!$D$8+($D23-GEW!$D$8)*SUM(Fasering!$D$5:$D$12)</f>
        <v>2734.1499500000009</v>
      </c>
      <c r="I23" s="72">
        <f>($K$3+E23*12*7.57%)*SUM(Fasering!$D$5:$D$9)</f>
        <v>1276.9587557860918</v>
      </c>
      <c r="J23" s="30">
        <f>($K$3+F23*12*7.57%)*SUM(Fasering!$D$5:$D$10)</f>
        <v>1694.5926899905805</v>
      </c>
      <c r="K23" s="30">
        <f>($K$3+G23*12*7.57%)*SUM(Fasering!$D$5:$D$11)</f>
        <v>2143.4228769835349</v>
      </c>
      <c r="L23" s="73">
        <f>($K$3+H23*12*7.57%)*SUM(Fasering!$D$5:$D$12)</f>
        <v>2625.4718145800016</v>
      </c>
    </row>
    <row r="24" spans="1:12" x14ac:dyDescent="0.2">
      <c r="A24" s="52">
        <f t="shared" si="2"/>
        <v>14</v>
      </c>
      <c r="B24" s="16">
        <v>32522.240000000002</v>
      </c>
      <c r="C24" s="16">
        <f t="shared" si="0"/>
        <v>33172.684800000003</v>
      </c>
      <c r="D24" s="68">
        <f t="shared" si="1"/>
        <v>2764.3904000000002</v>
      </c>
      <c r="E24" s="69">
        <f>GEW!$D$8+($D24-GEW!$D$8)*SUM(Fasering!$D$5:$D$9)</f>
        <v>2392.3212947385978</v>
      </c>
      <c r="F24" s="70">
        <f>GEW!$D$8+($D24-GEW!$D$8)*SUM(Fasering!$D$5:$D$10)</f>
        <v>2516.43733460453</v>
      </c>
      <c r="G24" s="70">
        <f>GEW!$D$8+($D24-GEW!$D$8)*SUM(Fasering!$D$5:$D$11)</f>
        <v>2640.274360134068</v>
      </c>
      <c r="H24" s="71">
        <f>GEW!$D$8+($D24-GEW!$D$8)*SUM(Fasering!$D$5:$D$12)</f>
        <v>2764.3904000000002</v>
      </c>
      <c r="I24" s="72">
        <f>($K$3+E24*12*7.57%)*SUM(Fasering!$D$5:$D$9)</f>
        <v>1285.428617570492</v>
      </c>
      <c r="J24" s="30">
        <f>($K$3+F24*12*7.57%)*SUM(Fasering!$D$5:$D$10)</f>
        <v>1708.1929938572423</v>
      </c>
      <c r="K24" s="30">
        <f>($K$3+G24*12*7.57%)*SUM(Fasering!$D$5:$D$11)</f>
        <v>2163.3472028436609</v>
      </c>
      <c r="L24" s="73">
        <f>($K$3+H24*12*7.57%)*SUM(Fasering!$D$5:$D$12)</f>
        <v>2652.9422393600007</v>
      </c>
    </row>
    <row r="25" spans="1:12" x14ac:dyDescent="0.2">
      <c r="A25" s="52">
        <f t="shared" si="2"/>
        <v>15</v>
      </c>
      <c r="B25" s="16">
        <v>32684.79</v>
      </c>
      <c r="C25" s="16">
        <f t="shared" si="0"/>
        <v>33338.485800000002</v>
      </c>
      <c r="D25" s="68">
        <f t="shared" si="1"/>
        <v>2778.2071500000002</v>
      </c>
      <c r="E25" s="69">
        <f>GEW!$D$8+($D25-GEW!$D$8)*SUM(Fasering!$D$5:$D$9)</f>
        <v>2399.9933438404364</v>
      </c>
      <c r="F25" s="70">
        <f>GEW!$D$8+($D25-GEW!$D$8)*SUM(Fasering!$D$5:$D$10)</f>
        <v>2526.1591533079181</v>
      </c>
      <c r="G25" s="70">
        <f>GEW!$D$8+($D25-GEW!$D$8)*SUM(Fasering!$D$5:$D$11)</f>
        <v>2652.0413405325189</v>
      </c>
      <c r="H25" s="71">
        <f>GEW!$D$8+($D25-GEW!$D$8)*SUM(Fasering!$D$5:$D$12)</f>
        <v>2778.2071500000002</v>
      </c>
      <c r="I25" s="72">
        <f>($K$3+E25*12*7.57%)*SUM(Fasering!$D$5:$D$9)</f>
        <v>1289.2984661610255</v>
      </c>
      <c r="J25" s="30">
        <f>($K$3+F25*12*7.57%)*SUM(Fasering!$D$5:$D$10)</f>
        <v>1714.4069225008209</v>
      </c>
      <c r="K25" s="30">
        <f>($K$3+G25*12*7.57%)*SUM(Fasering!$D$5:$D$11)</f>
        <v>2172.450553796702</v>
      </c>
      <c r="L25" s="73">
        <f>($K$3+H25*12*7.57%)*SUM(Fasering!$D$5:$D$12)</f>
        <v>2665.4933750600007</v>
      </c>
    </row>
    <row r="26" spans="1:12" x14ac:dyDescent="0.2">
      <c r="A26" s="52">
        <f t="shared" si="2"/>
        <v>16</v>
      </c>
      <c r="B26" s="16">
        <v>33538.97</v>
      </c>
      <c r="C26" s="16">
        <f t="shared" si="0"/>
        <v>34209.749400000001</v>
      </c>
      <c r="D26" s="68">
        <f t="shared" si="1"/>
        <v>2850.8124500000004</v>
      </c>
      <c r="E26" s="69">
        <f>GEW!$D$8+($D26-GEW!$D$8)*SUM(Fasering!$D$5:$D$9)</f>
        <v>2440.3090061093308</v>
      </c>
      <c r="F26" s="70">
        <f>GEW!$D$8+($D26-GEW!$D$8)*SUM(Fasering!$D$5:$D$10)</f>
        <v>2577.2460994786961</v>
      </c>
      <c r="G26" s="70">
        <f>GEW!$D$8+($D26-GEW!$D$8)*SUM(Fasering!$D$5:$D$11)</f>
        <v>2713.875356630635</v>
      </c>
      <c r="H26" s="71">
        <f>GEW!$D$8+($D26-GEW!$D$8)*SUM(Fasering!$D$5:$D$12)</f>
        <v>2850.8124500000004</v>
      </c>
      <c r="I26" s="72">
        <f>($K$3+E26*12*7.57%)*SUM(Fasering!$D$5:$D$9)</f>
        <v>1309.6340384099483</v>
      </c>
      <c r="J26" s="30">
        <f>($K$3+F26*12*7.57%)*SUM(Fasering!$D$5:$D$10)</f>
        <v>1747.0603434099064</v>
      </c>
      <c r="K26" s="30">
        <f>($K$3+G26*12*7.57%)*SUM(Fasering!$D$5:$D$11)</f>
        <v>2220.2875289862982</v>
      </c>
      <c r="L26" s="73">
        <f>($K$3+H26*12*7.57%)*SUM(Fasering!$D$5:$D$12)</f>
        <v>2731.4480295800008</v>
      </c>
    </row>
    <row r="27" spans="1:12" x14ac:dyDescent="0.2">
      <c r="A27" s="52">
        <f t="shared" si="2"/>
        <v>17</v>
      </c>
      <c r="B27" s="16">
        <v>33552.89</v>
      </c>
      <c r="C27" s="16">
        <f t="shared" si="0"/>
        <v>34223.947800000002</v>
      </c>
      <c r="D27" s="68">
        <f t="shared" si="1"/>
        <v>2851.9956500000003</v>
      </c>
      <c r="E27" s="69">
        <f>GEW!$D$8+($D27-GEW!$D$8)*SUM(Fasering!$D$5:$D$9)</f>
        <v>2440.9660034855078</v>
      </c>
      <c r="F27" s="70">
        <f>GEW!$D$8+($D27-GEW!$D$8)*SUM(Fasering!$D$5:$D$10)</f>
        <v>2578.0786292624616</v>
      </c>
      <c r="G27" s="70">
        <f>GEW!$D$8+($D27-GEW!$D$8)*SUM(Fasering!$D$5:$D$11)</f>
        <v>2714.883024223046</v>
      </c>
      <c r="H27" s="71">
        <f>GEW!$D$8+($D27-GEW!$D$8)*SUM(Fasering!$D$5:$D$12)</f>
        <v>2851.9956500000008</v>
      </c>
      <c r="I27" s="72">
        <f>($K$3+E27*12*7.57%)*SUM(Fasering!$D$5:$D$9)</f>
        <v>1309.9654336260678</v>
      </c>
      <c r="J27" s="30">
        <f>($K$3+F27*12*7.57%)*SUM(Fasering!$D$5:$D$10)</f>
        <v>1747.5924743648038</v>
      </c>
      <c r="K27" s="30">
        <f>($K$3+G27*12*7.57%)*SUM(Fasering!$D$5:$D$11)</f>
        <v>2221.0670961672663</v>
      </c>
      <c r="L27" s="73">
        <f>($K$3+H27*12*7.57%)*SUM(Fasering!$D$5:$D$12)</f>
        <v>2732.5228484600011</v>
      </c>
    </row>
    <row r="28" spans="1:12" x14ac:dyDescent="0.2">
      <c r="A28" s="52">
        <f t="shared" si="2"/>
        <v>18</v>
      </c>
      <c r="B28" s="16">
        <v>34833.07</v>
      </c>
      <c r="C28" s="16">
        <f t="shared" si="0"/>
        <v>35529.731399999997</v>
      </c>
      <c r="D28" s="68">
        <f t="shared" si="1"/>
        <v>2960.81095</v>
      </c>
      <c r="E28" s="69">
        <f>GEW!$D$8+($D28-GEW!$D$8)*SUM(Fasering!$D$5:$D$9)</f>
        <v>2501.3880509736164</v>
      </c>
      <c r="F28" s="70">
        <f>GEW!$D$8+($D28-GEW!$D$8)*SUM(Fasering!$D$5:$D$10)</f>
        <v>2654.6438576088362</v>
      </c>
      <c r="G28" s="70">
        <f>GEW!$D$8+($D28-GEW!$D$8)*SUM(Fasering!$D$5:$D$11)</f>
        <v>2807.5551433647802</v>
      </c>
      <c r="H28" s="71">
        <f>GEW!$D$8+($D28-GEW!$D$8)*SUM(Fasering!$D$5:$D$12)</f>
        <v>2960.81095</v>
      </c>
      <c r="I28" s="72">
        <f>($K$3+E28*12*7.57%)*SUM(Fasering!$D$5:$D$9)</f>
        <v>1340.4428422303727</v>
      </c>
      <c r="J28" s="30">
        <f>($K$3+F28*12*7.57%)*SUM(Fasering!$D$5:$D$10)</f>
        <v>1796.5309374280844</v>
      </c>
      <c r="K28" s="30">
        <f>($K$3+G28*12*7.57%)*SUM(Fasering!$D$5:$D$11)</f>
        <v>2292.7615152571739</v>
      </c>
      <c r="L28" s="73">
        <f>($K$3+H28*12*7.57%)*SUM(Fasering!$D$5:$D$12)</f>
        <v>2831.3706669800008</v>
      </c>
    </row>
    <row r="29" spans="1:12" x14ac:dyDescent="0.2">
      <c r="A29" s="52">
        <f t="shared" si="2"/>
        <v>19</v>
      </c>
      <c r="B29" s="16">
        <v>34846.99</v>
      </c>
      <c r="C29" s="16">
        <f t="shared" si="0"/>
        <v>35543.929799999998</v>
      </c>
      <c r="D29" s="68">
        <f t="shared" si="1"/>
        <v>2961.9941499999995</v>
      </c>
      <c r="E29" s="69">
        <f>GEW!$D$8+($D29-GEW!$D$8)*SUM(Fasering!$D$5:$D$9)</f>
        <v>2502.045048349793</v>
      </c>
      <c r="F29" s="70">
        <f>GEW!$D$8+($D29-GEW!$D$8)*SUM(Fasering!$D$5:$D$10)</f>
        <v>2655.4763873926022</v>
      </c>
      <c r="G29" s="70">
        <f>GEW!$D$8+($D29-GEW!$D$8)*SUM(Fasering!$D$5:$D$11)</f>
        <v>2808.5628109571908</v>
      </c>
      <c r="H29" s="71">
        <f>GEW!$D$8+($D29-GEW!$D$8)*SUM(Fasering!$D$5:$D$12)</f>
        <v>2961.9941499999995</v>
      </c>
      <c r="I29" s="72">
        <f>($K$3+E29*12*7.57%)*SUM(Fasering!$D$5:$D$9)</f>
        <v>1340.774237446492</v>
      </c>
      <c r="J29" s="30">
        <f>($K$3+F29*12*7.57%)*SUM(Fasering!$D$5:$D$10)</f>
        <v>1797.063068382982</v>
      </c>
      <c r="K29" s="30">
        <f>($K$3+G29*12*7.57%)*SUM(Fasering!$D$5:$D$11)</f>
        <v>2293.5410824381411</v>
      </c>
      <c r="L29" s="73">
        <f>($K$3+H29*12*7.57%)*SUM(Fasering!$D$5:$D$12)</f>
        <v>2832.4454858600002</v>
      </c>
    </row>
    <row r="30" spans="1:12" x14ac:dyDescent="0.2">
      <c r="A30" s="52">
        <f t="shared" si="2"/>
        <v>20</v>
      </c>
      <c r="B30" s="16">
        <v>36127.24</v>
      </c>
      <c r="C30" s="16">
        <f t="shared" si="0"/>
        <v>36849.784800000001</v>
      </c>
      <c r="D30" s="68">
        <f t="shared" si="1"/>
        <v>3070.8153999999995</v>
      </c>
      <c r="E30" s="69">
        <f>GEW!$D$8+($D30-GEW!$D$8)*SUM(Fasering!$D$5:$D$9)</f>
        <v>2562.4703997040174</v>
      </c>
      <c r="F30" s="70">
        <f>GEW!$D$8+($D30-GEW!$D$8)*SUM(Fasering!$D$5:$D$10)</f>
        <v>2732.0458023111651</v>
      </c>
      <c r="G30" s="70">
        <f>GEW!$D$8+($D30-GEW!$D$8)*SUM(Fasering!$D$5:$D$11)</f>
        <v>2901.2399973928523</v>
      </c>
      <c r="H30" s="71">
        <f>GEW!$D$8+($D30-GEW!$D$8)*SUM(Fasering!$D$5:$D$12)</f>
        <v>3070.8153999999995</v>
      </c>
      <c r="I30" s="72">
        <f>($K$3+E30*12*7.57%)*SUM(Fasering!$D$5:$D$9)</f>
        <v>1371.2533125497287</v>
      </c>
      <c r="J30" s="30">
        <f>($K$3+F30*12*7.57%)*SUM(Fasering!$D$5:$D$10)</f>
        <v>1846.0042073921563</v>
      </c>
      <c r="K30" s="30">
        <f>($K$3+G30*12*7.57%)*SUM(Fasering!$D$5:$D$11)</f>
        <v>2365.2394217653095</v>
      </c>
      <c r="L30" s="73">
        <f>($K$3+H30*12*7.57%)*SUM(Fasering!$D$5:$D$12)</f>
        <v>2931.29870936</v>
      </c>
    </row>
    <row r="31" spans="1:12" x14ac:dyDescent="0.2">
      <c r="A31" s="52">
        <f t="shared" si="2"/>
        <v>21</v>
      </c>
      <c r="B31" s="16">
        <v>36141.160000000003</v>
      </c>
      <c r="C31" s="16">
        <f t="shared" si="0"/>
        <v>36863.983200000002</v>
      </c>
      <c r="D31" s="68">
        <f t="shared" si="1"/>
        <v>3071.9986000000004</v>
      </c>
      <c r="E31" s="69">
        <f>GEW!$D$8+($D31-GEW!$D$8)*SUM(Fasering!$D$5:$D$9)</f>
        <v>2563.1273970801949</v>
      </c>
      <c r="F31" s="70">
        <f>GEW!$D$8+($D31-GEW!$D$8)*SUM(Fasering!$D$5:$D$10)</f>
        <v>2732.8783320949315</v>
      </c>
      <c r="G31" s="70">
        <f>GEW!$D$8+($D31-GEW!$D$8)*SUM(Fasering!$D$5:$D$11)</f>
        <v>2902.2476649852638</v>
      </c>
      <c r="H31" s="71">
        <f>GEW!$D$8+($D31-GEW!$D$8)*SUM(Fasering!$D$5:$D$12)</f>
        <v>3071.9986000000008</v>
      </c>
      <c r="I31" s="72">
        <f>($K$3+E31*12*7.57%)*SUM(Fasering!$D$5:$D$9)</f>
        <v>1371.5847077658484</v>
      </c>
      <c r="J31" s="30">
        <f>($K$3+F31*12*7.57%)*SUM(Fasering!$D$5:$D$10)</f>
        <v>1846.5363383470542</v>
      </c>
      <c r="K31" s="30">
        <f>($K$3+G31*12*7.57%)*SUM(Fasering!$D$5:$D$11)</f>
        <v>2366.0189889462777</v>
      </c>
      <c r="L31" s="73">
        <f>($K$3+H31*12*7.57%)*SUM(Fasering!$D$5:$D$12)</f>
        <v>2932.3735282400012</v>
      </c>
    </row>
    <row r="32" spans="1:12" x14ac:dyDescent="0.2">
      <c r="A32" s="52">
        <f t="shared" si="2"/>
        <v>22</v>
      </c>
      <c r="B32" s="16">
        <v>37421.35</v>
      </c>
      <c r="C32" s="16">
        <f t="shared" si="0"/>
        <v>38169.777000000002</v>
      </c>
      <c r="D32" s="68">
        <f t="shared" si="1"/>
        <v>3180.81475</v>
      </c>
      <c r="E32" s="69">
        <f>GEW!$D$8+($D32-GEW!$D$8)*SUM(Fasering!$D$5:$D$9)</f>
        <v>2623.5499165491774</v>
      </c>
      <c r="F32" s="70">
        <f>GEW!$D$8+($D32-GEW!$D$8)*SUM(Fasering!$D$5:$D$10)</f>
        <v>2809.444158523047</v>
      </c>
      <c r="G32" s="70">
        <f>GEW!$D$8+($D32-GEW!$D$8)*SUM(Fasering!$D$5:$D$11)</f>
        <v>2994.9205080261299</v>
      </c>
      <c r="H32" s="71">
        <f>GEW!$D$8+($D32-GEW!$D$8)*SUM(Fasering!$D$5:$D$12)</f>
        <v>3180.8147500000005</v>
      </c>
      <c r="I32" s="72">
        <f>($K$3+E32*12*7.57%)*SUM(Fasering!$D$5:$D$9)</f>
        <v>1402.0623544414295</v>
      </c>
      <c r="J32" s="30">
        <f>($K$3+F32*12*7.57%)*SUM(Fasering!$D$5:$D$10)</f>
        <v>1895.4751836883195</v>
      </c>
      <c r="K32" s="30">
        <f>($K$3+G32*12*7.57%)*SUM(Fasering!$D$5:$D$11)</f>
        <v>2437.7139680700789</v>
      </c>
      <c r="L32" s="73">
        <f>($K$3+H32*12*7.57%)*SUM(Fasering!$D$5:$D$12)</f>
        <v>3031.2221189000006</v>
      </c>
    </row>
    <row r="33" spans="1:12" x14ac:dyDescent="0.2">
      <c r="A33" s="52">
        <f t="shared" si="2"/>
        <v>23</v>
      </c>
      <c r="B33" s="16">
        <v>38715.51</v>
      </c>
      <c r="C33" s="16">
        <f t="shared" si="0"/>
        <v>39489.820200000002</v>
      </c>
      <c r="D33" s="68">
        <f t="shared" si="1"/>
        <v>3290.81835</v>
      </c>
      <c r="E33" s="69">
        <f>GEW!$D$8+($D33-GEW!$D$8)*SUM(Fasering!$D$5:$D$9)</f>
        <v>2684.6317932987049</v>
      </c>
      <c r="F33" s="70">
        <f>GEW!$D$8+($D33-GEW!$D$8)*SUM(Fasering!$D$5:$D$10)</f>
        <v>2886.8455051436349</v>
      </c>
      <c r="G33" s="70">
        <f>GEW!$D$8+($D33-GEW!$D$8)*SUM(Fasering!$D$5:$D$11)</f>
        <v>3088.6046381550705</v>
      </c>
      <c r="H33" s="71">
        <f>GEW!$D$8+($D33-GEW!$D$8)*SUM(Fasering!$D$5:$D$12)</f>
        <v>3290.8183500000005</v>
      </c>
      <c r="I33" s="72">
        <f>($K$3+E33*12*7.57%)*SUM(Fasering!$D$5:$D$9)</f>
        <v>1432.8725866895093</v>
      </c>
      <c r="J33" s="30">
        <f>($K$3+F33*12*7.57%)*SUM(Fasering!$D$5:$D$10)</f>
        <v>1944.9480713744067</v>
      </c>
      <c r="K33" s="30">
        <f>($K$3+G33*12*7.57%)*SUM(Fasering!$D$5:$D$11)</f>
        <v>2510.1913145443218</v>
      </c>
      <c r="L33" s="73">
        <f>($K$3+H33*12*7.57%)*SUM(Fasering!$D$5:$D$12)</f>
        <v>3131.1493891400009</v>
      </c>
    </row>
    <row r="34" spans="1:12" x14ac:dyDescent="0.2">
      <c r="A34" s="52">
        <f t="shared" si="2"/>
        <v>24</v>
      </c>
      <c r="B34" s="16">
        <v>39995.75</v>
      </c>
      <c r="C34" s="16">
        <f t="shared" si="0"/>
        <v>40795.665000000001</v>
      </c>
      <c r="D34" s="68">
        <f t="shared" si="1"/>
        <v>3399.6387500000001</v>
      </c>
      <c r="E34" s="69">
        <f>GEW!$D$8+($D34-GEW!$D$8)*SUM(Fasering!$D$5:$D$9)</f>
        <v>2745.0566726720558</v>
      </c>
      <c r="F34" s="70">
        <f>GEW!$D$8+($D34-GEW!$D$8)*SUM(Fasering!$D$5:$D$10)</f>
        <v>2963.4143219804573</v>
      </c>
      <c r="G34" s="70">
        <f>GEW!$D$8+($D34-GEW!$D$8)*SUM(Fasering!$D$5:$D$11)</f>
        <v>3181.281100691599</v>
      </c>
      <c r="H34" s="71">
        <f>GEW!$D$8+($D34-GEW!$D$8)*SUM(Fasering!$D$5:$D$12)</f>
        <v>3399.6387500000001</v>
      </c>
      <c r="I34" s="72">
        <f>($K$3+E34*12*7.57%)*SUM(Fasering!$D$5:$D$9)</f>
        <v>1463.3514237214704</v>
      </c>
      <c r="J34" s="30">
        <f>($K$3+F34*12*7.57%)*SUM(Fasering!$D$5:$D$10)</f>
        <v>1993.8888281055968</v>
      </c>
      <c r="K34" s="30">
        <f>($K$3+G34*12*7.57%)*SUM(Fasering!$D$5:$D$11)</f>
        <v>2581.8890938375953</v>
      </c>
      <c r="L34" s="73">
        <f>($K$3+H34*12*7.57%)*SUM(Fasering!$D$5:$D$12)</f>
        <v>3230.001840500001</v>
      </c>
    </row>
    <row r="35" spans="1:12" x14ac:dyDescent="0.2">
      <c r="A35" s="52">
        <f t="shared" si="2"/>
        <v>25</v>
      </c>
      <c r="B35" s="16">
        <v>40082.21</v>
      </c>
      <c r="C35" s="16">
        <f t="shared" si="0"/>
        <v>40883.854200000002</v>
      </c>
      <c r="D35" s="68">
        <f t="shared" si="1"/>
        <v>3406.98785</v>
      </c>
      <c r="E35" s="69">
        <f>GEW!$D$8+($D35-GEW!$D$8)*SUM(Fasering!$D$5:$D$9)</f>
        <v>2749.1374193059837</v>
      </c>
      <c r="F35" s="70">
        <f>GEW!$D$8+($D35-GEW!$D$8)*SUM(Fasering!$D$5:$D$10)</f>
        <v>2968.5853367149693</v>
      </c>
      <c r="G35" s="70">
        <f>GEW!$D$8+($D35-GEW!$D$8)*SUM(Fasering!$D$5:$D$11)</f>
        <v>3187.5399325910148</v>
      </c>
      <c r="H35" s="71">
        <f>GEW!$D$8+($D35-GEW!$D$8)*SUM(Fasering!$D$5:$D$12)</f>
        <v>3406.9878500000004</v>
      </c>
      <c r="I35" s="72">
        <f>($K$3+E35*12*7.57%)*SUM(Fasering!$D$5:$D$9)</f>
        <v>1465.4097879733163</v>
      </c>
      <c r="J35" s="30">
        <f>($K$3+F35*12*7.57%)*SUM(Fasering!$D$5:$D$10)</f>
        <v>1997.1940035625257</v>
      </c>
      <c r="K35" s="30">
        <f>($K$3+G35*12*7.57%)*SUM(Fasering!$D$5:$D$11)</f>
        <v>2586.7311468883477</v>
      </c>
      <c r="L35" s="73">
        <f>($K$3+H35*12*7.57%)*SUM(Fasering!$D$5:$D$12)</f>
        <v>3236.6777629400012</v>
      </c>
    </row>
    <row r="36" spans="1:12" x14ac:dyDescent="0.2">
      <c r="A36" s="52">
        <f t="shared" si="2"/>
        <v>26</v>
      </c>
      <c r="B36" s="16">
        <v>40149.47</v>
      </c>
      <c r="C36" s="16">
        <f t="shared" si="0"/>
        <v>40952.4594</v>
      </c>
      <c r="D36" s="68">
        <f t="shared" si="1"/>
        <v>3412.7049500000003</v>
      </c>
      <c r="E36" s="69">
        <f>GEW!$D$8+($D36-GEW!$D$8)*SUM(Fasering!$D$5:$D$9)</f>
        <v>2752.3119626624261</v>
      </c>
      <c r="F36" s="70">
        <f>GEW!$D$8+($D36-GEW!$D$8)*SUM(Fasering!$D$5:$D$10)</f>
        <v>2972.6080345063556</v>
      </c>
      <c r="G36" s="70">
        <f>GEW!$D$8+($D36-GEW!$D$8)*SUM(Fasering!$D$5:$D$11)</f>
        <v>3192.4088781560708</v>
      </c>
      <c r="H36" s="71">
        <f>GEW!$D$8+($D36-GEW!$D$8)*SUM(Fasering!$D$5:$D$12)</f>
        <v>3412.7049500000003</v>
      </c>
      <c r="I36" s="72">
        <f>($K$3+E36*12*7.57%)*SUM(Fasering!$D$5:$D$9)</f>
        <v>1467.011055375342</v>
      </c>
      <c r="J36" s="30">
        <f>($K$3+F36*12*7.57%)*SUM(Fasering!$D$5:$D$10)</f>
        <v>1999.765205288561</v>
      </c>
      <c r="K36" s="30">
        <f>($K$3+G36*12*7.57%)*SUM(Fasering!$D$5:$D$11)</f>
        <v>2590.4979348619045</v>
      </c>
      <c r="L36" s="73">
        <f>($K$3+H36*12*7.57%)*SUM(Fasering!$D$5:$D$12)</f>
        <v>3241.8711765800017</v>
      </c>
    </row>
    <row r="37" spans="1:12" x14ac:dyDescent="0.2">
      <c r="A37" s="52">
        <f t="shared" si="2"/>
        <v>27</v>
      </c>
      <c r="B37" s="16">
        <v>40225.81</v>
      </c>
      <c r="C37" s="16">
        <f t="shared" si="0"/>
        <v>41030.326199999996</v>
      </c>
      <c r="D37" s="68">
        <f t="shared" si="1"/>
        <v>3419.1938499999997</v>
      </c>
      <c r="E37" s="69">
        <f>GEW!$D$8+($D37-GEW!$D$8)*SUM(Fasering!$D$5:$D$9)</f>
        <v>2755.9150646521789</v>
      </c>
      <c r="F37" s="70">
        <f>GEW!$D$8+($D37-GEW!$D$8)*SUM(Fasering!$D$5:$D$10)</f>
        <v>2977.1737905187615</v>
      </c>
      <c r="G37" s="70">
        <f>GEW!$D$8+($D37-GEW!$D$8)*SUM(Fasering!$D$5:$D$11)</f>
        <v>3197.935124133417</v>
      </c>
      <c r="H37" s="71">
        <f>GEW!$D$8+($D37-GEW!$D$8)*SUM(Fasering!$D$5:$D$12)</f>
        <v>3419.1938499999997</v>
      </c>
      <c r="I37" s="72">
        <f>($K$3+E37*12*7.57%)*SUM(Fasering!$D$5:$D$9)</f>
        <v>1468.8284914959286</v>
      </c>
      <c r="J37" s="30">
        <f>($K$3+F37*12*7.57%)*SUM(Fasering!$D$5:$D$10)</f>
        <v>2002.6835154248313</v>
      </c>
      <c r="K37" s="30">
        <f>($K$3+G37*12*7.57%)*SUM(Fasering!$D$5:$D$11)</f>
        <v>2594.7732336115514</v>
      </c>
      <c r="L37" s="73">
        <f>($K$3+H37*12*7.57%)*SUM(Fasering!$D$5:$D$12)</f>
        <v>3247.7656933400008</v>
      </c>
    </row>
    <row r="38" spans="1:12" x14ac:dyDescent="0.2">
      <c r="A38" s="52">
        <f t="shared" si="2"/>
        <v>28</v>
      </c>
      <c r="B38" s="16">
        <v>40283.57</v>
      </c>
      <c r="C38" s="16">
        <f t="shared" si="0"/>
        <v>41089.241399999999</v>
      </c>
      <c r="D38" s="68">
        <f t="shared" si="1"/>
        <v>3424.1034500000001</v>
      </c>
      <c r="E38" s="69">
        <f>GEW!$D$8+($D38-GEW!$D$8)*SUM(Fasering!$D$5:$D$9)</f>
        <v>2758.6412261786154</v>
      </c>
      <c r="F38" s="70">
        <f>GEW!$D$8+($D38-GEW!$D$8)*SUM(Fasering!$D$5:$D$10)</f>
        <v>2980.6283106559977</v>
      </c>
      <c r="G38" s="70">
        <f>GEW!$D$8+($D38-GEW!$D$8)*SUM(Fasering!$D$5:$D$11)</f>
        <v>3202.1163655226183</v>
      </c>
      <c r="H38" s="71">
        <f>GEW!$D$8+($D38-GEW!$D$8)*SUM(Fasering!$D$5:$D$12)</f>
        <v>3424.1034500000005</v>
      </c>
      <c r="I38" s="72">
        <f>($K$3+E38*12*7.57%)*SUM(Fasering!$D$5:$D$9)</f>
        <v>1470.2035911858043</v>
      </c>
      <c r="J38" s="30">
        <f>($K$3+F38*12*7.57%)*SUM(Fasering!$D$5:$D$10)</f>
        <v>2004.8915530652691</v>
      </c>
      <c r="K38" s="30">
        <f>($K$3+G38*12*7.57%)*SUM(Fasering!$D$5:$D$11)</f>
        <v>2598.0079893854527</v>
      </c>
      <c r="L38" s="73">
        <f>($K$3+H38*12*7.57%)*SUM(Fasering!$D$5:$D$12)</f>
        <v>3252.2255739800016</v>
      </c>
    </row>
    <row r="39" spans="1:12" x14ac:dyDescent="0.2">
      <c r="A39" s="52">
        <f t="shared" si="2"/>
        <v>29</v>
      </c>
      <c r="B39" s="16">
        <v>40337.040000000001</v>
      </c>
      <c r="C39" s="16">
        <f t="shared" si="0"/>
        <v>41143.7808</v>
      </c>
      <c r="D39" s="68">
        <f t="shared" si="1"/>
        <v>3428.6484</v>
      </c>
      <c r="E39" s="69">
        <f>GEW!$D$8+($D39-GEW!$D$8)*SUM(Fasering!$D$5:$D$9)</f>
        <v>2761.1649079102385</v>
      </c>
      <c r="F39" s="70">
        <f>GEW!$D$8+($D39-GEW!$D$8)*SUM(Fasering!$D$5:$D$10)</f>
        <v>2983.826253726254</v>
      </c>
      <c r="G39" s="70">
        <f>GEW!$D$8+($D39-GEW!$D$8)*SUM(Fasering!$D$5:$D$11)</f>
        <v>3205.9870541839846</v>
      </c>
      <c r="H39" s="71">
        <f>GEW!$D$8+($D39-GEW!$D$8)*SUM(Fasering!$D$5:$D$12)</f>
        <v>3428.6484</v>
      </c>
      <c r="I39" s="72">
        <f>($K$3+E39*12*7.57%)*SUM(Fasering!$D$5:$D$9)</f>
        <v>1471.476558298298</v>
      </c>
      <c r="J39" s="30">
        <f>($K$3+F39*12*7.57%)*SUM(Fasering!$D$5:$D$10)</f>
        <v>2006.9355934502098</v>
      </c>
      <c r="K39" s="30">
        <f>($K$3+G39*12*7.57%)*SUM(Fasering!$D$5:$D$11)</f>
        <v>2601.0024906186682</v>
      </c>
      <c r="L39" s="73">
        <f>($K$3+H39*12*7.57%)*SUM(Fasering!$D$5:$D$12)</f>
        <v>3256.3542065600009</v>
      </c>
    </row>
    <row r="40" spans="1:12" x14ac:dyDescent="0.2">
      <c r="A40" s="52">
        <f t="shared" si="2"/>
        <v>30</v>
      </c>
      <c r="B40" s="16">
        <v>40386.620000000003</v>
      </c>
      <c r="C40" s="16">
        <f t="shared" si="0"/>
        <v>41194.352400000003</v>
      </c>
      <c r="D40" s="68">
        <f t="shared" si="1"/>
        <v>3432.8627000000001</v>
      </c>
      <c r="E40" s="69">
        <f>GEW!$D$8+($D40-GEW!$D$8)*SUM(Fasering!$D$5:$D$9)</f>
        <v>2763.504989081996</v>
      </c>
      <c r="F40" s="70">
        <f>GEW!$D$8+($D40-GEW!$D$8)*SUM(Fasering!$D$5:$D$10)</f>
        <v>2986.791542999179</v>
      </c>
      <c r="G40" s="70">
        <f>GEW!$D$8+($D40-GEW!$D$8)*SUM(Fasering!$D$5:$D$11)</f>
        <v>3209.5761460828171</v>
      </c>
      <c r="H40" s="71">
        <f>GEW!$D$8+($D40-GEW!$D$8)*SUM(Fasering!$D$5:$D$12)</f>
        <v>3432.8627000000006</v>
      </c>
      <c r="I40" s="72">
        <f>($K$3+E40*12*7.57%)*SUM(Fasering!$D$5:$D$9)</f>
        <v>1472.6569156844478</v>
      </c>
      <c r="J40" s="30">
        <f>($K$3+F40*12*7.57%)*SUM(Fasering!$D$5:$D$10)</f>
        <v>2008.8309276990478</v>
      </c>
      <c r="K40" s="30">
        <f>($K$3+G40*12*7.57%)*SUM(Fasering!$D$5:$D$11)</f>
        <v>2603.7791386669719</v>
      </c>
      <c r="L40" s="73">
        <f>($K$3+H40*12*7.57%)*SUM(Fasering!$D$5:$D$12)</f>
        <v>3260.1824766800014</v>
      </c>
    </row>
    <row r="41" spans="1:12" x14ac:dyDescent="0.2">
      <c r="A41" s="52">
        <f t="shared" si="2"/>
        <v>31</v>
      </c>
      <c r="B41" s="16">
        <v>40432.5</v>
      </c>
      <c r="C41" s="16">
        <f t="shared" si="0"/>
        <v>41241.15</v>
      </c>
      <c r="D41" s="68">
        <f t="shared" si="1"/>
        <v>3436.7625000000003</v>
      </c>
      <c r="E41" s="69">
        <f>GEW!$D$8+($D41-GEW!$D$8)*SUM(Fasering!$D$5:$D$9)</f>
        <v>2765.6704373304879</v>
      </c>
      <c r="F41" s="70">
        <f>GEW!$D$8+($D41-GEW!$D$8)*SUM(Fasering!$D$5:$D$10)</f>
        <v>2989.5355420278561</v>
      </c>
      <c r="G41" s="70">
        <f>GEW!$D$8+($D41-GEW!$D$8)*SUM(Fasering!$D$5:$D$11)</f>
        <v>3212.8973953026325</v>
      </c>
      <c r="H41" s="71">
        <f>GEW!$D$8+($D41-GEW!$D$8)*SUM(Fasering!$D$5:$D$12)</f>
        <v>3436.7625000000007</v>
      </c>
      <c r="I41" s="72">
        <f>($K$3+E41*12*7.57%)*SUM(Fasering!$D$5:$D$9)</f>
        <v>1473.7491866984974</v>
      </c>
      <c r="J41" s="30">
        <f>($K$3+F41*12*7.57%)*SUM(Fasering!$D$5:$D$10)</f>
        <v>2010.5848190934951</v>
      </c>
      <c r="K41" s="30">
        <f>($K$3+G41*12*7.57%)*SUM(Fasering!$D$5:$D$11)</f>
        <v>2606.348574174358</v>
      </c>
      <c r="L41" s="73">
        <f>($K$3+H41*12*7.57%)*SUM(Fasering!$D$5:$D$12)</f>
        <v>3263.7250550000017</v>
      </c>
    </row>
    <row r="42" spans="1:12" x14ac:dyDescent="0.2">
      <c r="A42" s="52">
        <f t="shared" si="2"/>
        <v>32</v>
      </c>
      <c r="B42" s="16">
        <v>40475.01</v>
      </c>
      <c r="C42" s="16">
        <f t="shared" si="0"/>
        <v>41284.510200000004</v>
      </c>
      <c r="D42" s="68">
        <f t="shared" si="1"/>
        <v>3440.3758499999999</v>
      </c>
      <c r="E42" s="69">
        <f>GEW!$D$8+($D42-GEW!$D$8)*SUM(Fasering!$D$5:$D$9)</f>
        <v>2767.676828024546</v>
      </c>
      <c r="F42" s="70">
        <f>GEW!$D$8+($D42-GEW!$D$8)*SUM(Fasering!$D$5:$D$10)</f>
        <v>2992.0779875097446</v>
      </c>
      <c r="G42" s="70">
        <f>GEW!$D$8+($D42-GEW!$D$8)*SUM(Fasering!$D$5:$D$11)</f>
        <v>3215.9746905148013</v>
      </c>
      <c r="H42" s="71">
        <f>GEW!$D$8+($D42-GEW!$D$8)*SUM(Fasering!$D$5:$D$12)</f>
        <v>3440.3758500000004</v>
      </c>
      <c r="I42" s="72">
        <f>($K$3+E42*12*7.57%)*SUM(Fasering!$D$5:$D$9)</f>
        <v>1474.761227692552</v>
      </c>
      <c r="J42" s="30">
        <f>($K$3+F42*12*7.57%)*SUM(Fasering!$D$5:$D$10)</f>
        <v>2012.2098828070507</v>
      </c>
      <c r="K42" s="30">
        <f>($K$3+G42*12*7.57%)*SUM(Fasering!$D$5:$D$11)</f>
        <v>2608.729278259339</v>
      </c>
      <c r="L42" s="73">
        <f>($K$3+H42*12*7.57%)*SUM(Fasering!$D$5:$D$12)</f>
        <v>3267.0074221400014</v>
      </c>
    </row>
    <row r="43" spans="1:12" x14ac:dyDescent="0.2">
      <c r="A43" s="52">
        <f t="shared" si="2"/>
        <v>33</v>
      </c>
      <c r="B43" s="16">
        <v>40514.35</v>
      </c>
      <c r="C43" s="16">
        <f t="shared" si="0"/>
        <v>41324.637000000002</v>
      </c>
      <c r="D43" s="68">
        <f t="shared" si="1"/>
        <v>3443.7197499999997</v>
      </c>
      <c r="E43" s="69">
        <f>GEW!$D$8+($D43-GEW!$D$8)*SUM(Fasering!$D$5:$D$9)</f>
        <v>2769.5336007816441</v>
      </c>
      <c r="F43" s="70">
        <f>GEW!$D$8+($D43-GEW!$D$8)*SUM(Fasering!$D$5:$D$10)</f>
        <v>2994.4308410796693</v>
      </c>
      <c r="G43" s="70">
        <f>GEW!$D$8+($D43-GEW!$D$8)*SUM(Fasering!$D$5:$D$11)</f>
        <v>3218.8225097019749</v>
      </c>
      <c r="H43" s="71">
        <f>GEW!$D$8+($D43-GEW!$D$8)*SUM(Fasering!$D$5:$D$12)</f>
        <v>3443.7197500000002</v>
      </c>
      <c r="I43" s="72">
        <f>($K$3+E43*12*7.57%)*SUM(Fasering!$D$5:$D$9)</f>
        <v>1475.6978000921308</v>
      </c>
      <c r="J43" s="30">
        <f>($K$3+F43*12*7.57%)*SUM(Fasering!$D$5:$D$10)</f>
        <v>2013.7137643994124</v>
      </c>
      <c r="K43" s="30">
        <f>($K$3+G43*12*7.57%)*SUM(Fasering!$D$5:$D$11)</f>
        <v>2610.9324515998046</v>
      </c>
      <c r="L43" s="73">
        <f>($K$3+H43*12*7.57%)*SUM(Fasering!$D$5:$D$12)</f>
        <v>3270.0450209000014</v>
      </c>
    </row>
    <row r="44" spans="1:12" x14ac:dyDescent="0.2">
      <c r="A44" s="52">
        <f t="shared" si="2"/>
        <v>34</v>
      </c>
      <c r="B44" s="16">
        <v>40550.800000000003</v>
      </c>
      <c r="C44" s="16">
        <f t="shared" si="0"/>
        <v>41361.816000000006</v>
      </c>
      <c r="D44" s="68">
        <f t="shared" si="1"/>
        <v>3446.8180000000002</v>
      </c>
      <c r="E44" s="69">
        <f>GEW!$D$8+($D44-GEW!$D$8)*SUM(Fasering!$D$5:$D$9)</f>
        <v>2771.2539710662463</v>
      </c>
      <c r="F44" s="70">
        <f>GEW!$D$8+($D44-GEW!$D$8)*SUM(Fasering!$D$5:$D$10)</f>
        <v>2996.6108490263846</v>
      </c>
      <c r="G44" s="70">
        <f>GEW!$D$8+($D44-GEW!$D$8)*SUM(Fasering!$D$5:$D$11)</f>
        <v>3221.4611220398619</v>
      </c>
      <c r="H44" s="71">
        <f>GEW!$D$8+($D44-GEW!$D$8)*SUM(Fasering!$D$5:$D$12)</f>
        <v>3446.8180000000002</v>
      </c>
      <c r="I44" s="72">
        <f>($K$3+E44*12*7.57%)*SUM(Fasering!$D$5:$D$9)</f>
        <v>1476.5655698929613</v>
      </c>
      <c r="J44" s="30">
        <f>($K$3+F44*12*7.57%)*SUM(Fasering!$D$5:$D$10)</f>
        <v>2015.1071676541553</v>
      </c>
      <c r="K44" s="30">
        <f>($K$3+G44*12*7.57%)*SUM(Fasering!$D$5:$D$11)</f>
        <v>2612.973775144796</v>
      </c>
      <c r="L44" s="73">
        <f>($K$3+H44*12*7.57%)*SUM(Fasering!$D$5:$D$12)</f>
        <v>3272.8594712000013</v>
      </c>
    </row>
    <row r="45" spans="1:12" x14ac:dyDescent="0.2">
      <c r="A45" s="52">
        <f t="shared" si="2"/>
        <v>35</v>
      </c>
      <c r="B45" s="16">
        <v>40584.519999999997</v>
      </c>
      <c r="C45" s="16">
        <f t="shared" si="0"/>
        <v>41396.210399999996</v>
      </c>
      <c r="D45" s="68">
        <f t="shared" si="1"/>
        <v>3449.6841999999997</v>
      </c>
      <c r="E45" s="69">
        <f>GEW!$D$8+($D45-GEW!$D$8)*SUM(Fasering!$D$5:$D$9)</f>
        <v>2772.8454905723302</v>
      </c>
      <c r="F45" s="70">
        <f>GEW!$D$8+($D45-GEW!$D$8)*SUM(Fasering!$D$5:$D$10)</f>
        <v>2998.6275806577487</v>
      </c>
      <c r="G45" s="70">
        <f>GEW!$D$8+($D45-GEW!$D$8)*SUM(Fasering!$D$5:$D$11)</f>
        <v>3223.9021099145821</v>
      </c>
      <c r="H45" s="71">
        <f>GEW!$D$8+($D45-GEW!$D$8)*SUM(Fasering!$D$5:$D$12)</f>
        <v>3449.6841999999997</v>
      </c>
      <c r="I45" s="72">
        <f>($K$3+E45*12*7.57%)*SUM(Fasering!$D$5:$D$9)</f>
        <v>1477.3683462354575</v>
      </c>
      <c r="J45" s="30">
        <f>($K$3+F45*12*7.57%)*SUM(Fasering!$D$5:$D$10)</f>
        <v>2016.3962090190369</v>
      </c>
      <c r="K45" s="30">
        <f>($K$3+G45*12*7.57%)*SUM(Fasering!$D$5:$D$11)</f>
        <v>2614.8622094366233</v>
      </c>
      <c r="L45" s="73">
        <f>($K$3+H45*12*7.57%)*SUM(Fasering!$D$5:$D$12)</f>
        <v>3275.4631272800007</v>
      </c>
    </row>
    <row r="46" spans="1:12" x14ac:dyDescent="0.2">
      <c r="A46" s="74"/>
      <c r="B46" s="75"/>
      <c r="C46" s="75"/>
      <c r="D46" s="76"/>
      <c r="E46" s="77"/>
      <c r="F46" s="77"/>
      <c r="G46" s="77"/>
      <c r="H46" s="78"/>
      <c r="I46" s="79"/>
      <c r="J46" s="79"/>
      <c r="K46" s="79"/>
      <c r="L46" s="80"/>
    </row>
  </sheetData>
  <mergeCells count="3">
    <mergeCell ref="B6:C6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21</vt:i4>
      </vt:variant>
      <vt:variant>
        <vt:lpstr>Benoemde bereiken</vt:lpstr>
      </vt:variant>
      <vt:variant>
        <vt:i4>18</vt:i4>
      </vt:variant>
    </vt:vector>
  </HeadingPairs>
  <TitlesOfParts>
    <vt:vector size="39" baseType="lpstr">
      <vt:lpstr>Inhoud</vt:lpstr>
      <vt:lpstr>Fasering</vt:lpstr>
      <vt:lpstr>L4</vt:lpstr>
      <vt:lpstr>L3</vt:lpstr>
      <vt:lpstr>L2</vt:lpstr>
      <vt:lpstr>A3</vt:lpstr>
      <vt:lpstr>A2</vt:lpstr>
      <vt:lpstr>A1</vt:lpstr>
      <vt:lpstr>B3</vt:lpstr>
      <vt:lpstr>B2B</vt:lpstr>
      <vt:lpstr>B2A</vt:lpstr>
      <vt:lpstr>B1C</vt:lpstr>
      <vt:lpstr>B1B</vt:lpstr>
      <vt:lpstr>MV2</vt:lpstr>
      <vt:lpstr>MV1</vt:lpstr>
      <vt:lpstr>MV1bis</vt:lpstr>
      <vt:lpstr>L1</vt:lpstr>
      <vt:lpstr>K3</vt:lpstr>
      <vt:lpstr>G1</vt:lpstr>
      <vt:lpstr>GS</vt:lpstr>
      <vt:lpstr>GEW</vt:lpstr>
      <vt:lpstr>'A1'!Afdruktitels</vt:lpstr>
      <vt:lpstr>'A2'!Afdruktitels</vt:lpstr>
      <vt:lpstr>'A3'!Afdruktitels</vt:lpstr>
      <vt:lpstr>B1B!Afdruktitels</vt:lpstr>
      <vt:lpstr>B1C!Afdruktitels</vt:lpstr>
      <vt:lpstr>B2A!Afdruktitels</vt:lpstr>
      <vt:lpstr>B2B!Afdruktitels</vt:lpstr>
      <vt:lpstr>'B3'!Afdruktitels</vt:lpstr>
      <vt:lpstr>'G1'!Afdruktitels</vt:lpstr>
      <vt:lpstr>GS!Afdruktitels</vt:lpstr>
      <vt:lpstr>'K3'!Afdruktitels</vt:lpstr>
      <vt:lpstr>'L1'!Afdruktitels</vt:lpstr>
      <vt:lpstr>'L2'!Afdruktitels</vt:lpstr>
      <vt:lpstr>'L3'!Afdruktitels</vt:lpstr>
      <vt:lpstr>'L4'!Afdruktitels</vt:lpstr>
      <vt:lpstr>'MV1'!Afdruktitels</vt:lpstr>
      <vt:lpstr>MV1bis!Afdruktitels</vt:lpstr>
      <vt:lpstr>'MV2'!Afdruktitels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Jaminé</dc:creator>
  <cp:lastModifiedBy>Steven De Looze</cp:lastModifiedBy>
  <cp:lastPrinted>2014-11-14T13:39:11Z</cp:lastPrinted>
  <dcterms:created xsi:type="dcterms:W3CDTF">2014-03-22T15:25:44Z</dcterms:created>
  <dcterms:modified xsi:type="dcterms:W3CDTF">2021-11-09T15:37:27Z</dcterms:modified>
</cp:coreProperties>
</file>