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21 Steven\Barema's\PC 331 KO\"/>
    </mc:Choice>
  </mc:AlternateContent>
  <bookViews>
    <workbookView xWindow="4815" yWindow="0" windowWidth="4770" windowHeight="4755"/>
  </bookViews>
  <sheets>
    <sheet name="Blad1" sheetId="1" r:id="rId1"/>
    <sheet name="Blad2" sheetId="2" r:id="rId2"/>
    <sheet name="Blad3" sheetId="3" r:id="rId3"/>
    <sheet name="Blad4" sheetId="4" r:id="rId4"/>
    <sheet name="Blad5" sheetId="5" r:id="rId5"/>
    <sheet name="Blad6" sheetId="6" r:id="rId6"/>
    <sheet name="Blad7" sheetId="7" r:id="rId7"/>
    <sheet name="Blad8" sheetId="8" r:id="rId8"/>
    <sheet name="Blad9" sheetId="9" r:id="rId9"/>
    <sheet name="Blad10" sheetId="10" r:id="rId10"/>
    <sheet name="Blad11" sheetId="11" r:id="rId11"/>
    <sheet name="Blad12" sheetId="12" r:id="rId12"/>
    <sheet name="Blad13" sheetId="13" r:id="rId13"/>
    <sheet name="Blad14" sheetId="14" r:id="rId14"/>
    <sheet name="Blad15" sheetId="15" r:id="rId15"/>
    <sheet name="Blad16" sheetId="16" r:id="rId16"/>
  </sheets>
  <calcPr calcId="162913"/>
</workbook>
</file>

<file path=xl/calcChain.xml><?xml version="1.0" encoding="utf-8"?>
<calcChain xmlns="http://schemas.openxmlformats.org/spreadsheetml/2006/main">
  <c r="M84" i="1" l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32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6" i="1"/>
  <c r="L6" i="1"/>
  <c r="E6" i="1" l="1"/>
  <c r="F3" i="1" l="1"/>
  <c r="D6" i="1" l="1"/>
  <c r="E107" i="1" l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53" i="1" l="1"/>
  <c r="C53" i="1" s="1"/>
  <c r="L53" i="1" s="1"/>
  <c r="D25" i="1"/>
  <c r="C6" i="1"/>
  <c r="D106" i="1" l="1"/>
  <c r="F106" i="1"/>
  <c r="D80" i="1"/>
  <c r="F80" i="1"/>
  <c r="F54" i="1"/>
  <c r="D54" i="1"/>
  <c r="D29" i="1"/>
  <c r="C29" i="1" s="1"/>
  <c r="L29" i="1" s="1"/>
  <c r="D28" i="1"/>
  <c r="F28" i="1"/>
  <c r="H28" i="1" s="1"/>
  <c r="H106" i="1" l="1"/>
  <c r="J106" i="1" s="1"/>
  <c r="H54" i="1"/>
  <c r="H80" i="1"/>
  <c r="J80" i="1" s="1"/>
  <c r="J28" i="1"/>
  <c r="C54" i="1"/>
  <c r="C106" i="1"/>
  <c r="C80" i="1"/>
  <c r="C28" i="1"/>
  <c r="G28" i="1" l="1"/>
  <c r="L28" i="1"/>
  <c r="G80" i="1"/>
  <c r="L80" i="1"/>
  <c r="G106" i="1"/>
  <c r="L106" i="1"/>
  <c r="G54" i="1"/>
  <c r="L54" i="1"/>
  <c r="I80" i="1"/>
  <c r="I54" i="1"/>
  <c r="I106" i="1"/>
  <c r="J54" i="1"/>
  <c r="I28" i="1"/>
  <c r="F107" i="1"/>
  <c r="D107" i="1"/>
  <c r="F81" i="1"/>
  <c r="D81" i="1"/>
  <c r="F55" i="1"/>
  <c r="D55" i="1"/>
  <c r="F29" i="1"/>
  <c r="H29" i="1" s="1"/>
  <c r="G29" i="1"/>
  <c r="H107" i="1" l="1"/>
  <c r="H81" i="1"/>
  <c r="J81" i="1" s="1"/>
  <c r="H55" i="1"/>
  <c r="J55" i="1" s="1"/>
  <c r="J107" i="1"/>
  <c r="C107" i="1"/>
  <c r="C81" i="1"/>
  <c r="C55" i="1"/>
  <c r="I29" i="1"/>
  <c r="J29" i="1"/>
  <c r="D105" i="1"/>
  <c r="F105" i="1"/>
  <c r="D79" i="1"/>
  <c r="F79" i="1"/>
  <c r="F53" i="1"/>
  <c r="H53" i="1" s="1"/>
  <c r="D27" i="1"/>
  <c r="F27" i="1"/>
  <c r="D85" i="1"/>
  <c r="F85" i="1"/>
  <c r="D86" i="1"/>
  <c r="F86" i="1"/>
  <c r="D87" i="1"/>
  <c r="F87" i="1"/>
  <c r="D88" i="1"/>
  <c r="F88" i="1"/>
  <c r="D89" i="1"/>
  <c r="F89" i="1"/>
  <c r="D90" i="1"/>
  <c r="F90" i="1"/>
  <c r="D91" i="1"/>
  <c r="C91" i="1" s="1"/>
  <c r="F91" i="1"/>
  <c r="D92" i="1"/>
  <c r="F92" i="1"/>
  <c r="D93" i="1"/>
  <c r="F93" i="1"/>
  <c r="D94" i="1"/>
  <c r="F94" i="1"/>
  <c r="D95" i="1"/>
  <c r="F95" i="1"/>
  <c r="D96" i="1"/>
  <c r="F96" i="1"/>
  <c r="D97" i="1"/>
  <c r="F97" i="1"/>
  <c r="D98" i="1"/>
  <c r="F98" i="1"/>
  <c r="D99" i="1"/>
  <c r="F99" i="1"/>
  <c r="D100" i="1"/>
  <c r="F100" i="1"/>
  <c r="D101" i="1"/>
  <c r="F101" i="1"/>
  <c r="D102" i="1"/>
  <c r="F102" i="1"/>
  <c r="D103" i="1"/>
  <c r="F103" i="1"/>
  <c r="D104" i="1"/>
  <c r="F104" i="1"/>
  <c r="D84" i="1"/>
  <c r="F84" i="1"/>
  <c r="D59" i="1"/>
  <c r="F59" i="1"/>
  <c r="D60" i="1"/>
  <c r="F60" i="1"/>
  <c r="D61" i="1"/>
  <c r="F61" i="1"/>
  <c r="D62" i="1"/>
  <c r="F62" i="1"/>
  <c r="D63" i="1"/>
  <c r="F63" i="1"/>
  <c r="D64" i="1"/>
  <c r="F64" i="1"/>
  <c r="D65" i="1"/>
  <c r="F65" i="1"/>
  <c r="D66" i="1"/>
  <c r="F66" i="1"/>
  <c r="D67" i="1"/>
  <c r="F67" i="1"/>
  <c r="D68" i="1"/>
  <c r="F68" i="1"/>
  <c r="D69" i="1"/>
  <c r="F69" i="1"/>
  <c r="D70" i="1"/>
  <c r="F70" i="1"/>
  <c r="D71" i="1"/>
  <c r="F71" i="1"/>
  <c r="D72" i="1"/>
  <c r="F72" i="1"/>
  <c r="D73" i="1"/>
  <c r="F73" i="1"/>
  <c r="D74" i="1"/>
  <c r="F74" i="1"/>
  <c r="D75" i="1"/>
  <c r="D76" i="1"/>
  <c r="D77" i="1"/>
  <c r="D78" i="1"/>
  <c r="D58" i="1"/>
  <c r="F58" i="1"/>
  <c r="D33" i="1"/>
  <c r="F33" i="1"/>
  <c r="D34" i="1"/>
  <c r="F34" i="1"/>
  <c r="D35" i="1"/>
  <c r="F35" i="1"/>
  <c r="D36" i="1"/>
  <c r="F36" i="1"/>
  <c r="D37" i="1"/>
  <c r="F37" i="1"/>
  <c r="D38" i="1"/>
  <c r="F38" i="1"/>
  <c r="D39" i="1"/>
  <c r="F39" i="1"/>
  <c r="D40" i="1"/>
  <c r="F40" i="1"/>
  <c r="D41" i="1"/>
  <c r="D42" i="1"/>
  <c r="D43" i="1"/>
  <c r="D44" i="1"/>
  <c r="D45" i="1"/>
  <c r="D46" i="1"/>
  <c r="D47" i="1"/>
  <c r="D48" i="1"/>
  <c r="D49" i="1"/>
  <c r="D50" i="1"/>
  <c r="D51" i="1"/>
  <c r="D52" i="1"/>
  <c r="D32" i="1"/>
  <c r="F32" i="1"/>
  <c r="D7" i="1"/>
  <c r="C7" i="1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F77" i="1"/>
  <c r="F78" i="1"/>
  <c r="F51" i="1"/>
  <c r="F52" i="1"/>
  <c r="F26" i="1"/>
  <c r="F25" i="1"/>
  <c r="H25" i="1" s="1"/>
  <c r="F76" i="1"/>
  <c r="H76" i="1" s="1"/>
  <c r="F75" i="1"/>
  <c r="F50" i="1"/>
  <c r="F49" i="1"/>
  <c r="F48" i="1"/>
  <c r="H48" i="1" s="1"/>
  <c r="F47" i="1"/>
  <c r="F46" i="1"/>
  <c r="F45" i="1"/>
  <c r="H45" i="1" s="1"/>
  <c r="F44" i="1"/>
  <c r="F43" i="1"/>
  <c r="F42" i="1"/>
  <c r="H42" i="1" s="1"/>
  <c r="F41" i="1"/>
  <c r="F24" i="1"/>
  <c r="F23" i="1"/>
  <c r="F22" i="1"/>
  <c r="H22" i="1" s="1"/>
  <c r="F21" i="1"/>
  <c r="F20" i="1"/>
  <c r="F19" i="1"/>
  <c r="H19" i="1" s="1"/>
  <c r="F18" i="1"/>
  <c r="F17" i="1"/>
  <c r="F16" i="1"/>
  <c r="H16" i="1" s="1"/>
  <c r="F15" i="1"/>
  <c r="F14" i="1"/>
  <c r="F13" i="1"/>
  <c r="H13" i="1" s="1"/>
  <c r="F12" i="1"/>
  <c r="F11" i="1"/>
  <c r="F10" i="1"/>
  <c r="H10" i="1" s="1"/>
  <c r="F9" i="1"/>
  <c r="F8" i="1"/>
  <c r="F7" i="1"/>
  <c r="H7" i="1" s="1"/>
  <c r="F6" i="1"/>
  <c r="H6" i="1" s="1"/>
  <c r="G81" i="1" l="1"/>
  <c r="L81" i="1"/>
  <c r="G91" i="1"/>
  <c r="L91" i="1"/>
  <c r="G107" i="1"/>
  <c r="L107" i="1"/>
  <c r="G7" i="1"/>
  <c r="L7" i="1"/>
  <c r="G55" i="1"/>
  <c r="L55" i="1"/>
  <c r="H51" i="1"/>
  <c r="H40" i="1"/>
  <c r="J40" i="1" s="1"/>
  <c r="H37" i="1"/>
  <c r="J37" i="1" s="1"/>
  <c r="H34" i="1"/>
  <c r="H73" i="1"/>
  <c r="J73" i="1" s="1"/>
  <c r="H70" i="1"/>
  <c r="J70" i="1" s="1"/>
  <c r="H67" i="1"/>
  <c r="H64" i="1"/>
  <c r="H61" i="1"/>
  <c r="H84" i="1"/>
  <c r="H102" i="1"/>
  <c r="J102" i="1" s="1"/>
  <c r="H99" i="1"/>
  <c r="H96" i="1"/>
  <c r="H93" i="1"/>
  <c r="J93" i="1" s="1"/>
  <c r="H90" i="1"/>
  <c r="H87" i="1"/>
  <c r="H27" i="1"/>
  <c r="J27" i="1" s="1"/>
  <c r="H79" i="1"/>
  <c r="H75" i="1"/>
  <c r="H9" i="1"/>
  <c r="J9" i="1" s="1"/>
  <c r="H12" i="1"/>
  <c r="J12" i="1" s="1"/>
  <c r="H15" i="1"/>
  <c r="H18" i="1"/>
  <c r="J18" i="1" s="1"/>
  <c r="H21" i="1"/>
  <c r="J21" i="1" s="1"/>
  <c r="H24" i="1"/>
  <c r="H43" i="1"/>
  <c r="H46" i="1"/>
  <c r="J46" i="1" s="1"/>
  <c r="H49" i="1"/>
  <c r="J49" i="1" s="1"/>
  <c r="H52" i="1"/>
  <c r="J52" i="1" s="1"/>
  <c r="H77" i="1"/>
  <c r="H39" i="1"/>
  <c r="H36" i="1"/>
  <c r="J36" i="1" s="1"/>
  <c r="H33" i="1"/>
  <c r="J33" i="1" s="1"/>
  <c r="H72" i="1"/>
  <c r="H69" i="1"/>
  <c r="J69" i="1" s="1"/>
  <c r="H66" i="1"/>
  <c r="J66" i="1" s="1"/>
  <c r="H63" i="1"/>
  <c r="J63" i="1" s="1"/>
  <c r="H60" i="1"/>
  <c r="J60" i="1" s="1"/>
  <c r="H104" i="1"/>
  <c r="H101" i="1"/>
  <c r="H98" i="1"/>
  <c r="J98" i="1" s="1"/>
  <c r="H95" i="1"/>
  <c r="J95" i="1" s="1"/>
  <c r="H92" i="1"/>
  <c r="H89" i="1"/>
  <c r="H86" i="1"/>
  <c r="J86" i="1" s="1"/>
  <c r="H105" i="1"/>
  <c r="H44" i="1"/>
  <c r="H41" i="1"/>
  <c r="J41" i="1" s="1"/>
  <c r="H47" i="1"/>
  <c r="H50" i="1"/>
  <c r="H8" i="1"/>
  <c r="J8" i="1" s="1"/>
  <c r="H11" i="1"/>
  <c r="J11" i="1" s="1"/>
  <c r="H14" i="1"/>
  <c r="J14" i="1" s="1"/>
  <c r="H17" i="1"/>
  <c r="J17" i="1" s="1"/>
  <c r="H20" i="1"/>
  <c r="J20" i="1" s="1"/>
  <c r="H23" i="1"/>
  <c r="J23" i="1" s="1"/>
  <c r="H26" i="1"/>
  <c r="J26" i="1" s="1"/>
  <c r="H78" i="1"/>
  <c r="J78" i="1" s="1"/>
  <c r="H32" i="1"/>
  <c r="J32" i="1" s="1"/>
  <c r="H38" i="1"/>
  <c r="H35" i="1"/>
  <c r="H58" i="1"/>
  <c r="J58" i="1" s="1"/>
  <c r="H74" i="1"/>
  <c r="J74" i="1" s="1"/>
  <c r="H71" i="1"/>
  <c r="J71" i="1" s="1"/>
  <c r="H68" i="1"/>
  <c r="J68" i="1" s="1"/>
  <c r="H65" i="1"/>
  <c r="J65" i="1" s="1"/>
  <c r="H62" i="1"/>
  <c r="J62" i="1" s="1"/>
  <c r="H59" i="1"/>
  <c r="J59" i="1" s="1"/>
  <c r="H103" i="1"/>
  <c r="J103" i="1" s="1"/>
  <c r="H100" i="1"/>
  <c r="H97" i="1"/>
  <c r="H94" i="1"/>
  <c r="J94" i="1" s="1"/>
  <c r="H91" i="1"/>
  <c r="J91" i="1" s="1"/>
  <c r="H88" i="1"/>
  <c r="J88" i="1" s="1"/>
  <c r="H85" i="1"/>
  <c r="J85" i="1" s="1"/>
  <c r="J104" i="1"/>
  <c r="J10" i="1"/>
  <c r="J42" i="1"/>
  <c r="J34" i="1"/>
  <c r="J61" i="1"/>
  <c r="J13" i="1"/>
  <c r="J39" i="1"/>
  <c r="J72" i="1"/>
  <c r="J64" i="1"/>
  <c r="J101" i="1"/>
  <c r="J87" i="1"/>
  <c r="G53" i="1"/>
  <c r="J53" i="1"/>
  <c r="J105" i="1"/>
  <c r="C22" i="1"/>
  <c r="J16" i="1"/>
  <c r="J48" i="1"/>
  <c r="J76" i="1"/>
  <c r="C50" i="1"/>
  <c r="J19" i="1"/>
  <c r="J51" i="1"/>
  <c r="J43" i="1"/>
  <c r="J75" i="1"/>
  <c r="C14" i="1"/>
  <c r="C21" i="1"/>
  <c r="C35" i="1"/>
  <c r="J84" i="1"/>
  <c r="J99" i="1"/>
  <c r="C97" i="1"/>
  <c r="C95" i="1"/>
  <c r="C87" i="1"/>
  <c r="C105" i="1"/>
  <c r="I81" i="1"/>
  <c r="C18" i="1"/>
  <c r="C24" i="1"/>
  <c r="C16" i="1"/>
  <c r="C12" i="1"/>
  <c r="C8" i="1"/>
  <c r="C44" i="1"/>
  <c r="C23" i="1"/>
  <c r="C15" i="1"/>
  <c r="I7" i="1"/>
  <c r="C43" i="1"/>
  <c r="J38" i="1"/>
  <c r="C67" i="1"/>
  <c r="J67" i="1"/>
  <c r="C98" i="1"/>
  <c r="J96" i="1"/>
  <c r="C96" i="1"/>
  <c r="C94" i="1"/>
  <c r="J92" i="1"/>
  <c r="C79" i="1"/>
  <c r="I55" i="1"/>
  <c r="I107" i="1"/>
  <c r="J6" i="1"/>
  <c r="J90" i="1"/>
  <c r="C99" i="1"/>
  <c r="J22" i="1"/>
  <c r="C63" i="1"/>
  <c r="C75" i="1"/>
  <c r="J25" i="1"/>
  <c r="C36" i="1"/>
  <c r="C59" i="1"/>
  <c r="C90" i="1"/>
  <c r="C42" i="1"/>
  <c r="C40" i="1"/>
  <c r="C58" i="1"/>
  <c r="C86" i="1"/>
  <c r="C10" i="1"/>
  <c r="C61" i="1"/>
  <c r="C26" i="1"/>
  <c r="C51" i="1"/>
  <c r="C47" i="1"/>
  <c r="C68" i="1"/>
  <c r="C72" i="1"/>
  <c r="C20" i="1"/>
  <c r="C9" i="1"/>
  <c r="C89" i="1"/>
  <c r="C32" i="1"/>
  <c r="C60" i="1"/>
  <c r="C13" i="1"/>
  <c r="C103" i="1"/>
  <c r="C33" i="1"/>
  <c r="C64" i="1"/>
  <c r="C69" i="1"/>
  <c r="C37" i="1"/>
  <c r="C84" i="1"/>
  <c r="C71" i="1"/>
  <c r="C102" i="1"/>
  <c r="C78" i="1"/>
  <c r="C41" i="1"/>
  <c r="C45" i="1"/>
  <c r="C49" i="1"/>
  <c r="C77" i="1"/>
  <c r="C65" i="1"/>
  <c r="C62" i="1"/>
  <c r="C19" i="1"/>
  <c r="C39" i="1"/>
  <c r="C93" i="1"/>
  <c r="G6" i="1"/>
  <c r="I6" i="1" s="1"/>
  <c r="C46" i="1"/>
  <c r="C104" i="1"/>
  <c r="C101" i="1"/>
  <c r="C27" i="1"/>
  <c r="C11" i="1"/>
  <c r="C34" i="1"/>
  <c r="C73" i="1"/>
  <c r="C70" i="1"/>
  <c r="C88" i="1"/>
  <c r="C85" i="1"/>
  <c r="C48" i="1"/>
  <c r="C38" i="1"/>
  <c r="C76" i="1"/>
  <c r="C74" i="1"/>
  <c r="C66" i="1"/>
  <c r="C100" i="1"/>
  <c r="J100" i="1"/>
  <c r="C92" i="1"/>
  <c r="C25" i="1"/>
  <c r="C17" i="1"/>
  <c r="C52" i="1"/>
  <c r="G48" i="1" l="1"/>
  <c r="L48" i="1"/>
  <c r="G93" i="1"/>
  <c r="L93" i="1"/>
  <c r="G64" i="1"/>
  <c r="L64" i="1"/>
  <c r="G72" i="1"/>
  <c r="L72" i="1"/>
  <c r="G40" i="1"/>
  <c r="L40" i="1"/>
  <c r="G79" i="1"/>
  <c r="L79" i="1"/>
  <c r="G96" i="1"/>
  <c r="L96" i="1"/>
  <c r="G43" i="1"/>
  <c r="L43" i="1"/>
  <c r="G23" i="1"/>
  <c r="L23" i="1"/>
  <c r="G12" i="1"/>
  <c r="L12" i="1"/>
  <c r="G24" i="1"/>
  <c r="L24" i="1"/>
  <c r="G105" i="1"/>
  <c r="L105" i="1"/>
  <c r="G97" i="1"/>
  <c r="L97" i="1"/>
  <c r="G35" i="1"/>
  <c r="L35" i="1"/>
  <c r="G11" i="1"/>
  <c r="L11" i="1"/>
  <c r="G62" i="1"/>
  <c r="L62" i="1"/>
  <c r="G84" i="1"/>
  <c r="L84" i="1"/>
  <c r="G10" i="1"/>
  <c r="L10" i="1"/>
  <c r="G25" i="1"/>
  <c r="L25" i="1"/>
  <c r="G85" i="1"/>
  <c r="L85" i="1"/>
  <c r="G39" i="1"/>
  <c r="L39" i="1"/>
  <c r="G102" i="1"/>
  <c r="L102" i="1"/>
  <c r="G9" i="1"/>
  <c r="L9" i="1"/>
  <c r="G86" i="1"/>
  <c r="L86" i="1"/>
  <c r="G99" i="1"/>
  <c r="L99" i="1"/>
  <c r="G16" i="1"/>
  <c r="L16" i="1"/>
  <c r="G21" i="1"/>
  <c r="L21" i="1"/>
  <c r="G17" i="1"/>
  <c r="L17" i="1"/>
  <c r="G74" i="1"/>
  <c r="L74" i="1"/>
  <c r="G70" i="1"/>
  <c r="L70" i="1"/>
  <c r="G104" i="1"/>
  <c r="L104" i="1"/>
  <c r="G49" i="1"/>
  <c r="L49" i="1"/>
  <c r="G78" i="1"/>
  <c r="L78" i="1"/>
  <c r="G13" i="1"/>
  <c r="L13" i="1"/>
  <c r="G89" i="1"/>
  <c r="L89" i="1"/>
  <c r="G51" i="1"/>
  <c r="L51" i="1"/>
  <c r="G90" i="1"/>
  <c r="L90" i="1"/>
  <c r="G100" i="1"/>
  <c r="L100" i="1"/>
  <c r="G76" i="1"/>
  <c r="L76" i="1"/>
  <c r="G73" i="1"/>
  <c r="L73" i="1"/>
  <c r="G27" i="1"/>
  <c r="L27" i="1"/>
  <c r="G46" i="1"/>
  <c r="L46" i="1"/>
  <c r="G65" i="1"/>
  <c r="L65" i="1"/>
  <c r="G45" i="1"/>
  <c r="L45" i="1"/>
  <c r="G37" i="1"/>
  <c r="L37" i="1"/>
  <c r="G33" i="1"/>
  <c r="L33" i="1"/>
  <c r="G60" i="1"/>
  <c r="L60" i="1"/>
  <c r="G68" i="1"/>
  <c r="L68" i="1"/>
  <c r="G26" i="1"/>
  <c r="L26" i="1"/>
  <c r="G42" i="1"/>
  <c r="L42" i="1"/>
  <c r="G59" i="1"/>
  <c r="L59" i="1"/>
  <c r="G75" i="1"/>
  <c r="L75" i="1"/>
  <c r="G67" i="1"/>
  <c r="L67" i="1"/>
  <c r="G44" i="1"/>
  <c r="I44" i="1" s="1"/>
  <c r="L44" i="1"/>
  <c r="G18" i="1"/>
  <c r="L18" i="1"/>
  <c r="G87" i="1"/>
  <c r="L87" i="1"/>
  <c r="G50" i="1"/>
  <c r="I50" i="1" s="1"/>
  <c r="L50" i="1"/>
  <c r="G52" i="1"/>
  <c r="L52" i="1"/>
  <c r="G92" i="1"/>
  <c r="L92" i="1"/>
  <c r="G66" i="1"/>
  <c r="L66" i="1"/>
  <c r="G38" i="1"/>
  <c r="L38" i="1"/>
  <c r="G88" i="1"/>
  <c r="L88" i="1"/>
  <c r="G34" i="1"/>
  <c r="L34" i="1"/>
  <c r="G101" i="1"/>
  <c r="L101" i="1"/>
  <c r="G19" i="1"/>
  <c r="L19" i="1"/>
  <c r="G77" i="1"/>
  <c r="I77" i="1" s="1"/>
  <c r="L77" i="1"/>
  <c r="G41" i="1"/>
  <c r="L41" i="1"/>
  <c r="G71" i="1"/>
  <c r="L71" i="1"/>
  <c r="G69" i="1"/>
  <c r="I69" i="1" s="1"/>
  <c r="L69" i="1"/>
  <c r="G103" i="1"/>
  <c r="L103" i="1"/>
  <c r="G32" i="1"/>
  <c r="L32" i="1"/>
  <c r="G20" i="1"/>
  <c r="L20" i="1"/>
  <c r="G47" i="1"/>
  <c r="L47" i="1"/>
  <c r="G61" i="1"/>
  <c r="L61" i="1"/>
  <c r="G58" i="1"/>
  <c r="I58" i="1" s="1"/>
  <c r="L58" i="1"/>
  <c r="G36" i="1"/>
  <c r="L36" i="1"/>
  <c r="G63" i="1"/>
  <c r="L63" i="1"/>
  <c r="G94" i="1"/>
  <c r="L94" i="1"/>
  <c r="G98" i="1"/>
  <c r="L98" i="1"/>
  <c r="G15" i="1"/>
  <c r="L15" i="1"/>
  <c r="G8" i="1"/>
  <c r="L8" i="1"/>
  <c r="G95" i="1"/>
  <c r="L95" i="1"/>
  <c r="G14" i="1"/>
  <c r="L14" i="1"/>
  <c r="G22" i="1"/>
  <c r="I22" i="1" s="1"/>
  <c r="L22" i="1"/>
  <c r="I24" i="1"/>
  <c r="I72" i="1"/>
  <c r="I46" i="1"/>
  <c r="I97" i="1"/>
  <c r="I41" i="1"/>
  <c r="I12" i="1"/>
  <c r="I47" i="1"/>
  <c r="I15" i="1"/>
  <c r="I14" i="1"/>
  <c r="I37" i="1"/>
  <c r="I43" i="1"/>
  <c r="I79" i="1"/>
  <c r="I32" i="1"/>
  <c r="I59" i="1"/>
  <c r="I17" i="1"/>
  <c r="J97" i="1"/>
  <c r="J47" i="1"/>
  <c r="I51" i="1"/>
  <c r="I36" i="1"/>
  <c r="I25" i="1"/>
  <c r="I16" i="1"/>
  <c r="I40" i="1"/>
  <c r="I88" i="1"/>
  <c r="I71" i="1"/>
  <c r="I19" i="1"/>
  <c r="I75" i="1"/>
  <c r="I99" i="1"/>
  <c r="I84" i="1"/>
  <c r="I18" i="1"/>
  <c r="I33" i="1"/>
  <c r="I86" i="1"/>
  <c r="J44" i="1"/>
  <c r="I21" i="1"/>
  <c r="I103" i="1"/>
  <c r="I27" i="1"/>
  <c r="I52" i="1"/>
  <c r="I61" i="1"/>
  <c r="I85" i="1"/>
  <c r="I73" i="1"/>
  <c r="I39" i="1"/>
  <c r="I78" i="1"/>
  <c r="I42" i="1"/>
  <c r="I9" i="1"/>
  <c r="I87" i="1"/>
  <c r="I10" i="1"/>
  <c r="I102" i="1"/>
  <c r="I90" i="1"/>
  <c r="I92" i="1"/>
  <c r="I76" i="1"/>
  <c r="I60" i="1"/>
  <c r="I68" i="1"/>
  <c r="I63" i="1"/>
  <c r="I64" i="1"/>
  <c r="I67" i="1"/>
  <c r="J77" i="1"/>
  <c r="I95" i="1"/>
  <c r="I104" i="1"/>
  <c r="I65" i="1"/>
  <c r="J7" i="1"/>
  <c r="J15" i="1"/>
  <c r="I70" i="1"/>
  <c r="I26" i="1"/>
  <c r="I48" i="1"/>
  <c r="I11" i="1"/>
  <c r="I45" i="1"/>
  <c r="I13" i="1"/>
  <c r="I20" i="1"/>
  <c r="I91" i="1"/>
  <c r="I94" i="1"/>
  <c r="J50" i="1"/>
  <c r="I105" i="1"/>
  <c r="I98" i="1"/>
  <c r="I8" i="1"/>
  <c r="J24" i="1"/>
  <c r="J89" i="1"/>
  <c r="I89" i="1"/>
  <c r="J79" i="1"/>
  <c r="I62" i="1"/>
  <c r="I53" i="1"/>
  <c r="I100" i="1"/>
  <c r="I74" i="1"/>
  <c r="J35" i="1"/>
  <c r="I35" i="1"/>
  <c r="I23" i="1"/>
  <c r="J45" i="1"/>
  <c r="I101" i="1"/>
  <c r="I96" i="1"/>
  <c r="I66" i="1"/>
  <c r="I38" i="1"/>
  <c r="I49" i="1"/>
  <c r="I34" i="1"/>
  <c r="I93" i="1"/>
</calcChain>
</file>

<file path=xl/sharedStrings.xml><?xml version="1.0" encoding="utf-8"?>
<sst xmlns="http://schemas.openxmlformats.org/spreadsheetml/2006/main" count="63" uniqueCount="25">
  <si>
    <t>index</t>
  </si>
  <si>
    <t>ancien.</t>
  </si>
  <si>
    <t>basis '95</t>
  </si>
  <si>
    <t>maand</t>
  </si>
  <si>
    <t>jaar</t>
  </si>
  <si>
    <t>H&amp;S /mnd</t>
  </si>
  <si>
    <t>H&amp;S/jaar</t>
  </si>
  <si>
    <t>V.G.</t>
  </si>
  <si>
    <t>E.P.</t>
  </si>
  <si>
    <t>TOT.</t>
  </si>
  <si>
    <t>TOT - V.G.</t>
  </si>
  <si>
    <r>
      <t>administratief assistent</t>
    </r>
    <r>
      <rPr>
        <sz val="10"/>
        <rFont val="Arial"/>
        <family val="2"/>
      </rPr>
      <t xml:space="preserve"> (Niveau C - begeleiding - diploma Hoger Secundair onderwijs)</t>
    </r>
  </si>
  <si>
    <r>
      <t>administratief medewerker</t>
    </r>
    <r>
      <rPr>
        <sz val="10"/>
        <rFont val="Arial"/>
        <family val="2"/>
      </rPr>
      <t xml:space="preserve"> (Niveau D - geen diplomavereisten)</t>
    </r>
  </si>
  <si>
    <t>- Opmerking 1:</t>
  </si>
  <si>
    <t>Voor deze berekeningen zullende verplichtingen van de paritaire comité's</t>
  </si>
  <si>
    <t>gerespecteerd worden op basis van de brutolonen zoals aangegeven.</t>
  </si>
  <si>
    <t>- Opmerking 2:</t>
  </si>
  <si>
    <t>De patronale bijdragen komen integraal voor subsidiëring in aanmerking.</t>
  </si>
  <si>
    <r>
      <t>attaché</t>
    </r>
    <r>
      <rPr>
        <sz val="10"/>
        <rFont val="Arial"/>
        <family val="2"/>
      </rPr>
      <t xml:space="preserve"> (Niveau A - regionale coördinator - Master)</t>
    </r>
  </si>
  <si>
    <r>
      <t>technisch deskundige</t>
    </r>
    <r>
      <rPr>
        <sz val="10"/>
        <rFont val="Arial"/>
        <family val="2"/>
      </rPr>
      <t xml:space="preserve"> (Niveau B - lokale coördinator - Bachelor)</t>
    </r>
  </si>
  <si>
    <t>FCUD patronale bijdrage 0,05% kinderopvang - koninklijk besluit 19 augustus 1997 - 
bijzonder reglement 2 september 1997.</t>
  </si>
  <si>
    <t>en standplaatstoelage zijn indicatief.</t>
  </si>
  <si>
    <t>Bedragen vakantiegeld (V.G.),  eindejaarspremie (E.P.) en haard-</t>
  </si>
  <si>
    <t>Barema's van toepassing vanaf 1 oktober 2021</t>
  </si>
  <si>
    <r>
      <t xml:space="preserve">Brutoloon +1,7% n.a.v. VIA 6 </t>
    </r>
    <r>
      <rPr>
        <b/>
        <sz val="10"/>
        <rFont val="Calibri"/>
        <family val="2"/>
      </rPr>
      <t>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</si>
</sst>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.5"/>
      <color rgb="FFCC0000"/>
      <name val="Verdana"/>
      <family val="2"/>
    </font>
    <font>
      <sz val="8"/>
      <name val="Verdana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quotePrefix="1" applyFont="1" applyAlignment="1">
      <alignment horizontal="centerContinuous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/>
    </xf>
    <xf numFmtId="4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/>
    <xf numFmtId="0" fontId="4" fillId="0" borderId="0" xfId="0" applyFont="1" applyAlignment="1">
      <alignment horizontal="left" vertical="top"/>
    </xf>
    <xf numFmtId="0" fontId="10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zoomScaleNormal="100" workbookViewId="0">
      <selection sqref="A1:J1"/>
    </sheetView>
  </sheetViews>
  <sheetFormatPr defaultRowHeight="12.75" x14ac:dyDescent="0.2"/>
  <cols>
    <col min="1" max="1" width="10.28515625" style="1" customWidth="1"/>
    <col min="2" max="2" width="10.28515625" style="1" hidden="1" customWidth="1"/>
    <col min="3" max="3" width="10.28515625" style="1" customWidth="1"/>
    <col min="4" max="4" width="9.28515625" style="1" bestFit="1" customWidth="1"/>
    <col min="5" max="5" width="10" style="1" customWidth="1"/>
    <col min="6" max="6" width="9" style="1" customWidth="1"/>
    <col min="7" max="7" width="8.140625" style="1" customWidth="1"/>
    <col min="8" max="8" width="8" style="17" customWidth="1"/>
    <col min="9" max="9" width="10.42578125" style="1" bestFit="1" customWidth="1"/>
    <col min="10" max="10" width="10.28515625" customWidth="1"/>
    <col min="11" max="11" width="3.7109375" customWidth="1"/>
    <col min="12" max="12" width="15.7109375" customWidth="1"/>
    <col min="13" max="13" width="10" bestFit="1" customWidth="1"/>
  </cols>
  <sheetData>
    <row r="1" spans="1:16" ht="36.75" customHeight="1" thickBo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29"/>
    </row>
    <row r="2" spans="1:16" ht="32.25" customHeight="1" thickBot="1" x14ac:dyDescent="0.25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0"/>
      <c r="L2" s="34" t="s">
        <v>24</v>
      </c>
    </row>
    <row r="3" spans="1:16" ht="12.6" customHeight="1" x14ac:dyDescent="0.2">
      <c r="C3"/>
      <c r="E3" s="1" t="s">
        <v>0</v>
      </c>
      <c r="F3" s="24">
        <f>ROUND(1.02^29,4)</f>
        <v>1.7758</v>
      </c>
    </row>
    <row r="4" spans="1:16" s="3" customFormat="1" ht="30" customHeight="1" x14ac:dyDescent="0.2">
      <c r="A4" s="8" t="s">
        <v>18</v>
      </c>
      <c r="B4" s="2"/>
      <c r="D4" s="2"/>
      <c r="E4" s="2"/>
      <c r="F4" s="2"/>
      <c r="G4" s="2"/>
      <c r="H4" s="18"/>
      <c r="I4" s="2"/>
      <c r="M4" s="31"/>
    </row>
    <row r="5" spans="1:16" s="5" customFormat="1" ht="15.95" customHeight="1" x14ac:dyDescent="0.1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19" t="s">
        <v>8</v>
      </c>
      <c r="I5" s="4" t="s">
        <v>9</v>
      </c>
      <c r="J5" s="4" t="s">
        <v>10</v>
      </c>
      <c r="L5" s="4" t="s">
        <v>3</v>
      </c>
      <c r="M5" s="4" t="s">
        <v>5</v>
      </c>
      <c r="P5" s="33"/>
    </row>
    <row r="6" spans="1:16" s="3" customFormat="1" ht="15.95" customHeight="1" x14ac:dyDescent="0.2">
      <c r="A6" s="6">
        <v>0</v>
      </c>
      <c r="B6" s="15">
        <v>21880</v>
      </c>
      <c r="C6" s="15">
        <f>ROUND(D6/12,2)</f>
        <v>3237.88</v>
      </c>
      <c r="D6" s="15">
        <f>ROUND(B6*$F$3,2)</f>
        <v>38854.5</v>
      </c>
      <c r="E6" s="15">
        <f>IF(B6&lt;=16421.84,359.95*$F$3/12,IF(AND(16421.84&lt;B6,B6&lt;=18695.86),179.98*$F$3/12,0))</f>
        <v>0</v>
      </c>
      <c r="F6" s="15">
        <f>E6*12</f>
        <v>0</v>
      </c>
      <c r="G6" s="15">
        <f>(C6+E6)*0.92</f>
        <v>2978.8496</v>
      </c>
      <c r="H6" s="20">
        <f>ROUND(730.81+2.5%*(D6+F6),2)</f>
        <v>1702.17</v>
      </c>
      <c r="I6" s="15">
        <f>SUM(D6,F6,G6,H6)</f>
        <v>43535.5196</v>
      </c>
      <c r="J6" s="15">
        <f>SUM(D6,F6,H6)</f>
        <v>40556.67</v>
      </c>
      <c r="K6" s="7"/>
      <c r="L6" s="15">
        <f>C6*1.017</f>
        <v>3292.9239599999996</v>
      </c>
      <c r="M6" s="15">
        <f>E6*1.017</f>
        <v>0</v>
      </c>
    </row>
    <row r="7" spans="1:16" s="3" customFormat="1" ht="15.95" customHeight="1" x14ac:dyDescent="0.2">
      <c r="A7" s="6">
        <v>1</v>
      </c>
      <c r="B7" s="15">
        <v>22325</v>
      </c>
      <c r="C7" s="15">
        <f t="shared" ref="C7:C18" si="0">ROUND(D7/12,2)</f>
        <v>3303.73</v>
      </c>
      <c r="D7" s="15">
        <f t="shared" ref="D7:D24" si="1">ROUND(B7*$F$3,2)</f>
        <v>39644.74</v>
      </c>
      <c r="E7" s="15">
        <f t="shared" ref="E7:E29" si="2">IF(B7&lt;=16421.84,359.95*$F$3/12,IF(AND(16421.84&lt;B7,B7&lt;=18695.86),179.98*$F$3/12,0))</f>
        <v>0</v>
      </c>
      <c r="F7" s="15">
        <f t="shared" ref="F7:F15" si="3">E7*12</f>
        <v>0</v>
      </c>
      <c r="G7" s="15">
        <f t="shared" ref="G7:G21" si="4">(C7+E7)*0.92</f>
        <v>3039.4316000000003</v>
      </c>
      <c r="H7" s="20">
        <f t="shared" ref="H7:H29" si="5">ROUND(730.81+2.5%*(D7+F7),2)</f>
        <v>1721.93</v>
      </c>
      <c r="I7" s="15">
        <f t="shared" ref="I7:I15" si="6">SUM(D7,F7,G7,H7)</f>
        <v>44406.101600000002</v>
      </c>
      <c r="J7" s="15">
        <f t="shared" ref="J7:J15" si="7">SUM(D7,F7,H7)</f>
        <v>41366.67</v>
      </c>
      <c r="K7" s="7"/>
      <c r="L7" s="15">
        <f t="shared" ref="L7:L29" si="8">C7*1.017</f>
        <v>3359.8934099999997</v>
      </c>
      <c r="M7" s="15">
        <f t="shared" ref="M7:M29" si="9">E7*1.017</f>
        <v>0</v>
      </c>
    </row>
    <row r="8" spans="1:16" s="3" customFormat="1" ht="15.95" customHeight="1" x14ac:dyDescent="0.2">
      <c r="A8" s="6">
        <v>2</v>
      </c>
      <c r="B8" s="15">
        <v>22770</v>
      </c>
      <c r="C8" s="15">
        <f t="shared" si="0"/>
        <v>3369.58</v>
      </c>
      <c r="D8" s="15">
        <f t="shared" si="1"/>
        <v>40434.97</v>
      </c>
      <c r="E8" s="15">
        <f t="shared" si="2"/>
        <v>0</v>
      </c>
      <c r="F8" s="15">
        <f t="shared" si="3"/>
        <v>0</v>
      </c>
      <c r="G8" s="15">
        <f t="shared" si="4"/>
        <v>3100.0136000000002</v>
      </c>
      <c r="H8" s="20">
        <f t="shared" si="5"/>
        <v>1741.68</v>
      </c>
      <c r="I8" s="15">
        <f t="shared" si="6"/>
        <v>45276.6636</v>
      </c>
      <c r="J8" s="15">
        <f t="shared" si="7"/>
        <v>42176.65</v>
      </c>
      <c r="K8" s="7"/>
      <c r="L8" s="15">
        <f t="shared" si="8"/>
        <v>3426.8628599999997</v>
      </c>
      <c r="M8" s="15">
        <f t="shared" si="9"/>
        <v>0</v>
      </c>
    </row>
    <row r="9" spans="1:16" s="3" customFormat="1" ht="15.95" customHeight="1" x14ac:dyDescent="0.2">
      <c r="A9" s="6">
        <v>3</v>
      </c>
      <c r="B9" s="15">
        <v>23215</v>
      </c>
      <c r="C9" s="15">
        <f t="shared" si="0"/>
        <v>3435.43</v>
      </c>
      <c r="D9" s="15">
        <f t="shared" si="1"/>
        <v>41225.199999999997</v>
      </c>
      <c r="E9" s="15">
        <f t="shared" si="2"/>
        <v>0</v>
      </c>
      <c r="F9" s="15">
        <f t="shared" si="3"/>
        <v>0</v>
      </c>
      <c r="G9" s="15">
        <f t="shared" si="4"/>
        <v>3160.5956000000001</v>
      </c>
      <c r="H9" s="20">
        <f t="shared" si="5"/>
        <v>1761.44</v>
      </c>
      <c r="I9" s="15">
        <f t="shared" si="6"/>
        <v>46147.2356</v>
      </c>
      <c r="J9" s="15">
        <f t="shared" si="7"/>
        <v>42986.64</v>
      </c>
      <c r="K9" s="7"/>
      <c r="L9" s="15">
        <f t="shared" si="8"/>
        <v>3493.8323099999993</v>
      </c>
      <c r="M9" s="15">
        <f t="shared" si="9"/>
        <v>0</v>
      </c>
    </row>
    <row r="10" spans="1:16" s="3" customFormat="1" ht="15.95" customHeight="1" x14ac:dyDescent="0.2">
      <c r="A10" s="6">
        <v>4</v>
      </c>
      <c r="B10" s="15">
        <v>23660</v>
      </c>
      <c r="C10" s="15">
        <f t="shared" si="0"/>
        <v>3501.29</v>
      </c>
      <c r="D10" s="15">
        <f t="shared" si="1"/>
        <v>42015.43</v>
      </c>
      <c r="E10" s="15">
        <f t="shared" si="2"/>
        <v>0</v>
      </c>
      <c r="F10" s="15">
        <f t="shared" si="3"/>
        <v>0</v>
      </c>
      <c r="G10" s="15">
        <f t="shared" si="4"/>
        <v>3221.1867999999999</v>
      </c>
      <c r="H10" s="20">
        <f t="shared" si="5"/>
        <v>1781.2</v>
      </c>
      <c r="I10" s="15">
        <f t="shared" si="6"/>
        <v>47017.816800000001</v>
      </c>
      <c r="J10" s="15">
        <f t="shared" si="7"/>
        <v>43796.63</v>
      </c>
      <c r="K10" s="7"/>
      <c r="L10" s="15">
        <f t="shared" si="8"/>
        <v>3560.8119299999998</v>
      </c>
      <c r="M10" s="15">
        <f t="shared" si="9"/>
        <v>0</v>
      </c>
    </row>
    <row r="11" spans="1:16" s="3" customFormat="1" ht="15.95" customHeight="1" x14ac:dyDescent="0.2">
      <c r="A11" s="6">
        <v>5</v>
      </c>
      <c r="B11" s="15">
        <v>24105</v>
      </c>
      <c r="C11" s="15">
        <f t="shared" si="0"/>
        <v>3567.14</v>
      </c>
      <c r="D11" s="15">
        <f t="shared" si="1"/>
        <v>42805.66</v>
      </c>
      <c r="E11" s="15">
        <f t="shared" si="2"/>
        <v>0</v>
      </c>
      <c r="F11" s="15">
        <f t="shared" si="3"/>
        <v>0</v>
      </c>
      <c r="G11" s="15">
        <f t="shared" si="4"/>
        <v>3281.7687999999998</v>
      </c>
      <c r="H11" s="20">
        <f t="shared" si="5"/>
        <v>1800.95</v>
      </c>
      <c r="I11" s="15">
        <f t="shared" si="6"/>
        <v>47888.378799999999</v>
      </c>
      <c r="J11" s="15">
        <f t="shared" si="7"/>
        <v>44606.61</v>
      </c>
      <c r="K11" s="7"/>
      <c r="L11" s="15">
        <f t="shared" si="8"/>
        <v>3627.7813799999994</v>
      </c>
      <c r="M11" s="15">
        <f t="shared" si="9"/>
        <v>0</v>
      </c>
    </row>
    <row r="12" spans="1:16" s="3" customFormat="1" ht="15.95" customHeight="1" x14ac:dyDescent="0.2">
      <c r="A12" s="6">
        <v>6</v>
      </c>
      <c r="B12" s="15">
        <v>24550</v>
      </c>
      <c r="C12" s="15">
        <f t="shared" si="0"/>
        <v>3632.99</v>
      </c>
      <c r="D12" s="15">
        <f t="shared" si="1"/>
        <v>43595.89</v>
      </c>
      <c r="E12" s="15">
        <f t="shared" si="2"/>
        <v>0</v>
      </c>
      <c r="F12" s="15">
        <f t="shared" si="3"/>
        <v>0</v>
      </c>
      <c r="G12" s="15">
        <f t="shared" si="4"/>
        <v>3342.3508000000002</v>
      </c>
      <c r="H12" s="20">
        <f t="shared" si="5"/>
        <v>1820.71</v>
      </c>
      <c r="I12" s="15">
        <f t="shared" si="6"/>
        <v>48758.950799999999</v>
      </c>
      <c r="J12" s="15">
        <f t="shared" si="7"/>
        <v>45416.6</v>
      </c>
      <c r="K12" s="7"/>
      <c r="L12" s="15">
        <f t="shared" si="8"/>
        <v>3694.7508299999995</v>
      </c>
      <c r="M12" s="15">
        <f t="shared" si="9"/>
        <v>0</v>
      </c>
    </row>
    <row r="13" spans="1:16" s="3" customFormat="1" ht="15.95" customHeight="1" x14ac:dyDescent="0.2">
      <c r="A13" s="6">
        <v>7</v>
      </c>
      <c r="B13" s="15">
        <v>24995</v>
      </c>
      <c r="C13" s="15">
        <f t="shared" si="0"/>
        <v>3698.84</v>
      </c>
      <c r="D13" s="15">
        <f t="shared" si="1"/>
        <v>44386.12</v>
      </c>
      <c r="E13" s="15">
        <f t="shared" si="2"/>
        <v>0</v>
      </c>
      <c r="F13" s="15">
        <f t="shared" si="3"/>
        <v>0</v>
      </c>
      <c r="G13" s="15">
        <f t="shared" si="4"/>
        <v>3402.9328000000005</v>
      </c>
      <c r="H13" s="20">
        <f t="shared" si="5"/>
        <v>1840.46</v>
      </c>
      <c r="I13" s="15">
        <f t="shared" si="6"/>
        <v>49629.512800000004</v>
      </c>
      <c r="J13" s="15">
        <f t="shared" si="7"/>
        <v>46226.58</v>
      </c>
      <c r="K13" s="7"/>
      <c r="L13" s="15">
        <f t="shared" si="8"/>
        <v>3761.72028</v>
      </c>
      <c r="M13" s="15">
        <f t="shared" si="9"/>
        <v>0</v>
      </c>
    </row>
    <row r="14" spans="1:16" s="3" customFormat="1" ht="15.95" customHeight="1" x14ac:dyDescent="0.2">
      <c r="A14" s="6">
        <v>8</v>
      </c>
      <c r="B14" s="15">
        <v>25440</v>
      </c>
      <c r="C14" s="15">
        <f t="shared" si="0"/>
        <v>3764.7</v>
      </c>
      <c r="D14" s="15">
        <f t="shared" si="1"/>
        <v>45176.35</v>
      </c>
      <c r="E14" s="15">
        <f t="shared" si="2"/>
        <v>0</v>
      </c>
      <c r="F14" s="15">
        <f t="shared" si="3"/>
        <v>0</v>
      </c>
      <c r="G14" s="15">
        <f t="shared" si="4"/>
        <v>3463.5239999999999</v>
      </c>
      <c r="H14" s="20">
        <f t="shared" si="5"/>
        <v>1860.22</v>
      </c>
      <c r="I14" s="15">
        <f t="shared" si="6"/>
        <v>50500.093999999997</v>
      </c>
      <c r="J14" s="15">
        <f t="shared" si="7"/>
        <v>47036.57</v>
      </c>
      <c r="K14" s="7"/>
      <c r="L14" s="15">
        <f t="shared" si="8"/>
        <v>3828.6998999999996</v>
      </c>
      <c r="M14" s="15">
        <f t="shared" si="9"/>
        <v>0</v>
      </c>
    </row>
    <row r="15" spans="1:16" s="3" customFormat="1" ht="15.95" customHeight="1" x14ac:dyDescent="0.2">
      <c r="A15" s="6">
        <v>9</v>
      </c>
      <c r="B15" s="15">
        <v>25885</v>
      </c>
      <c r="C15" s="15">
        <f t="shared" si="0"/>
        <v>3830.55</v>
      </c>
      <c r="D15" s="15">
        <f t="shared" si="1"/>
        <v>45966.58</v>
      </c>
      <c r="E15" s="15">
        <f t="shared" si="2"/>
        <v>0</v>
      </c>
      <c r="F15" s="15">
        <f t="shared" si="3"/>
        <v>0</v>
      </c>
      <c r="G15" s="15">
        <f t="shared" si="4"/>
        <v>3524.1060000000002</v>
      </c>
      <c r="H15" s="20">
        <f t="shared" si="5"/>
        <v>1879.97</v>
      </c>
      <c r="I15" s="15">
        <f t="shared" si="6"/>
        <v>51370.656000000003</v>
      </c>
      <c r="J15" s="15">
        <f t="shared" si="7"/>
        <v>47846.55</v>
      </c>
      <c r="K15" s="7"/>
      <c r="L15" s="15">
        <f t="shared" si="8"/>
        <v>3895.6693499999997</v>
      </c>
      <c r="M15" s="15">
        <f t="shared" si="9"/>
        <v>0</v>
      </c>
    </row>
    <row r="16" spans="1:16" s="3" customFormat="1" ht="15.95" customHeight="1" x14ac:dyDescent="0.2">
      <c r="A16" s="6">
        <v>10</v>
      </c>
      <c r="B16" s="15">
        <v>26330</v>
      </c>
      <c r="C16" s="15">
        <f t="shared" si="0"/>
        <v>3896.4</v>
      </c>
      <c r="D16" s="15">
        <f t="shared" si="1"/>
        <v>46756.81</v>
      </c>
      <c r="E16" s="15">
        <f t="shared" si="2"/>
        <v>0</v>
      </c>
      <c r="F16" s="15">
        <f t="shared" ref="F16:F21" si="10">E16*12</f>
        <v>0</v>
      </c>
      <c r="G16" s="15">
        <f t="shared" si="4"/>
        <v>3584.6880000000001</v>
      </c>
      <c r="H16" s="20">
        <f t="shared" si="5"/>
        <v>1899.73</v>
      </c>
      <c r="I16" s="15">
        <f t="shared" ref="I16:I21" si="11">SUM(D16,F16,G16,H16)</f>
        <v>52241.228000000003</v>
      </c>
      <c r="J16" s="15">
        <f t="shared" ref="J16:J21" si="12">SUM(D16,F16,H16)</f>
        <v>48656.54</v>
      </c>
      <c r="K16" s="7"/>
      <c r="L16" s="15">
        <f t="shared" si="8"/>
        <v>3962.6387999999997</v>
      </c>
      <c r="M16" s="15">
        <f t="shared" si="9"/>
        <v>0</v>
      </c>
    </row>
    <row r="17" spans="1:13" s="3" customFormat="1" ht="15.95" customHeight="1" x14ac:dyDescent="0.2">
      <c r="A17" s="6">
        <v>11</v>
      </c>
      <c r="B17" s="15">
        <v>26775</v>
      </c>
      <c r="C17" s="15">
        <f t="shared" si="0"/>
        <v>3962.25</v>
      </c>
      <c r="D17" s="15">
        <f t="shared" si="1"/>
        <v>47547.05</v>
      </c>
      <c r="E17" s="15">
        <f t="shared" si="2"/>
        <v>0</v>
      </c>
      <c r="F17" s="15">
        <f t="shared" si="10"/>
        <v>0</v>
      </c>
      <c r="G17" s="15">
        <f t="shared" si="4"/>
        <v>3645.27</v>
      </c>
      <c r="H17" s="20">
        <f t="shared" si="5"/>
        <v>1919.49</v>
      </c>
      <c r="I17" s="15">
        <f t="shared" si="11"/>
        <v>53111.81</v>
      </c>
      <c r="J17" s="15">
        <f t="shared" si="12"/>
        <v>49466.54</v>
      </c>
      <c r="K17" s="7"/>
      <c r="L17" s="15">
        <f t="shared" si="8"/>
        <v>4029.6082499999998</v>
      </c>
      <c r="M17" s="15">
        <f t="shared" si="9"/>
        <v>0</v>
      </c>
    </row>
    <row r="18" spans="1:13" s="3" customFormat="1" ht="15.95" customHeight="1" x14ac:dyDescent="0.2">
      <c r="A18" s="6">
        <v>12</v>
      </c>
      <c r="B18" s="15">
        <v>27220</v>
      </c>
      <c r="C18" s="15">
        <f t="shared" si="0"/>
        <v>4028.11</v>
      </c>
      <c r="D18" s="15">
        <f t="shared" si="1"/>
        <v>48337.279999999999</v>
      </c>
      <c r="E18" s="15">
        <f t="shared" si="2"/>
        <v>0</v>
      </c>
      <c r="F18" s="15">
        <f t="shared" si="10"/>
        <v>0</v>
      </c>
      <c r="G18" s="15">
        <f t="shared" si="4"/>
        <v>3705.8612000000003</v>
      </c>
      <c r="H18" s="20">
        <f t="shared" si="5"/>
        <v>1939.24</v>
      </c>
      <c r="I18" s="15">
        <f t="shared" si="11"/>
        <v>53982.381199999996</v>
      </c>
      <c r="J18" s="15">
        <f t="shared" si="12"/>
        <v>50276.52</v>
      </c>
      <c r="K18" s="7"/>
      <c r="L18" s="15">
        <f t="shared" si="8"/>
        <v>4096.5878699999994</v>
      </c>
      <c r="M18" s="15">
        <f t="shared" si="9"/>
        <v>0</v>
      </c>
    </row>
    <row r="19" spans="1:13" s="3" customFormat="1" ht="15.95" customHeight="1" x14ac:dyDescent="0.2">
      <c r="A19" s="6">
        <v>13</v>
      </c>
      <c r="B19" s="15">
        <v>27665</v>
      </c>
      <c r="C19" s="15">
        <f t="shared" ref="C19:C24" si="13">ROUND(D19/12,2)</f>
        <v>4093.96</v>
      </c>
      <c r="D19" s="15">
        <f t="shared" si="1"/>
        <v>49127.51</v>
      </c>
      <c r="E19" s="15">
        <f t="shared" si="2"/>
        <v>0</v>
      </c>
      <c r="F19" s="15">
        <f t="shared" si="10"/>
        <v>0</v>
      </c>
      <c r="G19" s="15">
        <f t="shared" si="4"/>
        <v>3766.4432000000002</v>
      </c>
      <c r="H19" s="20">
        <f t="shared" si="5"/>
        <v>1959</v>
      </c>
      <c r="I19" s="15">
        <f t="shared" si="11"/>
        <v>54852.953200000004</v>
      </c>
      <c r="J19" s="15">
        <f t="shared" si="12"/>
        <v>51086.51</v>
      </c>
      <c r="K19" s="7"/>
      <c r="L19" s="15">
        <f t="shared" si="8"/>
        <v>4163.5573199999999</v>
      </c>
      <c r="M19" s="15">
        <f t="shared" si="9"/>
        <v>0</v>
      </c>
    </row>
    <row r="20" spans="1:13" s="3" customFormat="1" ht="15.95" customHeight="1" x14ac:dyDescent="0.2">
      <c r="A20" s="6">
        <v>14</v>
      </c>
      <c r="B20" s="15">
        <v>28110</v>
      </c>
      <c r="C20" s="15">
        <f t="shared" si="13"/>
        <v>4159.8100000000004</v>
      </c>
      <c r="D20" s="15">
        <f t="shared" si="1"/>
        <v>49917.74</v>
      </c>
      <c r="E20" s="15">
        <f t="shared" si="2"/>
        <v>0</v>
      </c>
      <c r="F20" s="15">
        <f t="shared" si="10"/>
        <v>0</v>
      </c>
      <c r="G20" s="15">
        <f t="shared" si="4"/>
        <v>3827.0252000000005</v>
      </c>
      <c r="H20" s="20">
        <f t="shared" si="5"/>
        <v>1978.75</v>
      </c>
      <c r="I20" s="15">
        <f t="shared" si="11"/>
        <v>55723.515200000002</v>
      </c>
      <c r="J20" s="15">
        <f t="shared" si="12"/>
        <v>51896.49</v>
      </c>
      <c r="K20" s="7"/>
      <c r="L20" s="15">
        <f t="shared" si="8"/>
        <v>4230.5267700000004</v>
      </c>
      <c r="M20" s="15">
        <f t="shared" si="9"/>
        <v>0</v>
      </c>
    </row>
    <row r="21" spans="1:13" s="3" customFormat="1" ht="15.95" customHeight="1" x14ac:dyDescent="0.2">
      <c r="A21" s="6">
        <v>15</v>
      </c>
      <c r="B21" s="15">
        <v>28555</v>
      </c>
      <c r="C21" s="15">
        <f t="shared" si="13"/>
        <v>4225.66</v>
      </c>
      <c r="D21" s="15">
        <f t="shared" si="1"/>
        <v>50707.97</v>
      </c>
      <c r="E21" s="15">
        <f t="shared" si="2"/>
        <v>0</v>
      </c>
      <c r="F21" s="15">
        <f t="shared" si="10"/>
        <v>0</v>
      </c>
      <c r="G21" s="15">
        <f t="shared" si="4"/>
        <v>3887.6071999999999</v>
      </c>
      <c r="H21" s="20">
        <f t="shared" si="5"/>
        <v>1998.51</v>
      </c>
      <c r="I21" s="15">
        <f t="shared" si="11"/>
        <v>56594.087200000002</v>
      </c>
      <c r="J21" s="15">
        <f t="shared" si="12"/>
        <v>52706.48</v>
      </c>
      <c r="K21" s="7"/>
      <c r="L21" s="15">
        <f t="shared" si="8"/>
        <v>4297.4962199999991</v>
      </c>
      <c r="M21" s="15">
        <f t="shared" si="9"/>
        <v>0</v>
      </c>
    </row>
    <row r="22" spans="1:13" s="3" customFormat="1" ht="15.95" customHeight="1" x14ac:dyDescent="0.2">
      <c r="A22" s="6">
        <v>16</v>
      </c>
      <c r="B22" s="15">
        <v>29000</v>
      </c>
      <c r="C22" s="15">
        <f t="shared" si="13"/>
        <v>4291.5200000000004</v>
      </c>
      <c r="D22" s="15">
        <f t="shared" si="1"/>
        <v>51498.2</v>
      </c>
      <c r="E22" s="15">
        <f t="shared" si="2"/>
        <v>0</v>
      </c>
      <c r="F22" s="15">
        <f t="shared" ref="F22:F28" si="14">E22*12</f>
        <v>0</v>
      </c>
      <c r="G22" s="15">
        <f t="shared" ref="G22:G28" si="15">(C22+E22)*0.92</f>
        <v>3948.1984000000007</v>
      </c>
      <c r="H22" s="20">
        <f t="shared" si="5"/>
        <v>2018.27</v>
      </c>
      <c r="I22" s="15">
        <f t="shared" ref="I22:I28" si="16">SUM(D22,F22,G22,H22)</f>
        <v>57464.668399999995</v>
      </c>
      <c r="J22" s="15">
        <f t="shared" ref="J22:J28" si="17">SUM(D22,F22,H22)</f>
        <v>53516.469999999994</v>
      </c>
      <c r="K22" s="7"/>
      <c r="L22" s="15">
        <f t="shared" si="8"/>
        <v>4364.4758400000001</v>
      </c>
      <c r="M22" s="15">
        <f t="shared" si="9"/>
        <v>0</v>
      </c>
    </row>
    <row r="23" spans="1:13" s="3" customFormat="1" ht="15.95" customHeight="1" x14ac:dyDescent="0.2">
      <c r="A23" s="6">
        <v>17</v>
      </c>
      <c r="B23" s="15">
        <v>29445</v>
      </c>
      <c r="C23" s="15">
        <f t="shared" si="13"/>
        <v>4357.37</v>
      </c>
      <c r="D23" s="15">
        <f>ROUND(B23*$F$3,2)</f>
        <v>52288.43</v>
      </c>
      <c r="E23" s="15">
        <f t="shared" si="2"/>
        <v>0</v>
      </c>
      <c r="F23" s="15">
        <f t="shared" si="14"/>
        <v>0</v>
      </c>
      <c r="G23" s="15">
        <f t="shared" si="15"/>
        <v>4008.7804000000001</v>
      </c>
      <c r="H23" s="20">
        <f t="shared" si="5"/>
        <v>2038.02</v>
      </c>
      <c r="I23" s="15">
        <f t="shared" si="16"/>
        <v>58335.2304</v>
      </c>
      <c r="J23" s="15">
        <f t="shared" si="17"/>
        <v>54326.45</v>
      </c>
      <c r="K23" s="7"/>
      <c r="L23" s="15">
        <f t="shared" si="8"/>
        <v>4431.4452899999997</v>
      </c>
      <c r="M23" s="15">
        <f t="shared" si="9"/>
        <v>0</v>
      </c>
    </row>
    <row r="24" spans="1:13" s="3" customFormat="1" ht="15.95" customHeight="1" x14ac:dyDescent="0.2">
      <c r="A24" s="6">
        <v>18</v>
      </c>
      <c r="B24" s="15">
        <v>29890</v>
      </c>
      <c r="C24" s="15">
        <f t="shared" si="13"/>
        <v>4423.22</v>
      </c>
      <c r="D24" s="15">
        <f t="shared" si="1"/>
        <v>53078.66</v>
      </c>
      <c r="E24" s="15">
        <f t="shared" si="2"/>
        <v>0</v>
      </c>
      <c r="F24" s="15">
        <f t="shared" si="14"/>
        <v>0</v>
      </c>
      <c r="G24" s="15">
        <f t="shared" si="15"/>
        <v>4069.3624000000004</v>
      </c>
      <c r="H24" s="20">
        <f t="shared" si="5"/>
        <v>2057.7800000000002</v>
      </c>
      <c r="I24" s="15">
        <f t="shared" si="16"/>
        <v>59205.8024</v>
      </c>
      <c r="J24" s="15">
        <f t="shared" si="17"/>
        <v>55136.44</v>
      </c>
      <c r="K24" s="7"/>
      <c r="L24" s="15">
        <f t="shared" si="8"/>
        <v>4498.4147400000002</v>
      </c>
      <c r="M24" s="15">
        <f t="shared" si="9"/>
        <v>0</v>
      </c>
    </row>
    <row r="25" spans="1:13" s="3" customFormat="1" ht="15.95" customHeight="1" x14ac:dyDescent="0.2">
      <c r="A25" s="6">
        <v>19</v>
      </c>
      <c r="B25" s="15">
        <v>30335</v>
      </c>
      <c r="C25" s="15">
        <f>ROUND(D25/12,2)</f>
        <v>4489.07</v>
      </c>
      <c r="D25" s="15">
        <f>ROUND(B25*$F$3,2)</f>
        <v>53868.89</v>
      </c>
      <c r="E25" s="15">
        <f t="shared" si="2"/>
        <v>0</v>
      </c>
      <c r="F25" s="15">
        <f t="shared" si="14"/>
        <v>0</v>
      </c>
      <c r="G25" s="15">
        <f t="shared" si="15"/>
        <v>4129.9444000000003</v>
      </c>
      <c r="H25" s="20">
        <f t="shared" si="5"/>
        <v>2077.5300000000002</v>
      </c>
      <c r="I25" s="15">
        <f t="shared" si="16"/>
        <v>60076.364399999999</v>
      </c>
      <c r="J25" s="15">
        <f t="shared" si="17"/>
        <v>55946.42</v>
      </c>
      <c r="K25" s="7"/>
      <c r="L25" s="15">
        <f t="shared" si="8"/>
        <v>4565.3841899999989</v>
      </c>
      <c r="M25" s="15">
        <f t="shared" si="9"/>
        <v>0</v>
      </c>
    </row>
    <row r="26" spans="1:13" s="3" customFormat="1" ht="15.95" customHeight="1" x14ac:dyDescent="0.2">
      <c r="A26" s="6">
        <v>20</v>
      </c>
      <c r="B26" s="15">
        <v>30780</v>
      </c>
      <c r="C26" s="15">
        <f>ROUND(D26/12,2)</f>
        <v>4554.93</v>
      </c>
      <c r="D26" s="15">
        <f>ROUND(B26*$F$3,2)</f>
        <v>54659.12</v>
      </c>
      <c r="E26" s="15">
        <f t="shared" si="2"/>
        <v>0</v>
      </c>
      <c r="F26" s="15">
        <f t="shared" si="14"/>
        <v>0</v>
      </c>
      <c r="G26" s="15">
        <f t="shared" si="15"/>
        <v>4190.5356000000002</v>
      </c>
      <c r="H26" s="20">
        <f t="shared" si="5"/>
        <v>2097.29</v>
      </c>
      <c r="I26" s="15">
        <f t="shared" si="16"/>
        <v>60946.945600000006</v>
      </c>
      <c r="J26" s="15">
        <f t="shared" si="17"/>
        <v>56756.41</v>
      </c>
      <c r="K26" s="7"/>
      <c r="L26" s="15">
        <f t="shared" si="8"/>
        <v>4632.3638099999998</v>
      </c>
      <c r="M26" s="15">
        <f t="shared" si="9"/>
        <v>0</v>
      </c>
    </row>
    <row r="27" spans="1:13" s="3" customFormat="1" ht="15.95" customHeight="1" x14ac:dyDescent="0.2">
      <c r="A27" s="6">
        <v>21</v>
      </c>
      <c r="B27" s="15">
        <v>31225</v>
      </c>
      <c r="C27" s="15">
        <f>ROUND(D27/12,2)</f>
        <v>4620.78</v>
      </c>
      <c r="D27" s="15">
        <f>ROUND(B27*$F$3,2)</f>
        <v>55449.36</v>
      </c>
      <c r="E27" s="15">
        <f t="shared" si="2"/>
        <v>0</v>
      </c>
      <c r="F27" s="15">
        <f t="shared" si="14"/>
        <v>0</v>
      </c>
      <c r="G27" s="15">
        <f t="shared" si="15"/>
        <v>4251.1175999999996</v>
      </c>
      <c r="H27" s="20">
        <f t="shared" si="5"/>
        <v>2117.04</v>
      </c>
      <c r="I27" s="15">
        <f t="shared" si="16"/>
        <v>61817.517599999999</v>
      </c>
      <c r="J27" s="15">
        <f t="shared" si="17"/>
        <v>57566.400000000001</v>
      </c>
      <c r="K27" s="7"/>
      <c r="L27" s="15">
        <f t="shared" si="8"/>
        <v>4699.3332599999994</v>
      </c>
      <c r="M27" s="15">
        <f t="shared" si="9"/>
        <v>0</v>
      </c>
    </row>
    <row r="28" spans="1:13" s="3" customFormat="1" ht="15.95" customHeight="1" x14ac:dyDescent="0.2">
      <c r="A28" s="6">
        <v>22</v>
      </c>
      <c r="B28" s="15">
        <v>31670</v>
      </c>
      <c r="C28" s="15">
        <f>ROUND(D28/12,2)</f>
        <v>4686.63</v>
      </c>
      <c r="D28" s="15">
        <f>ROUND(B28*$F$3,2)</f>
        <v>56239.59</v>
      </c>
      <c r="E28" s="15">
        <f t="shared" si="2"/>
        <v>0</v>
      </c>
      <c r="F28" s="15">
        <f t="shared" si="14"/>
        <v>0</v>
      </c>
      <c r="G28" s="15">
        <f t="shared" si="15"/>
        <v>4311.6995999999999</v>
      </c>
      <c r="H28" s="20">
        <f t="shared" si="5"/>
        <v>2136.8000000000002</v>
      </c>
      <c r="I28" s="15">
        <f t="shared" si="16"/>
        <v>62688.089599999999</v>
      </c>
      <c r="J28" s="15">
        <f t="shared" si="17"/>
        <v>58376.39</v>
      </c>
      <c r="K28" s="7"/>
      <c r="L28" s="15">
        <f t="shared" si="8"/>
        <v>4766.3027099999999</v>
      </c>
      <c r="M28" s="15">
        <f t="shared" si="9"/>
        <v>0</v>
      </c>
    </row>
    <row r="29" spans="1:13" s="3" customFormat="1" ht="15.75" customHeight="1" x14ac:dyDescent="0.2">
      <c r="A29" s="6">
        <v>23</v>
      </c>
      <c r="B29" s="15">
        <v>32115</v>
      </c>
      <c r="C29" s="15">
        <f>ROUND(D29/12,2)</f>
        <v>4752.49</v>
      </c>
      <c r="D29" s="15">
        <f>ROUND(B29*$F$3,2)</f>
        <v>57029.82</v>
      </c>
      <c r="E29" s="15">
        <f t="shared" si="2"/>
        <v>0</v>
      </c>
      <c r="F29" s="15">
        <f t="shared" ref="F29" si="18">E29*12</f>
        <v>0</v>
      </c>
      <c r="G29" s="15">
        <f t="shared" ref="G29" si="19">(C29+E29)*0.92</f>
        <v>4372.2907999999998</v>
      </c>
      <c r="H29" s="20">
        <f t="shared" si="5"/>
        <v>2156.56</v>
      </c>
      <c r="I29" s="15">
        <f t="shared" ref="I29" si="20">SUM(D29,F29,G29,H29)</f>
        <v>63558.6708</v>
      </c>
      <c r="J29" s="15">
        <f t="shared" ref="J29" si="21">SUM(D29,F29,H29)</f>
        <v>59186.38</v>
      </c>
      <c r="L29" s="15">
        <f t="shared" si="8"/>
        <v>4833.2823299999991</v>
      </c>
      <c r="M29" s="15">
        <f t="shared" si="9"/>
        <v>0</v>
      </c>
    </row>
    <row r="30" spans="1:13" s="5" customFormat="1" ht="30" customHeight="1" x14ac:dyDescent="0.2">
      <c r="A30" s="8" t="s">
        <v>19</v>
      </c>
      <c r="B30" s="2"/>
      <c r="C30" s="3"/>
      <c r="D30" s="2"/>
      <c r="E30" s="2"/>
      <c r="F30" s="2"/>
      <c r="G30" s="2"/>
      <c r="H30" s="18"/>
      <c r="I30" s="2"/>
      <c r="J30" s="3"/>
    </row>
    <row r="31" spans="1:13" s="3" customFormat="1" ht="15.95" customHeight="1" x14ac:dyDescent="0.2">
      <c r="A31" s="4" t="s">
        <v>1</v>
      </c>
      <c r="B31" s="4" t="s">
        <v>2</v>
      </c>
      <c r="C31" s="4" t="s">
        <v>3</v>
      </c>
      <c r="D31" s="4" t="s">
        <v>4</v>
      </c>
      <c r="E31" s="4" t="s">
        <v>5</v>
      </c>
      <c r="F31" s="4" t="s">
        <v>6</v>
      </c>
      <c r="G31" s="4" t="s">
        <v>7</v>
      </c>
      <c r="H31" s="19" t="s">
        <v>8</v>
      </c>
      <c r="I31" s="4" t="s">
        <v>9</v>
      </c>
      <c r="J31" s="4" t="s">
        <v>10</v>
      </c>
      <c r="L31" s="4" t="s">
        <v>3</v>
      </c>
      <c r="M31" s="4" t="s">
        <v>5</v>
      </c>
    </row>
    <row r="32" spans="1:13" s="3" customFormat="1" ht="15.95" customHeight="1" x14ac:dyDescent="0.2">
      <c r="A32" s="6">
        <v>0</v>
      </c>
      <c r="B32" s="15">
        <v>16804</v>
      </c>
      <c r="C32" s="15">
        <f>ROUND(D32/12,2)</f>
        <v>2486.71</v>
      </c>
      <c r="D32" s="15">
        <f t="shared" ref="D32:D50" si="22">ROUND(B32*$F$3,2)</f>
        <v>29840.54</v>
      </c>
      <c r="E32" s="23">
        <f>IF(B32&lt;=16421.84,359.95*$F$3/12,IF(AND(16421.84&lt;B32,B32&lt;=18695.86),179.98*$F$3/12,0))</f>
        <v>26.634040333333331</v>
      </c>
      <c r="F32" s="15">
        <f>E32*12</f>
        <v>319.60848399999998</v>
      </c>
      <c r="G32" s="15">
        <f t="shared" ref="G32:G44" si="23">(C32+E32)*0.92</f>
        <v>2312.2765171066667</v>
      </c>
      <c r="H32" s="20">
        <f t="shared" ref="H32:H55" si="24">ROUND(730.81+2.5%*(D32+F32),2)</f>
        <v>1484.81</v>
      </c>
      <c r="I32" s="15">
        <f>SUM(D32,F32,G32,H32)</f>
        <v>33957.235001106666</v>
      </c>
      <c r="J32" s="15">
        <f>SUM(D32,F32,H32)</f>
        <v>31644.958484000002</v>
      </c>
      <c r="L32" s="15">
        <f>C32*1.017</f>
        <v>2528.98407</v>
      </c>
      <c r="M32" s="15">
        <f>E32*1.017</f>
        <v>27.086819018999996</v>
      </c>
    </row>
    <row r="33" spans="1:13" s="3" customFormat="1" ht="15.95" customHeight="1" x14ac:dyDescent="0.2">
      <c r="A33" s="6">
        <v>1</v>
      </c>
      <c r="B33" s="15">
        <v>17057</v>
      </c>
      <c r="C33" s="15">
        <f t="shared" ref="C33:C44" si="25">ROUND(D33/12,2)</f>
        <v>2524.15</v>
      </c>
      <c r="D33" s="15">
        <f t="shared" si="22"/>
        <v>30289.82</v>
      </c>
      <c r="E33" s="23">
        <f t="shared" ref="E33:E55" si="26">IF(B33&lt;=16421.84,359.95*$F$3/12,IF(AND(16421.84&lt;B33,B33&lt;=18695.86),179.98*$F$3/12,0))</f>
        <v>26.634040333333331</v>
      </c>
      <c r="F33" s="15">
        <f t="shared" ref="F33:F47" si="27">E33*12</f>
        <v>319.60848399999998</v>
      </c>
      <c r="G33" s="15">
        <f t="shared" si="23"/>
        <v>2346.7213171066669</v>
      </c>
      <c r="H33" s="20">
        <f t="shared" si="24"/>
        <v>1496.05</v>
      </c>
      <c r="I33" s="15">
        <f t="shared" ref="I33:I44" si="28">SUM(D33,F33,G33,H33)</f>
        <v>34452.199801106668</v>
      </c>
      <c r="J33" s="15">
        <f t="shared" ref="J33:J44" si="29">SUM(D33,F33,H33)</f>
        <v>32105.478483999999</v>
      </c>
      <c r="L33" s="15">
        <f t="shared" ref="L33:L55" si="30">C33*1.017</f>
        <v>2567.0605499999997</v>
      </c>
      <c r="M33" s="15">
        <f t="shared" ref="M33:M55" si="31">E33*1.017</f>
        <v>27.086819018999996</v>
      </c>
    </row>
    <row r="34" spans="1:13" s="3" customFormat="1" ht="15.95" customHeight="1" x14ac:dyDescent="0.2">
      <c r="A34" s="6">
        <v>2</v>
      </c>
      <c r="B34" s="15">
        <v>17310</v>
      </c>
      <c r="C34" s="15">
        <f t="shared" si="25"/>
        <v>2561.59</v>
      </c>
      <c r="D34" s="15">
        <f t="shared" si="22"/>
        <v>30739.1</v>
      </c>
      <c r="E34" s="23">
        <f t="shared" si="26"/>
        <v>26.634040333333331</v>
      </c>
      <c r="F34" s="15">
        <f t="shared" si="27"/>
        <v>319.60848399999998</v>
      </c>
      <c r="G34" s="15">
        <f t="shared" si="23"/>
        <v>2381.1661171066671</v>
      </c>
      <c r="H34" s="20">
        <f t="shared" si="24"/>
        <v>1507.28</v>
      </c>
      <c r="I34" s="15">
        <f t="shared" si="28"/>
        <v>34947.154601106668</v>
      </c>
      <c r="J34" s="15">
        <f t="shared" si="29"/>
        <v>32565.988483999998</v>
      </c>
      <c r="L34" s="15">
        <f t="shared" si="30"/>
        <v>2605.1370299999999</v>
      </c>
      <c r="M34" s="15">
        <f t="shared" si="31"/>
        <v>27.086819018999996</v>
      </c>
    </row>
    <row r="35" spans="1:13" s="3" customFormat="1" ht="15.95" customHeight="1" x14ac:dyDescent="0.2">
      <c r="A35" s="6">
        <v>3</v>
      </c>
      <c r="B35" s="15">
        <v>17563</v>
      </c>
      <c r="C35" s="15">
        <f t="shared" si="25"/>
        <v>2599.0300000000002</v>
      </c>
      <c r="D35" s="15">
        <f t="shared" si="22"/>
        <v>31188.38</v>
      </c>
      <c r="E35" s="23">
        <f t="shared" si="26"/>
        <v>26.634040333333331</v>
      </c>
      <c r="F35" s="15">
        <f t="shared" si="27"/>
        <v>319.60848399999998</v>
      </c>
      <c r="G35" s="15">
        <f t="shared" si="23"/>
        <v>2415.6109171066669</v>
      </c>
      <c r="H35" s="20">
        <f t="shared" si="24"/>
        <v>1518.51</v>
      </c>
      <c r="I35" s="15">
        <f t="shared" si="28"/>
        <v>35442.109401106667</v>
      </c>
      <c r="J35" s="15">
        <f t="shared" si="29"/>
        <v>33026.498484000003</v>
      </c>
      <c r="L35" s="15">
        <f t="shared" si="30"/>
        <v>2643.21351</v>
      </c>
      <c r="M35" s="15">
        <f t="shared" si="31"/>
        <v>27.086819018999996</v>
      </c>
    </row>
    <row r="36" spans="1:13" s="3" customFormat="1" ht="15.95" customHeight="1" x14ac:dyDescent="0.2">
      <c r="A36" s="6">
        <v>4</v>
      </c>
      <c r="B36" s="15">
        <v>17563</v>
      </c>
      <c r="C36" s="15">
        <f t="shared" si="25"/>
        <v>2599.0300000000002</v>
      </c>
      <c r="D36" s="15">
        <f t="shared" si="22"/>
        <v>31188.38</v>
      </c>
      <c r="E36" s="23">
        <f t="shared" si="26"/>
        <v>26.634040333333331</v>
      </c>
      <c r="F36" s="15">
        <f t="shared" si="27"/>
        <v>319.60848399999998</v>
      </c>
      <c r="G36" s="15">
        <f t="shared" si="23"/>
        <v>2415.6109171066669</v>
      </c>
      <c r="H36" s="20">
        <f t="shared" si="24"/>
        <v>1518.51</v>
      </c>
      <c r="I36" s="15">
        <f t="shared" si="28"/>
        <v>35442.109401106667</v>
      </c>
      <c r="J36" s="15">
        <f t="shared" si="29"/>
        <v>33026.498484000003</v>
      </c>
      <c r="L36" s="15">
        <f t="shared" si="30"/>
        <v>2643.21351</v>
      </c>
      <c r="M36" s="15">
        <f t="shared" si="31"/>
        <v>27.086819018999996</v>
      </c>
    </row>
    <row r="37" spans="1:13" s="3" customFormat="1" ht="15.95" customHeight="1" x14ac:dyDescent="0.2">
      <c r="A37" s="6">
        <v>5</v>
      </c>
      <c r="B37" s="15">
        <v>17856</v>
      </c>
      <c r="C37" s="15">
        <f t="shared" si="25"/>
        <v>2642.39</v>
      </c>
      <c r="D37" s="15">
        <f t="shared" si="22"/>
        <v>31708.68</v>
      </c>
      <c r="E37" s="23">
        <f t="shared" si="26"/>
        <v>26.634040333333331</v>
      </c>
      <c r="F37" s="15">
        <f t="shared" si="27"/>
        <v>319.60848399999998</v>
      </c>
      <c r="G37" s="15">
        <f t="shared" si="23"/>
        <v>2455.5021171066669</v>
      </c>
      <c r="H37" s="20">
        <f t="shared" si="24"/>
        <v>1531.52</v>
      </c>
      <c r="I37" s="15">
        <f t="shared" si="28"/>
        <v>36015.310601106663</v>
      </c>
      <c r="J37" s="15">
        <f t="shared" si="29"/>
        <v>33559.808484000001</v>
      </c>
      <c r="L37" s="15">
        <f t="shared" si="30"/>
        <v>2687.3106299999995</v>
      </c>
      <c r="M37" s="15">
        <f t="shared" si="31"/>
        <v>27.086819018999996</v>
      </c>
    </row>
    <row r="38" spans="1:13" s="3" customFormat="1" ht="15.95" customHeight="1" x14ac:dyDescent="0.2">
      <c r="A38" s="6">
        <v>6</v>
      </c>
      <c r="B38" s="15">
        <v>17856</v>
      </c>
      <c r="C38" s="15">
        <f t="shared" si="25"/>
        <v>2642.39</v>
      </c>
      <c r="D38" s="15">
        <f t="shared" si="22"/>
        <v>31708.68</v>
      </c>
      <c r="E38" s="23">
        <f t="shared" si="26"/>
        <v>26.634040333333331</v>
      </c>
      <c r="F38" s="15">
        <f t="shared" si="27"/>
        <v>319.60848399999998</v>
      </c>
      <c r="G38" s="15">
        <f t="shared" si="23"/>
        <v>2455.5021171066669</v>
      </c>
      <c r="H38" s="20">
        <f t="shared" si="24"/>
        <v>1531.52</v>
      </c>
      <c r="I38" s="15">
        <f t="shared" si="28"/>
        <v>36015.310601106663</v>
      </c>
      <c r="J38" s="15">
        <f t="shared" si="29"/>
        <v>33559.808484000001</v>
      </c>
      <c r="L38" s="15">
        <f t="shared" si="30"/>
        <v>2687.3106299999995</v>
      </c>
      <c r="M38" s="15">
        <f t="shared" si="31"/>
        <v>27.086819018999996</v>
      </c>
    </row>
    <row r="39" spans="1:13" s="3" customFormat="1" ht="15.95" customHeight="1" x14ac:dyDescent="0.2">
      <c r="A39" s="6">
        <v>7</v>
      </c>
      <c r="B39" s="15">
        <v>18247</v>
      </c>
      <c r="C39" s="15">
        <f t="shared" si="25"/>
        <v>2700.25</v>
      </c>
      <c r="D39" s="15">
        <f t="shared" si="22"/>
        <v>32403.02</v>
      </c>
      <c r="E39" s="23">
        <f t="shared" si="26"/>
        <v>26.634040333333331</v>
      </c>
      <c r="F39" s="15">
        <f t="shared" si="27"/>
        <v>319.60848399999998</v>
      </c>
      <c r="G39" s="15">
        <f t="shared" si="23"/>
        <v>2508.7333171066666</v>
      </c>
      <c r="H39" s="20">
        <f t="shared" si="24"/>
        <v>1548.88</v>
      </c>
      <c r="I39" s="15">
        <f t="shared" si="28"/>
        <v>36780.241801106662</v>
      </c>
      <c r="J39" s="15">
        <f t="shared" si="29"/>
        <v>34271.508483999998</v>
      </c>
      <c r="L39" s="15">
        <f t="shared" si="30"/>
        <v>2746.1542499999996</v>
      </c>
      <c r="M39" s="15">
        <f t="shared" si="31"/>
        <v>27.086819018999996</v>
      </c>
    </row>
    <row r="40" spans="1:13" s="3" customFormat="1" ht="15.95" customHeight="1" x14ac:dyDescent="0.2">
      <c r="A40" s="6">
        <v>8</v>
      </c>
      <c r="B40" s="15">
        <v>18247</v>
      </c>
      <c r="C40" s="15">
        <f t="shared" si="25"/>
        <v>2700.25</v>
      </c>
      <c r="D40" s="15">
        <f t="shared" si="22"/>
        <v>32403.02</v>
      </c>
      <c r="E40" s="23">
        <f t="shared" si="26"/>
        <v>26.634040333333331</v>
      </c>
      <c r="F40" s="15">
        <f t="shared" si="27"/>
        <v>319.60848399999998</v>
      </c>
      <c r="G40" s="15">
        <f t="shared" si="23"/>
        <v>2508.7333171066666</v>
      </c>
      <c r="H40" s="20">
        <f t="shared" si="24"/>
        <v>1548.88</v>
      </c>
      <c r="I40" s="15">
        <f t="shared" si="28"/>
        <v>36780.241801106662</v>
      </c>
      <c r="J40" s="15">
        <f t="shared" si="29"/>
        <v>34271.508483999998</v>
      </c>
      <c r="L40" s="15">
        <f t="shared" si="30"/>
        <v>2746.1542499999996</v>
      </c>
      <c r="M40" s="15">
        <f t="shared" si="31"/>
        <v>27.086819018999996</v>
      </c>
    </row>
    <row r="41" spans="1:13" s="3" customFormat="1" ht="15.95" customHeight="1" x14ac:dyDescent="0.2">
      <c r="A41" s="6">
        <v>9</v>
      </c>
      <c r="B41" s="15">
        <v>18920</v>
      </c>
      <c r="C41" s="15">
        <f t="shared" si="25"/>
        <v>2799.85</v>
      </c>
      <c r="D41" s="15">
        <f t="shared" si="22"/>
        <v>33598.14</v>
      </c>
      <c r="E41" s="23">
        <f t="shared" si="26"/>
        <v>0</v>
      </c>
      <c r="F41" s="15">
        <f t="shared" si="27"/>
        <v>0</v>
      </c>
      <c r="G41" s="15">
        <f t="shared" si="23"/>
        <v>2575.8620000000001</v>
      </c>
      <c r="H41" s="20">
        <f t="shared" si="24"/>
        <v>1570.76</v>
      </c>
      <c r="I41" s="15">
        <f t="shared" si="28"/>
        <v>37744.762000000002</v>
      </c>
      <c r="J41" s="15">
        <f t="shared" si="29"/>
        <v>35168.9</v>
      </c>
      <c r="L41" s="15">
        <f t="shared" si="30"/>
        <v>2847.4474499999997</v>
      </c>
      <c r="M41" s="15">
        <f t="shared" si="31"/>
        <v>0</v>
      </c>
    </row>
    <row r="42" spans="1:13" s="3" customFormat="1" ht="15.95" customHeight="1" x14ac:dyDescent="0.2">
      <c r="A42" s="6">
        <v>10</v>
      </c>
      <c r="B42" s="15">
        <v>18920</v>
      </c>
      <c r="C42" s="15">
        <f t="shared" si="25"/>
        <v>2799.85</v>
      </c>
      <c r="D42" s="15">
        <f t="shared" si="22"/>
        <v>33598.14</v>
      </c>
      <c r="E42" s="15">
        <f t="shared" si="26"/>
        <v>0</v>
      </c>
      <c r="F42" s="15">
        <f t="shared" si="27"/>
        <v>0</v>
      </c>
      <c r="G42" s="15">
        <f t="shared" si="23"/>
        <v>2575.8620000000001</v>
      </c>
      <c r="H42" s="20">
        <f t="shared" si="24"/>
        <v>1570.76</v>
      </c>
      <c r="I42" s="15">
        <f t="shared" si="28"/>
        <v>37744.762000000002</v>
      </c>
      <c r="J42" s="15">
        <f t="shared" si="29"/>
        <v>35168.9</v>
      </c>
      <c r="L42" s="15">
        <f t="shared" si="30"/>
        <v>2847.4474499999997</v>
      </c>
      <c r="M42" s="15">
        <f t="shared" si="31"/>
        <v>0</v>
      </c>
    </row>
    <row r="43" spans="1:13" s="3" customFormat="1" ht="15.95" customHeight="1" x14ac:dyDescent="0.2">
      <c r="A43" s="6">
        <v>11</v>
      </c>
      <c r="B43" s="15">
        <v>19593</v>
      </c>
      <c r="C43" s="15">
        <f t="shared" si="25"/>
        <v>2899.44</v>
      </c>
      <c r="D43" s="15">
        <f t="shared" si="22"/>
        <v>34793.25</v>
      </c>
      <c r="E43" s="15">
        <f t="shared" si="26"/>
        <v>0</v>
      </c>
      <c r="F43" s="15">
        <f t="shared" si="27"/>
        <v>0</v>
      </c>
      <c r="G43" s="15">
        <f t="shared" si="23"/>
        <v>2667.4848000000002</v>
      </c>
      <c r="H43" s="20">
        <f t="shared" si="24"/>
        <v>1600.64</v>
      </c>
      <c r="I43" s="15">
        <f t="shared" si="28"/>
        <v>39061.374799999998</v>
      </c>
      <c r="J43" s="15">
        <f t="shared" si="29"/>
        <v>36393.89</v>
      </c>
      <c r="L43" s="15">
        <f t="shared" si="30"/>
        <v>2948.7304799999997</v>
      </c>
      <c r="M43" s="15">
        <f t="shared" si="31"/>
        <v>0</v>
      </c>
    </row>
    <row r="44" spans="1:13" s="3" customFormat="1" ht="15.95" customHeight="1" x14ac:dyDescent="0.2">
      <c r="A44" s="6">
        <v>12</v>
      </c>
      <c r="B44" s="15">
        <v>19593</v>
      </c>
      <c r="C44" s="15">
        <f t="shared" si="25"/>
        <v>2899.44</v>
      </c>
      <c r="D44" s="15">
        <f t="shared" si="22"/>
        <v>34793.25</v>
      </c>
      <c r="E44" s="15">
        <f t="shared" si="26"/>
        <v>0</v>
      </c>
      <c r="F44" s="15">
        <f t="shared" si="27"/>
        <v>0</v>
      </c>
      <c r="G44" s="15">
        <f t="shared" si="23"/>
        <v>2667.4848000000002</v>
      </c>
      <c r="H44" s="20">
        <f t="shared" si="24"/>
        <v>1600.64</v>
      </c>
      <c r="I44" s="15">
        <f t="shared" si="28"/>
        <v>39061.374799999998</v>
      </c>
      <c r="J44" s="15">
        <f t="shared" si="29"/>
        <v>36393.89</v>
      </c>
      <c r="L44" s="15">
        <f t="shared" si="30"/>
        <v>2948.7304799999997</v>
      </c>
      <c r="M44" s="15">
        <f t="shared" si="31"/>
        <v>0</v>
      </c>
    </row>
    <row r="45" spans="1:13" s="3" customFormat="1" ht="15.95" customHeight="1" x14ac:dyDescent="0.2">
      <c r="A45" s="6">
        <v>13</v>
      </c>
      <c r="B45" s="15">
        <v>20218</v>
      </c>
      <c r="C45" s="15">
        <f t="shared" ref="C45:C50" si="32">ROUND(D45/12,2)</f>
        <v>2991.93</v>
      </c>
      <c r="D45" s="15">
        <f t="shared" si="22"/>
        <v>35903.120000000003</v>
      </c>
      <c r="E45" s="15">
        <f t="shared" si="26"/>
        <v>0</v>
      </c>
      <c r="F45" s="15">
        <f t="shared" si="27"/>
        <v>0</v>
      </c>
      <c r="G45" s="15">
        <f t="shared" ref="G45:G50" si="33">(C45+E45)*0.92</f>
        <v>2752.5756000000001</v>
      </c>
      <c r="H45" s="20">
        <f t="shared" si="24"/>
        <v>1628.39</v>
      </c>
      <c r="I45" s="15">
        <f t="shared" ref="I45:I50" si="34">SUM(D45,F45,G45,H45)</f>
        <v>40284.085600000006</v>
      </c>
      <c r="J45" s="15">
        <f t="shared" ref="J45:J50" si="35">SUM(D45,F45,H45)</f>
        <v>37531.51</v>
      </c>
      <c r="L45" s="15">
        <f t="shared" si="30"/>
        <v>3042.7928099999995</v>
      </c>
      <c r="M45" s="15">
        <f t="shared" si="31"/>
        <v>0</v>
      </c>
    </row>
    <row r="46" spans="1:13" s="3" customFormat="1" ht="15.95" customHeight="1" x14ac:dyDescent="0.2">
      <c r="A46" s="6">
        <v>14</v>
      </c>
      <c r="B46" s="15">
        <v>20218</v>
      </c>
      <c r="C46" s="15">
        <f t="shared" si="32"/>
        <v>2991.93</v>
      </c>
      <c r="D46" s="15">
        <f t="shared" si="22"/>
        <v>35903.120000000003</v>
      </c>
      <c r="E46" s="15">
        <f t="shared" si="26"/>
        <v>0</v>
      </c>
      <c r="F46" s="15">
        <f t="shared" si="27"/>
        <v>0</v>
      </c>
      <c r="G46" s="15">
        <f t="shared" si="33"/>
        <v>2752.5756000000001</v>
      </c>
      <c r="H46" s="20">
        <f t="shared" si="24"/>
        <v>1628.39</v>
      </c>
      <c r="I46" s="15">
        <f t="shared" si="34"/>
        <v>40284.085600000006</v>
      </c>
      <c r="J46" s="15">
        <f t="shared" si="35"/>
        <v>37531.51</v>
      </c>
      <c r="L46" s="15">
        <f t="shared" si="30"/>
        <v>3042.7928099999995</v>
      </c>
      <c r="M46" s="15">
        <f t="shared" si="31"/>
        <v>0</v>
      </c>
    </row>
    <row r="47" spans="1:13" s="3" customFormat="1" ht="15.95" customHeight="1" x14ac:dyDescent="0.2">
      <c r="A47" s="6">
        <v>15</v>
      </c>
      <c r="B47" s="15">
        <v>20843</v>
      </c>
      <c r="C47" s="15">
        <f t="shared" si="32"/>
        <v>3084.42</v>
      </c>
      <c r="D47" s="15">
        <f t="shared" si="22"/>
        <v>37013</v>
      </c>
      <c r="E47" s="15">
        <f t="shared" si="26"/>
        <v>0</v>
      </c>
      <c r="F47" s="15">
        <f t="shared" si="27"/>
        <v>0</v>
      </c>
      <c r="G47" s="15">
        <f t="shared" si="33"/>
        <v>2837.6664000000001</v>
      </c>
      <c r="H47" s="20">
        <f t="shared" si="24"/>
        <v>1656.14</v>
      </c>
      <c r="I47" s="15">
        <f t="shared" si="34"/>
        <v>41506.806400000001</v>
      </c>
      <c r="J47" s="15">
        <f t="shared" si="35"/>
        <v>38669.14</v>
      </c>
      <c r="L47" s="15">
        <f t="shared" si="30"/>
        <v>3136.8551399999997</v>
      </c>
      <c r="M47" s="15">
        <f t="shared" si="31"/>
        <v>0</v>
      </c>
    </row>
    <row r="48" spans="1:13" s="3" customFormat="1" ht="15.95" customHeight="1" x14ac:dyDescent="0.2">
      <c r="A48" s="6">
        <v>16</v>
      </c>
      <c r="B48" s="15">
        <v>20843</v>
      </c>
      <c r="C48" s="15">
        <f t="shared" si="32"/>
        <v>3084.42</v>
      </c>
      <c r="D48" s="15">
        <f t="shared" si="22"/>
        <v>37013</v>
      </c>
      <c r="E48" s="15">
        <f t="shared" si="26"/>
        <v>0</v>
      </c>
      <c r="F48" s="15">
        <f t="shared" ref="F48:F54" si="36">E48*12</f>
        <v>0</v>
      </c>
      <c r="G48" s="15">
        <f t="shared" si="33"/>
        <v>2837.6664000000001</v>
      </c>
      <c r="H48" s="20">
        <f t="shared" si="24"/>
        <v>1656.14</v>
      </c>
      <c r="I48" s="15">
        <f t="shared" si="34"/>
        <v>41506.806400000001</v>
      </c>
      <c r="J48" s="15">
        <f t="shared" si="35"/>
        <v>38669.14</v>
      </c>
      <c r="L48" s="15">
        <f t="shared" si="30"/>
        <v>3136.8551399999997</v>
      </c>
      <c r="M48" s="15">
        <f t="shared" si="31"/>
        <v>0</v>
      </c>
    </row>
    <row r="49" spans="1:13" s="3" customFormat="1" ht="15.95" customHeight="1" x14ac:dyDescent="0.2">
      <c r="A49" s="6">
        <v>17</v>
      </c>
      <c r="B49" s="15">
        <v>21468</v>
      </c>
      <c r="C49" s="15">
        <f t="shared" si="32"/>
        <v>3176.91</v>
      </c>
      <c r="D49" s="15">
        <f>ROUND(B49*$F$3,2)</f>
        <v>38122.870000000003</v>
      </c>
      <c r="E49" s="15">
        <f t="shared" si="26"/>
        <v>0</v>
      </c>
      <c r="F49" s="15">
        <f t="shared" si="36"/>
        <v>0</v>
      </c>
      <c r="G49" s="15">
        <f t="shared" si="33"/>
        <v>2922.7572</v>
      </c>
      <c r="H49" s="20">
        <f t="shared" si="24"/>
        <v>1683.88</v>
      </c>
      <c r="I49" s="15">
        <f t="shared" si="34"/>
        <v>42729.5072</v>
      </c>
      <c r="J49" s="15">
        <f t="shared" si="35"/>
        <v>39806.75</v>
      </c>
      <c r="L49" s="15">
        <f t="shared" si="30"/>
        <v>3230.9174699999994</v>
      </c>
      <c r="M49" s="15">
        <f t="shared" si="31"/>
        <v>0</v>
      </c>
    </row>
    <row r="50" spans="1:13" s="3" customFormat="1" ht="15.95" customHeight="1" x14ac:dyDescent="0.2">
      <c r="A50" s="6">
        <v>18</v>
      </c>
      <c r="B50" s="15">
        <v>21468</v>
      </c>
      <c r="C50" s="15">
        <f t="shared" si="32"/>
        <v>3176.91</v>
      </c>
      <c r="D50" s="15">
        <f t="shared" si="22"/>
        <v>38122.870000000003</v>
      </c>
      <c r="E50" s="15">
        <f t="shared" si="26"/>
        <v>0</v>
      </c>
      <c r="F50" s="15">
        <f t="shared" si="36"/>
        <v>0</v>
      </c>
      <c r="G50" s="15">
        <f t="shared" si="33"/>
        <v>2922.7572</v>
      </c>
      <c r="H50" s="20">
        <f t="shared" si="24"/>
        <v>1683.88</v>
      </c>
      <c r="I50" s="15">
        <f t="shared" si="34"/>
        <v>42729.5072</v>
      </c>
      <c r="J50" s="15">
        <f t="shared" si="35"/>
        <v>39806.75</v>
      </c>
      <c r="L50" s="15">
        <f t="shared" si="30"/>
        <v>3230.9174699999994</v>
      </c>
      <c r="M50" s="15">
        <f t="shared" si="31"/>
        <v>0</v>
      </c>
    </row>
    <row r="51" spans="1:13" s="3" customFormat="1" ht="15.95" customHeight="1" x14ac:dyDescent="0.2">
      <c r="A51" s="6">
        <v>19</v>
      </c>
      <c r="B51" s="15">
        <v>22093</v>
      </c>
      <c r="C51" s="15">
        <f>ROUND(D51/12,2)</f>
        <v>3269.4</v>
      </c>
      <c r="D51" s="15">
        <f>ROUND(B51*$F$3,2)</f>
        <v>39232.75</v>
      </c>
      <c r="E51" s="15">
        <f t="shared" si="26"/>
        <v>0</v>
      </c>
      <c r="F51" s="15">
        <f t="shared" si="36"/>
        <v>0</v>
      </c>
      <c r="G51" s="15">
        <f>(C51+E51)*0.92</f>
        <v>3007.8480000000004</v>
      </c>
      <c r="H51" s="20">
        <f t="shared" si="24"/>
        <v>1711.63</v>
      </c>
      <c r="I51" s="15">
        <f>SUM(D51,F51,G51,H51)</f>
        <v>43952.227999999996</v>
      </c>
      <c r="J51" s="15">
        <f>SUM(D51,F51,H51)</f>
        <v>40944.379999999997</v>
      </c>
      <c r="L51" s="15">
        <f t="shared" si="30"/>
        <v>3324.9797999999996</v>
      </c>
      <c r="M51" s="15">
        <f t="shared" si="31"/>
        <v>0</v>
      </c>
    </row>
    <row r="52" spans="1:13" s="3" customFormat="1" ht="15.95" customHeight="1" x14ac:dyDescent="0.2">
      <c r="A52" s="6">
        <v>20</v>
      </c>
      <c r="B52" s="15">
        <v>22093</v>
      </c>
      <c r="C52" s="15">
        <f>ROUND(D52/12,2)</f>
        <v>3269.4</v>
      </c>
      <c r="D52" s="15">
        <f>ROUND(B52*$F$3,2)</f>
        <v>39232.75</v>
      </c>
      <c r="E52" s="15">
        <f t="shared" si="26"/>
        <v>0</v>
      </c>
      <c r="F52" s="15">
        <f t="shared" si="36"/>
        <v>0</v>
      </c>
      <c r="G52" s="15">
        <f>(C52+E52)*0.92</f>
        <v>3007.8480000000004</v>
      </c>
      <c r="H52" s="20">
        <f t="shared" si="24"/>
        <v>1711.63</v>
      </c>
      <c r="I52" s="15">
        <f>SUM(D52,F52,G52,H52)</f>
        <v>43952.227999999996</v>
      </c>
      <c r="J52" s="15">
        <f>SUM(D52,F52,H52)</f>
        <v>40944.379999999997</v>
      </c>
      <c r="L52" s="15">
        <f t="shared" si="30"/>
        <v>3324.9797999999996</v>
      </c>
      <c r="M52" s="15">
        <f t="shared" si="31"/>
        <v>0</v>
      </c>
    </row>
    <row r="53" spans="1:13" s="3" customFormat="1" ht="15.75" customHeight="1" x14ac:dyDescent="0.2">
      <c r="A53" s="6">
        <v>21</v>
      </c>
      <c r="B53" s="15">
        <v>22718</v>
      </c>
      <c r="C53" s="15">
        <f>ROUND(D53/12,2)</f>
        <v>3361.89</v>
      </c>
      <c r="D53" s="15">
        <f>ROUND(B53*$F$3,2)</f>
        <v>40342.620000000003</v>
      </c>
      <c r="E53" s="15">
        <f t="shared" si="26"/>
        <v>0</v>
      </c>
      <c r="F53" s="15">
        <f t="shared" si="36"/>
        <v>0</v>
      </c>
      <c r="G53" s="15">
        <f>(C53+E53)*0.92</f>
        <v>3092.9387999999999</v>
      </c>
      <c r="H53" s="20">
        <f t="shared" si="24"/>
        <v>1739.38</v>
      </c>
      <c r="I53" s="15">
        <f>SUM(D53,F53,G53,H53)</f>
        <v>45174.938799999996</v>
      </c>
      <c r="J53" s="15">
        <f>SUM(D53,F53,H53)</f>
        <v>42082</v>
      </c>
      <c r="L53" s="15">
        <f t="shared" si="30"/>
        <v>3419.0421299999994</v>
      </c>
      <c r="M53" s="15">
        <f t="shared" si="31"/>
        <v>0</v>
      </c>
    </row>
    <row r="54" spans="1:13" s="3" customFormat="1" ht="15.75" customHeight="1" x14ac:dyDescent="0.2">
      <c r="A54" s="6">
        <v>22</v>
      </c>
      <c r="B54" s="15">
        <v>22718</v>
      </c>
      <c r="C54" s="15">
        <f>ROUND(D54/12,2)</f>
        <v>3361.89</v>
      </c>
      <c r="D54" s="15">
        <f>ROUND(B54*$F$3,2)</f>
        <v>40342.620000000003</v>
      </c>
      <c r="E54" s="15">
        <f t="shared" si="26"/>
        <v>0</v>
      </c>
      <c r="F54" s="15">
        <f t="shared" si="36"/>
        <v>0</v>
      </c>
      <c r="G54" s="15">
        <f>(C54+E54)*0.92</f>
        <v>3092.9387999999999</v>
      </c>
      <c r="H54" s="20">
        <f t="shared" si="24"/>
        <v>1739.38</v>
      </c>
      <c r="I54" s="15">
        <f>SUM(D54,F54,G54,H54)</f>
        <v>45174.938799999996</v>
      </c>
      <c r="J54" s="15">
        <f>SUM(D54,F54,H54)</f>
        <v>42082</v>
      </c>
      <c r="L54" s="15">
        <f t="shared" si="30"/>
        <v>3419.0421299999994</v>
      </c>
      <c r="M54" s="15">
        <f t="shared" si="31"/>
        <v>0</v>
      </c>
    </row>
    <row r="55" spans="1:13" s="5" customFormat="1" ht="15.95" customHeight="1" x14ac:dyDescent="0.2">
      <c r="A55" s="6">
        <v>23</v>
      </c>
      <c r="B55" s="15">
        <v>23343</v>
      </c>
      <c r="C55" s="15">
        <f>ROUND(D55/12,2)</f>
        <v>3454.38</v>
      </c>
      <c r="D55" s="15">
        <f>ROUND(B55*$F$3,2)</f>
        <v>41452.5</v>
      </c>
      <c r="E55" s="15">
        <f t="shared" si="26"/>
        <v>0</v>
      </c>
      <c r="F55" s="15">
        <f t="shared" ref="F55" si="37">E55*12</f>
        <v>0</v>
      </c>
      <c r="G55" s="15">
        <f>(C55+E55)*0.92</f>
        <v>3178.0296000000003</v>
      </c>
      <c r="H55" s="20">
        <f t="shared" si="24"/>
        <v>1767.12</v>
      </c>
      <c r="I55" s="15">
        <f>SUM(D55,F55,G55,H55)</f>
        <v>46397.649600000004</v>
      </c>
      <c r="J55" s="15">
        <f>SUM(D55,F55,H55)</f>
        <v>43219.62</v>
      </c>
      <c r="L55" s="15">
        <f t="shared" si="30"/>
        <v>3513.1044599999996</v>
      </c>
      <c r="M55" s="15">
        <f t="shared" si="31"/>
        <v>0</v>
      </c>
    </row>
    <row r="56" spans="1:13" s="3" customFormat="1" ht="30" customHeight="1" x14ac:dyDescent="0.2">
      <c r="A56" s="8" t="s">
        <v>11</v>
      </c>
      <c r="B56" s="2"/>
      <c r="D56" s="2"/>
      <c r="E56" s="2"/>
      <c r="F56" s="2"/>
      <c r="G56" s="2"/>
      <c r="H56" s="18"/>
      <c r="I56" s="2"/>
    </row>
    <row r="57" spans="1:13" s="3" customFormat="1" ht="15.95" customHeight="1" x14ac:dyDescent="0.2">
      <c r="A57" s="4" t="s">
        <v>1</v>
      </c>
      <c r="B57" s="4" t="s">
        <v>2</v>
      </c>
      <c r="C57" s="4" t="s">
        <v>3</v>
      </c>
      <c r="D57" s="4" t="s">
        <v>4</v>
      </c>
      <c r="E57" s="4" t="s">
        <v>5</v>
      </c>
      <c r="F57" s="4" t="s">
        <v>6</v>
      </c>
      <c r="G57" s="4" t="s">
        <v>7</v>
      </c>
      <c r="H57" s="19" t="s">
        <v>8</v>
      </c>
      <c r="I57" s="4" t="s">
        <v>9</v>
      </c>
      <c r="J57" s="4" t="s">
        <v>10</v>
      </c>
      <c r="L57" s="4" t="s">
        <v>3</v>
      </c>
      <c r="M57" s="4" t="s">
        <v>5</v>
      </c>
    </row>
    <row r="58" spans="1:13" s="3" customFormat="1" ht="15.95" customHeight="1" x14ac:dyDescent="0.2">
      <c r="A58" s="6">
        <v>0</v>
      </c>
      <c r="B58" s="15">
        <v>14273.7</v>
      </c>
      <c r="C58" s="15">
        <f>ROUND(D58/12,2)</f>
        <v>2112.27</v>
      </c>
      <c r="D58" s="15">
        <f t="shared" ref="D58:D76" si="38">ROUND(B58*$F$3,2)</f>
        <v>25347.24</v>
      </c>
      <c r="E58" s="23">
        <f>IF(B58&lt;=16421.84,359.95*$F$3/12,IF(AND(16421.84&lt;B58,B58&lt;=18695.86),179.98*$F$3/12,0))</f>
        <v>53.266600833333335</v>
      </c>
      <c r="F58" s="15">
        <f>E58*12</f>
        <v>639.19920999999999</v>
      </c>
      <c r="G58" s="15">
        <f>(C58+E58)*0.92</f>
        <v>1992.293672766667</v>
      </c>
      <c r="H58" s="20">
        <f t="shared" ref="H58:H81" si="39">ROUND(730.81+2.5%*(D58+F58),2)</f>
        <v>1380.47</v>
      </c>
      <c r="I58" s="15">
        <f>SUM(D58,F58,G58,H58)</f>
        <v>29359.202882766669</v>
      </c>
      <c r="J58" s="15">
        <f>SUM(D58,F58,H58)</f>
        <v>27366.909210000002</v>
      </c>
      <c r="L58" s="15">
        <f>C58*1.017</f>
        <v>2148.17859</v>
      </c>
      <c r="M58" s="15">
        <f>E58*1.017</f>
        <v>54.172133047499997</v>
      </c>
    </row>
    <row r="59" spans="1:13" s="3" customFormat="1" ht="15.95" customHeight="1" x14ac:dyDescent="0.2">
      <c r="A59" s="6">
        <v>1</v>
      </c>
      <c r="B59" s="15">
        <v>14541.01</v>
      </c>
      <c r="C59" s="15">
        <f t="shared" ref="C59:C70" si="40">ROUND(D59/12,2)</f>
        <v>2151.83</v>
      </c>
      <c r="D59" s="15">
        <f t="shared" si="38"/>
        <v>25821.93</v>
      </c>
      <c r="E59" s="23">
        <f t="shared" ref="E59:E81" si="41">IF(B59&lt;=16421.84,359.95*$F$3/12,IF(AND(16421.84&lt;B59,B59&lt;=18695.86),179.98*$F$3/12,0))</f>
        <v>53.266600833333335</v>
      </c>
      <c r="F59" s="15">
        <f t="shared" ref="F59:F73" si="42">E59*12</f>
        <v>639.19920999999999</v>
      </c>
      <c r="G59" s="15">
        <f t="shared" ref="G59:G70" si="43">(C59+E59)*0.92</f>
        <v>2028.6888727666669</v>
      </c>
      <c r="H59" s="20">
        <f t="shared" si="39"/>
        <v>1392.34</v>
      </c>
      <c r="I59" s="15">
        <f t="shared" ref="I59:I70" si="44">SUM(D59,F59,G59,H59)</f>
        <v>29882.158082766666</v>
      </c>
      <c r="J59" s="15">
        <f t="shared" ref="J59:J70" si="45">SUM(D59,F59,H59)</f>
        <v>27853.469209999999</v>
      </c>
      <c r="L59" s="15">
        <f t="shared" ref="L59:L81" si="46">C59*1.017</f>
        <v>2188.4111099999996</v>
      </c>
      <c r="M59" s="15">
        <f t="shared" ref="M59:M81" si="47">E59*1.017</f>
        <v>54.172133047499997</v>
      </c>
    </row>
    <row r="60" spans="1:13" s="3" customFormat="1" ht="15.95" customHeight="1" x14ac:dyDescent="0.2">
      <c r="A60" s="6">
        <v>2</v>
      </c>
      <c r="B60" s="15">
        <v>14808.32</v>
      </c>
      <c r="C60" s="15">
        <f t="shared" si="40"/>
        <v>2191.38</v>
      </c>
      <c r="D60" s="15">
        <f t="shared" si="38"/>
        <v>26296.61</v>
      </c>
      <c r="E60" s="23">
        <f t="shared" si="41"/>
        <v>53.266600833333335</v>
      </c>
      <c r="F60" s="15">
        <f t="shared" si="42"/>
        <v>639.19920999999999</v>
      </c>
      <c r="G60" s="15">
        <f t="shared" si="43"/>
        <v>2065.0748727666669</v>
      </c>
      <c r="H60" s="20">
        <f t="shared" si="39"/>
        <v>1404.21</v>
      </c>
      <c r="I60" s="15">
        <f t="shared" si="44"/>
        <v>30405.094082766664</v>
      </c>
      <c r="J60" s="15">
        <f t="shared" si="45"/>
        <v>28340.019209999999</v>
      </c>
      <c r="L60" s="15">
        <f t="shared" si="46"/>
        <v>2228.63346</v>
      </c>
      <c r="M60" s="15">
        <f t="shared" si="47"/>
        <v>54.172133047499997</v>
      </c>
    </row>
    <row r="61" spans="1:13" s="3" customFormat="1" ht="15.95" customHeight="1" x14ac:dyDescent="0.2">
      <c r="A61" s="6">
        <v>3</v>
      </c>
      <c r="B61" s="15">
        <v>15075.63</v>
      </c>
      <c r="C61" s="15">
        <f t="shared" si="40"/>
        <v>2230.94</v>
      </c>
      <c r="D61" s="15">
        <f t="shared" si="38"/>
        <v>26771.3</v>
      </c>
      <c r="E61" s="23">
        <f t="shared" si="41"/>
        <v>53.266600833333335</v>
      </c>
      <c r="F61" s="15">
        <f t="shared" si="42"/>
        <v>639.19920999999999</v>
      </c>
      <c r="G61" s="15">
        <f t="shared" si="43"/>
        <v>2101.4700727666668</v>
      </c>
      <c r="H61" s="20">
        <f t="shared" si="39"/>
        <v>1416.07</v>
      </c>
      <c r="I61" s="15">
        <f t="shared" si="44"/>
        <v>30928.039282766666</v>
      </c>
      <c r="J61" s="15">
        <f t="shared" si="45"/>
        <v>28826.569209999998</v>
      </c>
      <c r="L61" s="15">
        <f t="shared" si="46"/>
        <v>2268.86598</v>
      </c>
      <c r="M61" s="15">
        <f t="shared" si="47"/>
        <v>54.172133047499997</v>
      </c>
    </row>
    <row r="62" spans="1:13" s="3" customFormat="1" ht="15.95" customHeight="1" x14ac:dyDescent="0.2">
      <c r="A62" s="6">
        <v>4</v>
      </c>
      <c r="B62" s="15">
        <v>15075.63</v>
      </c>
      <c r="C62" s="15">
        <f t="shared" si="40"/>
        <v>2230.94</v>
      </c>
      <c r="D62" s="15">
        <f t="shared" si="38"/>
        <v>26771.3</v>
      </c>
      <c r="E62" s="23">
        <f t="shared" si="41"/>
        <v>53.266600833333335</v>
      </c>
      <c r="F62" s="15">
        <f t="shared" si="42"/>
        <v>639.19920999999999</v>
      </c>
      <c r="G62" s="15">
        <f t="shared" si="43"/>
        <v>2101.4700727666668</v>
      </c>
      <c r="H62" s="20">
        <f t="shared" si="39"/>
        <v>1416.07</v>
      </c>
      <c r="I62" s="15">
        <f t="shared" si="44"/>
        <v>30928.039282766666</v>
      </c>
      <c r="J62" s="15">
        <f t="shared" si="45"/>
        <v>28826.569209999998</v>
      </c>
      <c r="L62" s="15">
        <f t="shared" si="46"/>
        <v>2268.86598</v>
      </c>
      <c r="M62" s="15">
        <f t="shared" si="47"/>
        <v>54.172133047499997</v>
      </c>
    </row>
    <row r="63" spans="1:13" s="3" customFormat="1" ht="15.95" customHeight="1" x14ac:dyDescent="0.2">
      <c r="A63" s="6">
        <v>5</v>
      </c>
      <c r="B63" s="15">
        <v>15431.97</v>
      </c>
      <c r="C63" s="15">
        <f t="shared" si="40"/>
        <v>2283.67</v>
      </c>
      <c r="D63" s="15">
        <f t="shared" si="38"/>
        <v>27404.09</v>
      </c>
      <c r="E63" s="23">
        <f t="shared" si="41"/>
        <v>53.266600833333335</v>
      </c>
      <c r="F63" s="15">
        <f t="shared" si="42"/>
        <v>639.19920999999999</v>
      </c>
      <c r="G63" s="15">
        <f t="shared" si="43"/>
        <v>2149.9816727666671</v>
      </c>
      <c r="H63" s="20">
        <f t="shared" si="39"/>
        <v>1431.89</v>
      </c>
      <c r="I63" s="15">
        <f t="shared" si="44"/>
        <v>31625.160882766664</v>
      </c>
      <c r="J63" s="15">
        <f t="shared" si="45"/>
        <v>29475.179209999998</v>
      </c>
      <c r="L63" s="15">
        <f t="shared" si="46"/>
        <v>2322.4923899999999</v>
      </c>
      <c r="M63" s="15">
        <f t="shared" si="47"/>
        <v>54.172133047499997</v>
      </c>
    </row>
    <row r="64" spans="1:13" s="3" customFormat="1" ht="15.95" customHeight="1" x14ac:dyDescent="0.2">
      <c r="A64" s="6">
        <v>6</v>
      </c>
      <c r="B64" s="15">
        <v>15431.97</v>
      </c>
      <c r="C64" s="15">
        <f t="shared" si="40"/>
        <v>2283.67</v>
      </c>
      <c r="D64" s="15">
        <f t="shared" si="38"/>
        <v>27404.09</v>
      </c>
      <c r="E64" s="23">
        <f t="shared" si="41"/>
        <v>53.266600833333335</v>
      </c>
      <c r="F64" s="15">
        <f t="shared" si="42"/>
        <v>639.19920999999999</v>
      </c>
      <c r="G64" s="15">
        <f t="shared" si="43"/>
        <v>2149.9816727666671</v>
      </c>
      <c r="H64" s="20">
        <f t="shared" si="39"/>
        <v>1431.89</v>
      </c>
      <c r="I64" s="15">
        <f t="shared" si="44"/>
        <v>31625.160882766664</v>
      </c>
      <c r="J64" s="15">
        <f t="shared" si="45"/>
        <v>29475.179209999998</v>
      </c>
      <c r="L64" s="15">
        <f t="shared" si="46"/>
        <v>2322.4923899999999</v>
      </c>
      <c r="M64" s="15">
        <f t="shared" si="47"/>
        <v>54.172133047499997</v>
      </c>
    </row>
    <row r="65" spans="1:13" s="3" customFormat="1" ht="15.95" customHeight="1" x14ac:dyDescent="0.2">
      <c r="A65" s="6">
        <v>7</v>
      </c>
      <c r="B65" s="15">
        <v>15788.31</v>
      </c>
      <c r="C65" s="15">
        <f t="shared" si="40"/>
        <v>2336.41</v>
      </c>
      <c r="D65" s="15">
        <f t="shared" si="38"/>
        <v>28036.880000000001</v>
      </c>
      <c r="E65" s="23">
        <f t="shared" si="41"/>
        <v>53.266600833333335</v>
      </c>
      <c r="F65" s="15">
        <f t="shared" si="42"/>
        <v>639.19920999999999</v>
      </c>
      <c r="G65" s="15">
        <f t="shared" si="43"/>
        <v>2198.5024727666669</v>
      </c>
      <c r="H65" s="20">
        <f t="shared" si="39"/>
        <v>1447.71</v>
      </c>
      <c r="I65" s="15">
        <f t="shared" si="44"/>
        <v>32322.291682766667</v>
      </c>
      <c r="J65" s="15">
        <f t="shared" si="45"/>
        <v>30123.789209999999</v>
      </c>
      <c r="L65" s="15">
        <f t="shared" si="46"/>
        <v>2376.1289699999998</v>
      </c>
      <c r="M65" s="15">
        <f t="shared" si="47"/>
        <v>54.172133047499997</v>
      </c>
    </row>
    <row r="66" spans="1:13" s="3" customFormat="1" ht="15.95" customHeight="1" x14ac:dyDescent="0.2">
      <c r="A66" s="6">
        <v>8</v>
      </c>
      <c r="B66" s="15">
        <v>15788.31</v>
      </c>
      <c r="C66" s="15">
        <f t="shared" si="40"/>
        <v>2336.41</v>
      </c>
      <c r="D66" s="15">
        <f t="shared" si="38"/>
        <v>28036.880000000001</v>
      </c>
      <c r="E66" s="23">
        <f t="shared" si="41"/>
        <v>53.266600833333335</v>
      </c>
      <c r="F66" s="15">
        <f t="shared" si="42"/>
        <v>639.19920999999999</v>
      </c>
      <c r="G66" s="15">
        <f t="shared" si="43"/>
        <v>2198.5024727666669</v>
      </c>
      <c r="H66" s="20">
        <f t="shared" si="39"/>
        <v>1447.71</v>
      </c>
      <c r="I66" s="15">
        <f t="shared" si="44"/>
        <v>32322.291682766667</v>
      </c>
      <c r="J66" s="15">
        <f t="shared" si="45"/>
        <v>30123.789209999999</v>
      </c>
      <c r="L66" s="15">
        <f t="shared" si="46"/>
        <v>2376.1289699999998</v>
      </c>
      <c r="M66" s="15">
        <f t="shared" si="47"/>
        <v>54.172133047499997</v>
      </c>
    </row>
    <row r="67" spans="1:13" s="3" customFormat="1" ht="15.95" customHeight="1" x14ac:dyDescent="0.2">
      <c r="A67" s="6">
        <v>9</v>
      </c>
      <c r="B67" s="15">
        <v>16411.919999999998</v>
      </c>
      <c r="C67" s="15">
        <f t="shared" si="40"/>
        <v>2428.69</v>
      </c>
      <c r="D67" s="15">
        <f t="shared" si="38"/>
        <v>29144.29</v>
      </c>
      <c r="E67" s="23">
        <f t="shared" si="41"/>
        <v>53.266600833333335</v>
      </c>
      <c r="F67" s="15">
        <f t="shared" si="42"/>
        <v>639.19920999999999</v>
      </c>
      <c r="G67" s="15">
        <f t="shared" si="43"/>
        <v>2283.4000727666671</v>
      </c>
      <c r="H67" s="20">
        <f t="shared" si="39"/>
        <v>1475.4</v>
      </c>
      <c r="I67" s="15">
        <f t="shared" si="44"/>
        <v>33542.289282766666</v>
      </c>
      <c r="J67" s="15">
        <f t="shared" si="45"/>
        <v>31258.889210000001</v>
      </c>
      <c r="L67" s="15">
        <f t="shared" si="46"/>
        <v>2469.9777299999996</v>
      </c>
      <c r="M67" s="15">
        <f t="shared" si="47"/>
        <v>54.172133047499997</v>
      </c>
    </row>
    <row r="68" spans="1:13" s="3" customFormat="1" ht="15.95" customHeight="1" x14ac:dyDescent="0.2">
      <c r="A68" s="6">
        <v>10</v>
      </c>
      <c r="B68" s="15">
        <v>16411.919999999998</v>
      </c>
      <c r="C68" s="15">
        <f t="shared" si="40"/>
        <v>2428.69</v>
      </c>
      <c r="D68" s="15">
        <f t="shared" si="38"/>
        <v>29144.29</v>
      </c>
      <c r="E68" s="23">
        <f t="shared" si="41"/>
        <v>53.266600833333335</v>
      </c>
      <c r="F68" s="15">
        <f t="shared" si="42"/>
        <v>639.19920999999999</v>
      </c>
      <c r="G68" s="15">
        <f t="shared" si="43"/>
        <v>2283.4000727666671</v>
      </c>
      <c r="H68" s="20">
        <f t="shared" si="39"/>
        <v>1475.4</v>
      </c>
      <c r="I68" s="15">
        <f t="shared" si="44"/>
        <v>33542.289282766666</v>
      </c>
      <c r="J68" s="15">
        <f t="shared" si="45"/>
        <v>31258.889210000001</v>
      </c>
      <c r="L68" s="15">
        <f t="shared" si="46"/>
        <v>2469.9777299999996</v>
      </c>
      <c r="M68" s="15">
        <f t="shared" si="47"/>
        <v>54.172133047499997</v>
      </c>
    </row>
    <row r="69" spans="1:13" s="3" customFormat="1" ht="15.95" customHeight="1" x14ac:dyDescent="0.2">
      <c r="A69" s="6">
        <v>11</v>
      </c>
      <c r="B69" s="15">
        <v>17035.53</v>
      </c>
      <c r="C69" s="15">
        <f t="shared" si="40"/>
        <v>2520.9699999999998</v>
      </c>
      <c r="D69" s="15">
        <f t="shared" si="38"/>
        <v>30251.69</v>
      </c>
      <c r="E69" s="23">
        <f t="shared" si="41"/>
        <v>26.634040333333331</v>
      </c>
      <c r="F69" s="15">
        <f t="shared" si="42"/>
        <v>319.60848399999998</v>
      </c>
      <c r="G69" s="15">
        <f t="shared" si="43"/>
        <v>2343.7957171066664</v>
      </c>
      <c r="H69" s="20">
        <f t="shared" si="39"/>
        <v>1495.09</v>
      </c>
      <c r="I69" s="15">
        <f t="shared" si="44"/>
        <v>34410.184201106662</v>
      </c>
      <c r="J69" s="15">
        <f t="shared" si="45"/>
        <v>32066.388483999999</v>
      </c>
      <c r="L69" s="15">
        <f t="shared" si="46"/>
        <v>2563.8264899999995</v>
      </c>
      <c r="M69" s="15">
        <f t="shared" si="47"/>
        <v>27.086819018999996</v>
      </c>
    </row>
    <row r="70" spans="1:13" s="3" customFormat="1" ht="15.95" customHeight="1" x14ac:dyDescent="0.2">
      <c r="A70" s="6">
        <v>12</v>
      </c>
      <c r="B70" s="15">
        <v>17035.53</v>
      </c>
      <c r="C70" s="15">
        <f t="shared" si="40"/>
        <v>2520.9699999999998</v>
      </c>
      <c r="D70" s="15">
        <f t="shared" si="38"/>
        <v>30251.69</v>
      </c>
      <c r="E70" s="23">
        <f t="shared" si="41"/>
        <v>26.634040333333331</v>
      </c>
      <c r="F70" s="15">
        <f t="shared" si="42"/>
        <v>319.60848399999998</v>
      </c>
      <c r="G70" s="15">
        <f t="shared" si="43"/>
        <v>2343.7957171066664</v>
      </c>
      <c r="H70" s="20">
        <f t="shared" si="39"/>
        <v>1495.09</v>
      </c>
      <c r="I70" s="15">
        <f t="shared" si="44"/>
        <v>34410.184201106662</v>
      </c>
      <c r="J70" s="15">
        <f t="shared" si="45"/>
        <v>32066.388483999999</v>
      </c>
      <c r="L70" s="15">
        <f t="shared" si="46"/>
        <v>2563.8264899999995</v>
      </c>
      <c r="M70" s="15">
        <f t="shared" si="47"/>
        <v>27.086819018999996</v>
      </c>
    </row>
    <row r="71" spans="1:13" s="3" customFormat="1" ht="15.95" customHeight="1" x14ac:dyDescent="0.2">
      <c r="A71" s="6">
        <v>13</v>
      </c>
      <c r="B71" s="15">
        <v>17659.14</v>
      </c>
      <c r="C71" s="15">
        <f t="shared" ref="C71:C76" si="48">ROUND(D71/12,2)</f>
        <v>2613.2600000000002</v>
      </c>
      <c r="D71" s="15">
        <f t="shared" si="38"/>
        <v>31359.1</v>
      </c>
      <c r="E71" s="23">
        <f t="shared" si="41"/>
        <v>26.634040333333331</v>
      </c>
      <c r="F71" s="15">
        <f t="shared" si="42"/>
        <v>319.60848399999998</v>
      </c>
      <c r="G71" s="15">
        <f t="shared" ref="G71:G76" si="49">(C71+E71)*0.92</f>
        <v>2428.7025171066671</v>
      </c>
      <c r="H71" s="20">
        <f t="shared" si="39"/>
        <v>1522.78</v>
      </c>
      <c r="I71" s="15">
        <f t="shared" ref="I71:I76" si="50">SUM(D71,F71,G71,H71)</f>
        <v>35630.191001106665</v>
      </c>
      <c r="J71" s="15">
        <f t="shared" ref="J71:J76" si="51">SUM(D71,F71,H71)</f>
        <v>33201.488484000001</v>
      </c>
      <c r="L71" s="15">
        <f t="shared" si="46"/>
        <v>2657.6854199999998</v>
      </c>
      <c r="M71" s="15">
        <f t="shared" si="47"/>
        <v>27.086819018999996</v>
      </c>
    </row>
    <row r="72" spans="1:13" s="3" customFormat="1" ht="15.95" customHeight="1" x14ac:dyDescent="0.2">
      <c r="A72" s="6">
        <v>14</v>
      </c>
      <c r="B72" s="15">
        <v>17659.14</v>
      </c>
      <c r="C72" s="15">
        <f t="shared" si="48"/>
        <v>2613.2600000000002</v>
      </c>
      <c r="D72" s="15">
        <f t="shared" si="38"/>
        <v>31359.1</v>
      </c>
      <c r="E72" s="23">
        <f t="shared" si="41"/>
        <v>26.634040333333331</v>
      </c>
      <c r="F72" s="15">
        <f t="shared" si="42"/>
        <v>319.60848399999998</v>
      </c>
      <c r="G72" s="15">
        <f t="shared" si="49"/>
        <v>2428.7025171066671</v>
      </c>
      <c r="H72" s="20">
        <f t="shared" si="39"/>
        <v>1522.78</v>
      </c>
      <c r="I72" s="15">
        <f t="shared" si="50"/>
        <v>35630.191001106665</v>
      </c>
      <c r="J72" s="15">
        <f t="shared" si="51"/>
        <v>33201.488484000001</v>
      </c>
      <c r="L72" s="15">
        <f t="shared" si="46"/>
        <v>2657.6854199999998</v>
      </c>
      <c r="M72" s="15">
        <f t="shared" si="47"/>
        <v>27.086819018999996</v>
      </c>
    </row>
    <row r="73" spans="1:13" s="3" customFormat="1" ht="15.95" customHeight="1" x14ac:dyDescent="0.2">
      <c r="A73" s="6">
        <v>15</v>
      </c>
      <c r="B73" s="15">
        <v>18282.75</v>
      </c>
      <c r="C73" s="15">
        <f t="shared" si="48"/>
        <v>2705.54</v>
      </c>
      <c r="D73" s="15">
        <f t="shared" si="38"/>
        <v>32466.51</v>
      </c>
      <c r="E73" s="23">
        <f t="shared" si="41"/>
        <v>26.634040333333331</v>
      </c>
      <c r="F73" s="15">
        <f t="shared" si="42"/>
        <v>319.60848399999998</v>
      </c>
      <c r="G73" s="15">
        <f t="shared" si="49"/>
        <v>2513.6001171066669</v>
      </c>
      <c r="H73" s="20">
        <f t="shared" si="39"/>
        <v>1550.46</v>
      </c>
      <c r="I73" s="15">
        <f t="shared" si="50"/>
        <v>36850.178601106665</v>
      </c>
      <c r="J73" s="15">
        <f t="shared" si="51"/>
        <v>34336.578483999998</v>
      </c>
      <c r="L73" s="15">
        <f t="shared" si="46"/>
        <v>2751.5341799999997</v>
      </c>
      <c r="M73" s="15">
        <f t="shared" si="47"/>
        <v>27.086819018999996</v>
      </c>
    </row>
    <row r="74" spans="1:13" s="3" customFormat="1" ht="15.95" customHeight="1" x14ac:dyDescent="0.2">
      <c r="A74" s="6">
        <v>16</v>
      </c>
      <c r="B74" s="15">
        <v>18282.75</v>
      </c>
      <c r="C74" s="15">
        <f t="shared" si="48"/>
        <v>2705.54</v>
      </c>
      <c r="D74" s="15">
        <f t="shared" si="38"/>
        <v>32466.51</v>
      </c>
      <c r="E74" s="23">
        <f t="shared" si="41"/>
        <v>26.634040333333331</v>
      </c>
      <c r="F74" s="15">
        <f t="shared" ref="F74:F80" si="52">E74*12</f>
        <v>319.60848399999998</v>
      </c>
      <c r="G74" s="15">
        <f t="shared" si="49"/>
        <v>2513.6001171066669</v>
      </c>
      <c r="H74" s="20">
        <f t="shared" si="39"/>
        <v>1550.46</v>
      </c>
      <c r="I74" s="15">
        <f t="shared" si="50"/>
        <v>36850.178601106665</v>
      </c>
      <c r="J74" s="15">
        <f t="shared" si="51"/>
        <v>34336.578483999998</v>
      </c>
      <c r="L74" s="15">
        <f t="shared" si="46"/>
        <v>2751.5341799999997</v>
      </c>
      <c r="M74" s="15">
        <f t="shared" si="47"/>
        <v>27.086819018999996</v>
      </c>
    </row>
    <row r="75" spans="1:13" s="3" customFormat="1" ht="15.95" customHeight="1" x14ac:dyDescent="0.2">
      <c r="A75" s="6">
        <v>17</v>
      </c>
      <c r="B75" s="15">
        <v>18906.36</v>
      </c>
      <c r="C75" s="15">
        <f t="shared" si="48"/>
        <v>2797.83</v>
      </c>
      <c r="D75" s="15">
        <f>ROUND(B75*$F$3,2)</f>
        <v>33573.910000000003</v>
      </c>
      <c r="E75" s="23">
        <f t="shared" si="41"/>
        <v>0</v>
      </c>
      <c r="F75" s="15">
        <f t="shared" si="52"/>
        <v>0</v>
      </c>
      <c r="G75" s="15">
        <f t="shared" si="49"/>
        <v>2574.0036</v>
      </c>
      <c r="H75" s="20">
        <f t="shared" si="39"/>
        <v>1570.16</v>
      </c>
      <c r="I75" s="15">
        <f t="shared" si="50"/>
        <v>37718.073600000003</v>
      </c>
      <c r="J75" s="15">
        <f t="shared" si="51"/>
        <v>35144.070000000007</v>
      </c>
      <c r="L75" s="15">
        <f t="shared" si="46"/>
        <v>2845.3931099999995</v>
      </c>
      <c r="M75" s="15">
        <f t="shared" si="47"/>
        <v>0</v>
      </c>
    </row>
    <row r="76" spans="1:13" s="3" customFormat="1" ht="15.95" customHeight="1" x14ac:dyDescent="0.2">
      <c r="A76" s="6">
        <v>18</v>
      </c>
      <c r="B76" s="15">
        <v>18906.36</v>
      </c>
      <c r="C76" s="15">
        <f t="shared" si="48"/>
        <v>2797.83</v>
      </c>
      <c r="D76" s="15">
        <f t="shared" si="38"/>
        <v>33573.910000000003</v>
      </c>
      <c r="E76" s="23">
        <f t="shared" si="41"/>
        <v>0</v>
      </c>
      <c r="F76" s="15">
        <f t="shared" si="52"/>
        <v>0</v>
      </c>
      <c r="G76" s="15">
        <f t="shared" si="49"/>
        <v>2574.0036</v>
      </c>
      <c r="H76" s="20">
        <f t="shared" si="39"/>
        <v>1570.16</v>
      </c>
      <c r="I76" s="15">
        <f t="shared" si="50"/>
        <v>37718.073600000003</v>
      </c>
      <c r="J76" s="15">
        <f t="shared" si="51"/>
        <v>35144.070000000007</v>
      </c>
      <c r="L76" s="15">
        <f t="shared" si="46"/>
        <v>2845.3931099999995</v>
      </c>
      <c r="M76" s="15">
        <f t="shared" si="47"/>
        <v>0</v>
      </c>
    </row>
    <row r="77" spans="1:13" s="3" customFormat="1" ht="15.95" customHeight="1" x14ac:dyDescent="0.2">
      <c r="A77" s="6">
        <v>19</v>
      </c>
      <c r="B77" s="15">
        <v>19529.97</v>
      </c>
      <c r="C77" s="15">
        <f>ROUND(D77/12,2)</f>
        <v>2890.11</v>
      </c>
      <c r="D77" s="15">
        <f>ROUND(B77*$F$3,2)</f>
        <v>34681.32</v>
      </c>
      <c r="E77" s="23">
        <f t="shared" si="41"/>
        <v>0</v>
      </c>
      <c r="F77" s="15">
        <f t="shared" si="52"/>
        <v>0</v>
      </c>
      <c r="G77" s="15">
        <f>(C77+E77)*0.92</f>
        <v>2658.9012000000002</v>
      </c>
      <c r="H77" s="20">
        <f t="shared" si="39"/>
        <v>1597.84</v>
      </c>
      <c r="I77" s="15">
        <f>SUM(D77,F77,G77,H77)</f>
        <v>38938.061199999996</v>
      </c>
      <c r="J77" s="15">
        <f>SUM(D77,F77,H77)</f>
        <v>36279.159999999996</v>
      </c>
      <c r="L77" s="15">
        <f t="shared" si="46"/>
        <v>2939.2418699999998</v>
      </c>
      <c r="M77" s="15">
        <f t="shared" si="47"/>
        <v>0</v>
      </c>
    </row>
    <row r="78" spans="1:13" s="3" customFormat="1" ht="15.75" customHeight="1" x14ac:dyDescent="0.2">
      <c r="A78" s="6">
        <v>20</v>
      </c>
      <c r="B78" s="15">
        <v>19529.97</v>
      </c>
      <c r="C78" s="15">
        <f>ROUND(D78/12,2)</f>
        <v>2890.11</v>
      </c>
      <c r="D78" s="15">
        <f>ROUND(B78*$F$3,2)</f>
        <v>34681.32</v>
      </c>
      <c r="E78" s="23">
        <f t="shared" si="41"/>
        <v>0</v>
      </c>
      <c r="F78" s="15">
        <f t="shared" si="52"/>
        <v>0</v>
      </c>
      <c r="G78" s="15">
        <f>(C78+E78)*0.92</f>
        <v>2658.9012000000002</v>
      </c>
      <c r="H78" s="20">
        <f t="shared" si="39"/>
        <v>1597.84</v>
      </c>
      <c r="I78" s="15">
        <f>SUM(D78,F78,G78,H78)</f>
        <v>38938.061199999996</v>
      </c>
      <c r="J78" s="15">
        <f>SUM(D78,F78,H78)</f>
        <v>36279.159999999996</v>
      </c>
      <c r="L78" s="15">
        <f t="shared" si="46"/>
        <v>2939.2418699999998</v>
      </c>
      <c r="M78" s="15">
        <f t="shared" si="47"/>
        <v>0</v>
      </c>
    </row>
    <row r="79" spans="1:13" s="5" customFormat="1" ht="15.95" customHeight="1" x14ac:dyDescent="0.2">
      <c r="A79" s="6">
        <v>21</v>
      </c>
      <c r="B79" s="15">
        <v>20153.580000000002</v>
      </c>
      <c r="C79" s="15">
        <f>ROUND(D79/12,2)</f>
        <v>2982.39</v>
      </c>
      <c r="D79" s="15">
        <f>ROUND(B79*$F$3,2)</f>
        <v>35788.730000000003</v>
      </c>
      <c r="E79" s="23">
        <f t="shared" si="41"/>
        <v>0</v>
      </c>
      <c r="F79" s="15">
        <f t="shared" si="52"/>
        <v>0</v>
      </c>
      <c r="G79" s="15">
        <f>(C79+E79)*0.92</f>
        <v>2743.7988</v>
      </c>
      <c r="H79" s="20">
        <f t="shared" si="39"/>
        <v>1625.53</v>
      </c>
      <c r="I79" s="15">
        <f>SUM(D79,F79,G79,H79)</f>
        <v>40158.058799999999</v>
      </c>
      <c r="J79" s="15">
        <f>SUM(D79,F79,H79)</f>
        <v>37414.26</v>
      </c>
      <c r="L79" s="15">
        <f t="shared" si="46"/>
        <v>3033.0906299999997</v>
      </c>
      <c r="M79" s="15">
        <f t="shared" si="47"/>
        <v>0</v>
      </c>
    </row>
    <row r="80" spans="1:13" s="5" customFormat="1" ht="15.95" customHeight="1" x14ac:dyDescent="0.2">
      <c r="A80" s="6">
        <v>22</v>
      </c>
      <c r="B80" s="15">
        <v>20153.580000000002</v>
      </c>
      <c r="C80" s="15">
        <f>ROUND(D80/12,2)</f>
        <v>2982.39</v>
      </c>
      <c r="D80" s="15">
        <f>ROUND(B80*$F$3,2)</f>
        <v>35788.730000000003</v>
      </c>
      <c r="E80" s="23">
        <f t="shared" si="41"/>
        <v>0</v>
      </c>
      <c r="F80" s="15">
        <f t="shared" si="52"/>
        <v>0</v>
      </c>
      <c r="G80" s="15">
        <f>(C80+E80)*0.92</f>
        <v>2743.7988</v>
      </c>
      <c r="H80" s="20">
        <f t="shared" si="39"/>
        <v>1625.53</v>
      </c>
      <c r="I80" s="15">
        <f>SUM(D80,F80,G80,H80)</f>
        <v>40158.058799999999</v>
      </c>
      <c r="J80" s="15">
        <f>SUM(D80,F80,H80)</f>
        <v>37414.26</v>
      </c>
      <c r="L80" s="15">
        <f t="shared" si="46"/>
        <v>3033.0906299999997</v>
      </c>
      <c r="M80" s="15">
        <f t="shared" si="47"/>
        <v>0</v>
      </c>
    </row>
    <row r="81" spans="1:13" s="3" customFormat="1" ht="15.95" customHeight="1" x14ac:dyDescent="0.2">
      <c r="A81" s="6">
        <v>23</v>
      </c>
      <c r="B81" s="15">
        <v>20777.189999999999</v>
      </c>
      <c r="C81" s="15">
        <f>ROUND(D81/12,2)</f>
        <v>3074.68</v>
      </c>
      <c r="D81" s="15">
        <f>ROUND(B81*$F$3,2)</f>
        <v>36896.129999999997</v>
      </c>
      <c r="E81" s="23">
        <f t="shared" si="41"/>
        <v>0</v>
      </c>
      <c r="F81" s="15">
        <f t="shared" ref="F81" si="53">E81*12</f>
        <v>0</v>
      </c>
      <c r="G81" s="15">
        <f>(C81+E81)*0.92</f>
        <v>2828.7055999999998</v>
      </c>
      <c r="H81" s="20">
        <f t="shared" si="39"/>
        <v>1653.21</v>
      </c>
      <c r="I81" s="15">
        <f>SUM(D81,F81,G81,H81)</f>
        <v>41378.045599999998</v>
      </c>
      <c r="J81" s="15">
        <f>SUM(D81,F81,H81)</f>
        <v>38549.339999999997</v>
      </c>
      <c r="L81" s="15">
        <f t="shared" si="46"/>
        <v>3126.9495599999996</v>
      </c>
      <c r="M81" s="15">
        <f t="shared" si="47"/>
        <v>0</v>
      </c>
    </row>
    <row r="82" spans="1:13" s="3" customFormat="1" ht="30" customHeight="1" x14ac:dyDescent="0.2">
      <c r="A82" s="8" t="s">
        <v>12</v>
      </c>
      <c r="B82" s="2"/>
      <c r="D82" s="2"/>
      <c r="E82" s="2"/>
      <c r="F82" s="2"/>
      <c r="G82" s="2"/>
      <c r="H82" s="18"/>
      <c r="I82" s="2"/>
    </row>
    <row r="83" spans="1:13" s="3" customFormat="1" ht="15.95" customHeight="1" x14ac:dyDescent="0.2">
      <c r="A83" s="4" t="s">
        <v>1</v>
      </c>
      <c r="B83" s="4" t="s">
        <v>2</v>
      </c>
      <c r="C83" s="4" t="s">
        <v>3</v>
      </c>
      <c r="D83" s="4" t="s">
        <v>4</v>
      </c>
      <c r="E83" s="4" t="s">
        <v>5</v>
      </c>
      <c r="F83" s="4" t="s">
        <v>6</v>
      </c>
      <c r="G83" s="4" t="s">
        <v>7</v>
      </c>
      <c r="H83" s="19" t="s">
        <v>8</v>
      </c>
      <c r="I83" s="4" t="s">
        <v>9</v>
      </c>
      <c r="J83" s="4" t="s">
        <v>10</v>
      </c>
      <c r="L83" s="4" t="s">
        <v>3</v>
      </c>
      <c r="M83" s="4" t="s">
        <v>5</v>
      </c>
    </row>
    <row r="84" spans="1:13" s="3" customFormat="1" ht="15.95" customHeight="1" x14ac:dyDescent="0.2">
      <c r="A84" s="6">
        <v>0</v>
      </c>
      <c r="B84" s="15">
        <v>12951.56</v>
      </c>
      <c r="C84" s="15">
        <f>ROUND(D84/12,2)</f>
        <v>1916.62</v>
      </c>
      <c r="D84" s="15">
        <f t="shared" ref="D84:D101" si="54">ROUND(B84*$F$3,2)</f>
        <v>22999.38</v>
      </c>
      <c r="E84" s="23">
        <f>IF(B84&lt;=16421.84,359.95*$F$3/12,IF(AND(16421.84&lt;B84,B84&lt;=18695.86),179.98*$F$3/12,0))</f>
        <v>53.266600833333335</v>
      </c>
      <c r="F84" s="16">
        <f>E84*12</f>
        <v>639.19920999999999</v>
      </c>
      <c r="G84" s="15">
        <f t="shared" ref="G84:G96" si="55">(C84+E84)*0.92</f>
        <v>1812.2956727666667</v>
      </c>
      <c r="H84" s="20">
        <f t="shared" ref="H84:H107" si="56">ROUND(730.81+2.5%*(D84+F84),2)</f>
        <v>1321.77</v>
      </c>
      <c r="I84" s="15">
        <f>SUM(D84,F84,G84,H84)</f>
        <v>26772.644882766668</v>
      </c>
      <c r="J84" s="15">
        <f>SUM(D84,F84,H84)</f>
        <v>24960.34921</v>
      </c>
      <c r="L84" s="15">
        <f>C84*1.017</f>
        <v>1949.2025399999998</v>
      </c>
      <c r="M84" s="15">
        <f>E84*1.017</f>
        <v>54.172133047499997</v>
      </c>
    </row>
    <row r="85" spans="1:13" s="3" customFormat="1" ht="15.95" customHeight="1" x14ac:dyDescent="0.2">
      <c r="A85" s="6">
        <v>1</v>
      </c>
      <c r="B85" s="15">
        <v>13091.65</v>
      </c>
      <c r="C85" s="15">
        <f t="shared" ref="C85:C96" si="57">ROUND(D85/12,2)</f>
        <v>1937.35</v>
      </c>
      <c r="D85" s="15">
        <f t="shared" si="54"/>
        <v>23248.15</v>
      </c>
      <c r="E85" s="23">
        <f t="shared" ref="E85:E107" si="58">IF(B85&lt;=16421.84,359.95*$F$3/12,IF(AND(16421.84&lt;B85,B85&lt;=18695.86),179.98*$F$3/12,0))</f>
        <v>53.266600833333335</v>
      </c>
      <c r="F85" s="16">
        <f t="shared" ref="F85:F99" si="59">E85*12</f>
        <v>639.19920999999999</v>
      </c>
      <c r="G85" s="15">
        <f t="shared" si="55"/>
        <v>1831.3672727666667</v>
      </c>
      <c r="H85" s="20">
        <f t="shared" si="56"/>
        <v>1327.99</v>
      </c>
      <c r="I85" s="15">
        <f t="shared" ref="I85:I96" si="60">SUM(D85,F85,G85,H85)</f>
        <v>27046.706482766669</v>
      </c>
      <c r="J85" s="15">
        <f t="shared" ref="J85:J96" si="61">SUM(D85,F85,H85)</f>
        <v>25215.339210000002</v>
      </c>
      <c r="L85" s="15">
        <f t="shared" ref="L85:L107" si="62">C85*1.017</f>
        <v>1970.2849499999998</v>
      </c>
      <c r="M85" s="15">
        <f t="shared" ref="M85:M107" si="63">E85*1.017</f>
        <v>54.172133047499997</v>
      </c>
    </row>
    <row r="86" spans="1:13" s="3" customFormat="1" ht="15.95" customHeight="1" x14ac:dyDescent="0.2">
      <c r="A86" s="6">
        <v>2</v>
      </c>
      <c r="B86" s="15">
        <v>13231.74</v>
      </c>
      <c r="C86" s="15">
        <f t="shared" si="57"/>
        <v>1958.08</v>
      </c>
      <c r="D86" s="15">
        <f t="shared" si="54"/>
        <v>23496.92</v>
      </c>
      <c r="E86" s="23">
        <f t="shared" si="58"/>
        <v>53.266600833333335</v>
      </c>
      <c r="F86" s="16">
        <f t="shared" si="59"/>
        <v>639.19920999999999</v>
      </c>
      <c r="G86" s="15">
        <f t="shared" si="55"/>
        <v>1850.4388727666667</v>
      </c>
      <c r="H86" s="20">
        <f t="shared" si="56"/>
        <v>1334.21</v>
      </c>
      <c r="I86" s="15">
        <f t="shared" si="60"/>
        <v>27320.768082766663</v>
      </c>
      <c r="J86" s="15">
        <f t="shared" si="61"/>
        <v>25470.329209999996</v>
      </c>
      <c r="L86" s="15">
        <f t="shared" si="62"/>
        <v>1991.3673599999997</v>
      </c>
      <c r="M86" s="15">
        <f t="shared" si="63"/>
        <v>54.172133047499997</v>
      </c>
    </row>
    <row r="87" spans="1:13" s="3" customFormat="1" ht="15.95" customHeight="1" x14ac:dyDescent="0.2">
      <c r="A87" s="6">
        <v>3</v>
      </c>
      <c r="B87" s="15">
        <v>13371.83</v>
      </c>
      <c r="C87" s="15">
        <f t="shared" si="57"/>
        <v>1978.81</v>
      </c>
      <c r="D87" s="15">
        <f t="shared" si="54"/>
        <v>23745.7</v>
      </c>
      <c r="E87" s="23">
        <f t="shared" si="58"/>
        <v>53.266600833333335</v>
      </c>
      <c r="F87" s="16">
        <f t="shared" si="59"/>
        <v>639.19920999999999</v>
      </c>
      <c r="G87" s="15">
        <f t="shared" si="55"/>
        <v>1869.5104727666667</v>
      </c>
      <c r="H87" s="20">
        <f t="shared" si="56"/>
        <v>1340.43</v>
      </c>
      <c r="I87" s="15">
        <f t="shared" si="60"/>
        <v>27594.839682766666</v>
      </c>
      <c r="J87" s="15">
        <f t="shared" si="61"/>
        <v>25725.32921</v>
      </c>
      <c r="L87" s="15">
        <f t="shared" si="62"/>
        <v>2012.4497699999997</v>
      </c>
      <c r="M87" s="15">
        <f t="shared" si="63"/>
        <v>54.172133047499997</v>
      </c>
    </row>
    <row r="88" spans="1:13" s="3" customFormat="1" ht="15.95" customHeight="1" x14ac:dyDescent="0.2">
      <c r="A88" s="6">
        <v>4</v>
      </c>
      <c r="B88" s="15">
        <v>13371.83</v>
      </c>
      <c r="C88" s="15">
        <f t="shared" si="57"/>
        <v>1978.81</v>
      </c>
      <c r="D88" s="15">
        <f t="shared" si="54"/>
        <v>23745.7</v>
      </c>
      <c r="E88" s="23">
        <f t="shared" si="58"/>
        <v>53.266600833333335</v>
      </c>
      <c r="F88" s="16">
        <f t="shared" si="59"/>
        <v>639.19920999999999</v>
      </c>
      <c r="G88" s="15">
        <f t="shared" si="55"/>
        <v>1869.5104727666667</v>
      </c>
      <c r="H88" s="20">
        <f t="shared" si="56"/>
        <v>1340.43</v>
      </c>
      <c r="I88" s="15">
        <f t="shared" si="60"/>
        <v>27594.839682766666</v>
      </c>
      <c r="J88" s="15">
        <f t="shared" si="61"/>
        <v>25725.32921</v>
      </c>
      <c r="L88" s="15">
        <f t="shared" si="62"/>
        <v>2012.4497699999997</v>
      </c>
      <c r="M88" s="15">
        <f t="shared" si="63"/>
        <v>54.172133047499997</v>
      </c>
    </row>
    <row r="89" spans="1:13" s="3" customFormat="1" x14ac:dyDescent="0.2">
      <c r="A89" s="6">
        <v>5</v>
      </c>
      <c r="B89" s="15">
        <v>13566.5</v>
      </c>
      <c r="C89" s="15">
        <f t="shared" si="57"/>
        <v>2007.62</v>
      </c>
      <c r="D89" s="15">
        <f t="shared" si="54"/>
        <v>24091.39</v>
      </c>
      <c r="E89" s="23">
        <f t="shared" si="58"/>
        <v>53.266600833333335</v>
      </c>
      <c r="F89" s="16">
        <f t="shared" si="59"/>
        <v>639.19920999999999</v>
      </c>
      <c r="G89" s="15">
        <f t="shared" si="55"/>
        <v>1896.0156727666667</v>
      </c>
      <c r="H89" s="20">
        <f t="shared" si="56"/>
        <v>1349.07</v>
      </c>
      <c r="I89" s="15">
        <f t="shared" si="60"/>
        <v>27975.674882766663</v>
      </c>
      <c r="J89" s="15">
        <f t="shared" si="61"/>
        <v>26079.659209999998</v>
      </c>
      <c r="L89" s="15">
        <f t="shared" si="62"/>
        <v>2041.7495399999998</v>
      </c>
      <c r="M89" s="15">
        <f t="shared" si="63"/>
        <v>54.172133047499997</v>
      </c>
    </row>
    <row r="90" spans="1:13" s="3" customFormat="1" ht="15.95" customHeight="1" x14ac:dyDescent="0.2">
      <c r="A90" s="6">
        <v>6</v>
      </c>
      <c r="B90" s="15">
        <v>13566.5</v>
      </c>
      <c r="C90" s="15">
        <f t="shared" si="57"/>
        <v>2007.62</v>
      </c>
      <c r="D90" s="15">
        <f t="shared" si="54"/>
        <v>24091.39</v>
      </c>
      <c r="E90" s="23">
        <f t="shared" si="58"/>
        <v>53.266600833333335</v>
      </c>
      <c r="F90" s="16">
        <f t="shared" si="59"/>
        <v>639.19920999999999</v>
      </c>
      <c r="G90" s="15">
        <f t="shared" si="55"/>
        <v>1896.0156727666667</v>
      </c>
      <c r="H90" s="20">
        <f t="shared" si="56"/>
        <v>1349.07</v>
      </c>
      <c r="I90" s="15">
        <f t="shared" si="60"/>
        <v>27975.674882766663</v>
      </c>
      <c r="J90" s="15">
        <f t="shared" si="61"/>
        <v>26079.659209999998</v>
      </c>
      <c r="L90" s="15">
        <f t="shared" si="62"/>
        <v>2041.7495399999998</v>
      </c>
      <c r="M90" s="15">
        <f t="shared" si="63"/>
        <v>54.172133047499997</v>
      </c>
    </row>
    <row r="91" spans="1:13" s="3" customFormat="1" ht="15.95" customHeight="1" x14ac:dyDescent="0.2">
      <c r="A91" s="6">
        <v>7</v>
      </c>
      <c r="B91" s="15">
        <v>13761.17</v>
      </c>
      <c r="C91" s="15">
        <f t="shared" si="57"/>
        <v>2036.42</v>
      </c>
      <c r="D91" s="15">
        <f t="shared" si="54"/>
        <v>24437.09</v>
      </c>
      <c r="E91" s="23">
        <f t="shared" si="58"/>
        <v>53.266600833333335</v>
      </c>
      <c r="F91" s="16">
        <f t="shared" si="59"/>
        <v>639.19920999999999</v>
      </c>
      <c r="G91" s="15">
        <f t="shared" si="55"/>
        <v>1922.5116727666671</v>
      </c>
      <c r="H91" s="20">
        <f t="shared" si="56"/>
        <v>1357.72</v>
      </c>
      <c r="I91" s="15">
        <f t="shared" si="60"/>
        <v>28356.520882766668</v>
      </c>
      <c r="J91" s="15">
        <f t="shared" si="61"/>
        <v>26434.00921</v>
      </c>
      <c r="L91" s="15">
        <f t="shared" si="62"/>
        <v>2071.0391399999999</v>
      </c>
      <c r="M91" s="15">
        <f t="shared" si="63"/>
        <v>54.172133047499997</v>
      </c>
    </row>
    <row r="92" spans="1:13" s="3" customFormat="1" ht="15.95" customHeight="1" x14ac:dyDescent="0.2">
      <c r="A92" s="6">
        <v>8</v>
      </c>
      <c r="B92" s="15">
        <v>13761.17</v>
      </c>
      <c r="C92" s="15">
        <f t="shared" si="57"/>
        <v>2036.42</v>
      </c>
      <c r="D92" s="15">
        <f t="shared" si="54"/>
        <v>24437.09</v>
      </c>
      <c r="E92" s="23">
        <f t="shared" si="58"/>
        <v>53.266600833333335</v>
      </c>
      <c r="F92" s="16">
        <f t="shared" si="59"/>
        <v>639.19920999999999</v>
      </c>
      <c r="G92" s="15">
        <f t="shared" si="55"/>
        <v>1922.5116727666671</v>
      </c>
      <c r="H92" s="20">
        <f t="shared" si="56"/>
        <v>1357.72</v>
      </c>
      <c r="I92" s="15">
        <f t="shared" si="60"/>
        <v>28356.520882766668</v>
      </c>
      <c r="J92" s="15">
        <f t="shared" si="61"/>
        <v>26434.00921</v>
      </c>
      <c r="L92" s="15">
        <f t="shared" si="62"/>
        <v>2071.0391399999999</v>
      </c>
      <c r="M92" s="15">
        <f t="shared" si="63"/>
        <v>54.172133047499997</v>
      </c>
    </row>
    <row r="93" spans="1:13" s="3" customFormat="1" ht="15.95" customHeight="1" x14ac:dyDescent="0.2">
      <c r="A93" s="6">
        <v>9</v>
      </c>
      <c r="B93" s="15">
        <v>13955.84</v>
      </c>
      <c r="C93" s="15">
        <f t="shared" si="57"/>
        <v>2065.23</v>
      </c>
      <c r="D93" s="15">
        <f t="shared" si="54"/>
        <v>24782.78</v>
      </c>
      <c r="E93" s="23">
        <f t="shared" si="58"/>
        <v>53.266600833333335</v>
      </c>
      <c r="F93" s="16">
        <f t="shared" si="59"/>
        <v>639.19920999999999</v>
      </c>
      <c r="G93" s="15">
        <f t="shared" si="55"/>
        <v>1949.0168727666669</v>
      </c>
      <c r="H93" s="20">
        <f t="shared" si="56"/>
        <v>1366.36</v>
      </c>
      <c r="I93" s="15">
        <f t="shared" si="60"/>
        <v>28737.356082766666</v>
      </c>
      <c r="J93" s="15">
        <f t="shared" si="61"/>
        <v>26788.339209999998</v>
      </c>
      <c r="L93" s="15">
        <f t="shared" si="62"/>
        <v>2100.3389099999999</v>
      </c>
      <c r="M93" s="15">
        <f t="shared" si="63"/>
        <v>54.172133047499997</v>
      </c>
    </row>
    <row r="94" spans="1:13" s="3" customFormat="1" ht="15.95" customHeight="1" x14ac:dyDescent="0.2">
      <c r="A94" s="6">
        <v>10</v>
      </c>
      <c r="B94" s="15">
        <v>13955.84</v>
      </c>
      <c r="C94" s="15">
        <f t="shared" si="57"/>
        <v>2065.23</v>
      </c>
      <c r="D94" s="15">
        <f t="shared" si="54"/>
        <v>24782.78</v>
      </c>
      <c r="E94" s="23">
        <f t="shared" si="58"/>
        <v>53.266600833333335</v>
      </c>
      <c r="F94" s="16">
        <f t="shared" si="59"/>
        <v>639.19920999999999</v>
      </c>
      <c r="G94" s="15">
        <f t="shared" si="55"/>
        <v>1949.0168727666669</v>
      </c>
      <c r="H94" s="20">
        <f t="shared" si="56"/>
        <v>1366.36</v>
      </c>
      <c r="I94" s="15">
        <f t="shared" si="60"/>
        <v>28737.356082766666</v>
      </c>
      <c r="J94" s="15">
        <f t="shared" si="61"/>
        <v>26788.339209999998</v>
      </c>
      <c r="L94" s="15">
        <f t="shared" si="62"/>
        <v>2100.3389099999999</v>
      </c>
      <c r="M94" s="15">
        <f t="shared" si="63"/>
        <v>54.172133047499997</v>
      </c>
    </row>
    <row r="95" spans="1:13" s="3" customFormat="1" ht="15.95" customHeight="1" x14ac:dyDescent="0.2">
      <c r="A95" s="6">
        <v>11</v>
      </c>
      <c r="B95" s="15">
        <v>14150.51</v>
      </c>
      <c r="C95" s="15">
        <f t="shared" si="57"/>
        <v>2094.04</v>
      </c>
      <c r="D95" s="15">
        <f t="shared" si="54"/>
        <v>25128.48</v>
      </c>
      <c r="E95" s="23">
        <f t="shared" si="58"/>
        <v>53.266600833333335</v>
      </c>
      <c r="F95" s="16">
        <f t="shared" si="59"/>
        <v>639.19920999999999</v>
      </c>
      <c r="G95" s="15">
        <f t="shared" si="55"/>
        <v>1975.522072766667</v>
      </c>
      <c r="H95" s="20">
        <f t="shared" si="56"/>
        <v>1375</v>
      </c>
      <c r="I95" s="15">
        <f t="shared" si="60"/>
        <v>29118.201282766666</v>
      </c>
      <c r="J95" s="15">
        <f t="shared" si="61"/>
        <v>27142.679209999998</v>
      </c>
      <c r="L95" s="15">
        <f t="shared" si="62"/>
        <v>2129.6386799999996</v>
      </c>
      <c r="M95" s="15">
        <f t="shared" si="63"/>
        <v>54.172133047499997</v>
      </c>
    </row>
    <row r="96" spans="1:13" s="3" customFormat="1" ht="15.95" customHeight="1" x14ac:dyDescent="0.2">
      <c r="A96" s="6">
        <v>12</v>
      </c>
      <c r="B96" s="15">
        <v>14150.51</v>
      </c>
      <c r="C96" s="15">
        <f t="shared" si="57"/>
        <v>2094.04</v>
      </c>
      <c r="D96" s="15">
        <f t="shared" si="54"/>
        <v>25128.48</v>
      </c>
      <c r="E96" s="23">
        <f t="shared" si="58"/>
        <v>53.266600833333335</v>
      </c>
      <c r="F96" s="16">
        <f t="shared" si="59"/>
        <v>639.19920999999999</v>
      </c>
      <c r="G96" s="15">
        <f t="shared" si="55"/>
        <v>1975.522072766667</v>
      </c>
      <c r="H96" s="20">
        <f t="shared" si="56"/>
        <v>1375</v>
      </c>
      <c r="I96" s="15">
        <f t="shared" si="60"/>
        <v>29118.201282766666</v>
      </c>
      <c r="J96" s="15">
        <f t="shared" si="61"/>
        <v>27142.679209999998</v>
      </c>
      <c r="L96" s="15">
        <f t="shared" si="62"/>
        <v>2129.6386799999996</v>
      </c>
      <c r="M96" s="15">
        <f t="shared" si="63"/>
        <v>54.172133047499997</v>
      </c>
    </row>
    <row r="97" spans="1:13" s="3" customFormat="1" ht="15.95" customHeight="1" x14ac:dyDescent="0.2">
      <c r="A97" s="6">
        <v>13</v>
      </c>
      <c r="B97" s="15">
        <v>14345.18</v>
      </c>
      <c r="C97" s="15">
        <f t="shared" ref="C97:C102" si="64">ROUND(D97/12,2)</f>
        <v>2122.85</v>
      </c>
      <c r="D97" s="15">
        <f t="shared" si="54"/>
        <v>25474.17</v>
      </c>
      <c r="E97" s="23">
        <f t="shared" si="58"/>
        <v>53.266600833333335</v>
      </c>
      <c r="F97" s="16">
        <f t="shared" si="59"/>
        <v>639.19920999999999</v>
      </c>
      <c r="G97" s="15">
        <f t="shared" ref="G97:G102" si="65">(C97+E97)*0.92</f>
        <v>2002.0272727666668</v>
      </c>
      <c r="H97" s="20">
        <f t="shared" si="56"/>
        <v>1383.64</v>
      </c>
      <c r="I97" s="15">
        <f t="shared" ref="I97:I102" si="66">SUM(D97,F97,G97,H97)</f>
        <v>29499.036482766664</v>
      </c>
      <c r="J97" s="15">
        <f t="shared" ref="J97:J102" si="67">SUM(D97,F97,H97)</f>
        <v>27497.009209999997</v>
      </c>
      <c r="L97" s="15">
        <f t="shared" si="62"/>
        <v>2158.9384499999996</v>
      </c>
      <c r="M97" s="15">
        <f t="shared" si="63"/>
        <v>54.172133047499997</v>
      </c>
    </row>
    <row r="98" spans="1:13" s="3" customFormat="1" ht="15.95" customHeight="1" x14ac:dyDescent="0.2">
      <c r="A98" s="6">
        <v>14</v>
      </c>
      <c r="B98" s="15">
        <v>14345.18</v>
      </c>
      <c r="C98" s="15">
        <f t="shared" si="64"/>
        <v>2122.85</v>
      </c>
      <c r="D98" s="15">
        <f t="shared" si="54"/>
        <v>25474.17</v>
      </c>
      <c r="E98" s="23">
        <f t="shared" si="58"/>
        <v>53.266600833333335</v>
      </c>
      <c r="F98" s="16">
        <f t="shared" si="59"/>
        <v>639.19920999999999</v>
      </c>
      <c r="G98" s="15">
        <f t="shared" si="65"/>
        <v>2002.0272727666668</v>
      </c>
      <c r="H98" s="20">
        <f t="shared" si="56"/>
        <v>1383.64</v>
      </c>
      <c r="I98" s="15">
        <f t="shared" si="66"/>
        <v>29499.036482766664</v>
      </c>
      <c r="J98" s="15">
        <f t="shared" si="67"/>
        <v>27497.009209999997</v>
      </c>
      <c r="L98" s="15">
        <f t="shared" si="62"/>
        <v>2158.9384499999996</v>
      </c>
      <c r="M98" s="15">
        <f t="shared" si="63"/>
        <v>54.172133047499997</v>
      </c>
    </row>
    <row r="99" spans="1:13" s="3" customFormat="1" ht="15.95" customHeight="1" x14ac:dyDescent="0.2">
      <c r="A99" s="6">
        <v>15</v>
      </c>
      <c r="B99" s="15">
        <v>14669.29</v>
      </c>
      <c r="C99" s="15">
        <f t="shared" si="64"/>
        <v>2170.81</v>
      </c>
      <c r="D99" s="15">
        <f t="shared" si="54"/>
        <v>26049.73</v>
      </c>
      <c r="E99" s="23">
        <f t="shared" si="58"/>
        <v>53.266600833333335</v>
      </c>
      <c r="F99" s="16">
        <f t="shared" si="59"/>
        <v>639.19920999999999</v>
      </c>
      <c r="G99" s="15">
        <f t="shared" si="65"/>
        <v>2046.150472766667</v>
      </c>
      <c r="H99" s="20">
        <f t="shared" si="56"/>
        <v>1398.03</v>
      </c>
      <c r="I99" s="15">
        <f t="shared" si="66"/>
        <v>30133.109682766662</v>
      </c>
      <c r="J99" s="15">
        <f t="shared" si="67"/>
        <v>28086.959209999997</v>
      </c>
      <c r="L99" s="15">
        <f t="shared" si="62"/>
        <v>2207.7137699999998</v>
      </c>
      <c r="M99" s="15">
        <f t="shared" si="63"/>
        <v>54.172133047499997</v>
      </c>
    </row>
    <row r="100" spans="1:13" s="3" customFormat="1" ht="15.95" customHeight="1" x14ac:dyDescent="0.2">
      <c r="A100" s="6">
        <v>16</v>
      </c>
      <c r="B100" s="15">
        <v>14669.29</v>
      </c>
      <c r="C100" s="15">
        <f t="shared" si="64"/>
        <v>2170.81</v>
      </c>
      <c r="D100" s="15">
        <f t="shared" si="54"/>
        <v>26049.73</v>
      </c>
      <c r="E100" s="23">
        <f t="shared" si="58"/>
        <v>53.266600833333335</v>
      </c>
      <c r="F100" s="16">
        <f t="shared" ref="F100:F106" si="68">E100*12</f>
        <v>639.19920999999999</v>
      </c>
      <c r="G100" s="15">
        <f t="shared" si="65"/>
        <v>2046.150472766667</v>
      </c>
      <c r="H100" s="20">
        <f t="shared" si="56"/>
        <v>1398.03</v>
      </c>
      <c r="I100" s="15">
        <f t="shared" si="66"/>
        <v>30133.109682766662</v>
      </c>
      <c r="J100" s="15">
        <f t="shared" si="67"/>
        <v>28086.959209999997</v>
      </c>
      <c r="L100" s="15">
        <f t="shared" si="62"/>
        <v>2207.7137699999998</v>
      </c>
      <c r="M100" s="15">
        <f t="shared" si="63"/>
        <v>54.172133047499997</v>
      </c>
    </row>
    <row r="101" spans="1:13" s="3" customFormat="1" ht="15.95" customHeight="1" x14ac:dyDescent="0.2">
      <c r="A101" s="6">
        <v>17</v>
      </c>
      <c r="B101" s="15">
        <v>14993.4</v>
      </c>
      <c r="C101" s="15">
        <f t="shared" si="64"/>
        <v>2218.77</v>
      </c>
      <c r="D101" s="15">
        <f t="shared" si="54"/>
        <v>26625.279999999999</v>
      </c>
      <c r="E101" s="23">
        <f t="shared" si="58"/>
        <v>53.266600833333335</v>
      </c>
      <c r="F101" s="16">
        <f t="shared" si="68"/>
        <v>639.19920999999999</v>
      </c>
      <c r="G101" s="15">
        <f t="shared" si="65"/>
        <v>2090.273672766667</v>
      </c>
      <c r="H101" s="20">
        <f t="shared" si="56"/>
        <v>1412.42</v>
      </c>
      <c r="I101" s="15">
        <f t="shared" si="66"/>
        <v>30767.172882766667</v>
      </c>
      <c r="J101" s="15">
        <f t="shared" si="67"/>
        <v>28676.899209999996</v>
      </c>
      <c r="L101" s="15">
        <f t="shared" si="62"/>
        <v>2256.4890899999996</v>
      </c>
      <c r="M101" s="15">
        <f t="shared" si="63"/>
        <v>54.172133047499997</v>
      </c>
    </row>
    <row r="102" spans="1:13" s="3" customFormat="1" ht="15.95" customHeight="1" x14ac:dyDescent="0.2">
      <c r="A102" s="6">
        <v>18</v>
      </c>
      <c r="B102" s="15">
        <v>14993.4</v>
      </c>
      <c r="C102" s="15">
        <f t="shared" si="64"/>
        <v>2218.77</v>
      </c>
      <c r="D102" s="15">
        <f t="shared" ref="D102:D107" si="69">ROUND(B102*$F$3,2)</f>
        <v>26625.279999999999</v>
      </c>
      <c r="E102" s="23">
        <f t="shared" si="58"/>
        <v>53.266600833333335</v>
      </c>
      <c r="F102" s="16">
        <f t="shared" si="68"/>
        <v>639.19920999999999</v>
      </c>
      <c r="G102" s="15">
        <f t="shared" si="65"/>
        <v>2090.273672766667</v>
      </c>
      <c r="H102" s="20">
        <f t="shared" si="56"/>
        <v>1412.42</v>
      </c>
      <c r="I102" s="15">
        <f t="shared" si="66"/>
        <v>30767.172882766667</v>
      </c>
      <c r="J102" s="15">
        <f t="shared" si="67"/>
        <v>28676.899209999996</v>
      </c>
      <c r="L102" s="15">
        <f t="shared" si="62"/>
        <v>2256.4890899999996</v>
      </c>
      <c r="M102" s="15">
        <f t="shared" si="63"/>
        <v>54.172133047499997</v>
      </c>
    </row>
    <row r="103" spans="1:13" s="3" customFormat="1" ht="15.75" customHeight="1" x14ac:dyDescent="0.2">
      <c r="A103" s="6">
        <v>19</v>
      </c>
      <c r="B103" s="15">
        <v>15317.51</v>
      </c>
      <c r="C103" s="15">
        <f>ROUND(D103/12,2)</f>
        <v>2266.7399999999998</v>
      </c>
      <c r="D103" s="15">
        <f t="shared" si="69"/>
        <v>27200.83</v>
      </c>
      <c r="E103" s="23">
        <f t="shared" si="58"/>
        <v>53.266600833333335</v>
      </c>
      <c r="F103" s="16">
        <f t="shared" si="68"/>
        <v>639.19920999999999</v>
      </c>
      <c r="G103" s="15">
        <f>(C103+E103)*0.92</f>
        <v>2134.406072766667</v>
      </c>
      <c r="H103" s="20">
        <f t="shared" si="56"/>
        <v>1426.81</v>
      </c>
      <c r="I103" s="15">
        <f>SUM(D103,F103,G103,H103)</f>
        <v>31401.245282766668</v>
      </c>
      <c r="J103" s="15">
        <f>SUM(D103,F103,H103)</f>
        <v>29266.839210000002</v>
      </c>
      <c r="L103" s="15">
        <f t="shared" si="62"/>
        <v>2305.2745799999998</v>
      </c>
      <c r="M103" s="15">
        <f t="shared" si="63"/>
        <v>54.172133047499997</v>
      </c>
    </row>
    <row r="104" spans="1:13" ht="15.75" customHeight="1" x14ac:dyDescent="0.2">
      <c r="A104" s="6">
        <v>20</v>
      </c>
      <c r="B104" s="15">
        <v>15317.51</v>
      </c>
      <c r="C104" s="15">
        <f>ROUND(D104/12,2)</f>
        <v>2266.7399999999998</v>
      </c>
      <c r="D104" s="15">
        <f t="shared" si="69"/>
        <v>27200.83</v>
      </c>
      <c r="E104" s="23">
        <f t="shared" si="58"/>
        <v>53.266600833333335</v>
      </c>
      <c r="F104" s="16">
        <f t="shared" si="68"/>
        <v>639.19920999999999</v>
      </c>
      <c r="G104" s="15">
        <f>(C104+E104)*0.92</f>
        <v>2134.406072766667</v>
      </c>
      <c r="H104" s="20">
        <f t="shared" si="56"/>
        <v>1426.81</v>
      </c>
      <c r="I104" s="15">
        <f>SUM(D104,F104,G104,H104)</f>
        <v>31401.245282766668</v>
      </c>
      <c r="J104" s="15">
        <f>SUM(D104,F104,H104)</f>
        <v>29266.839210000002</v>
      </c>
      <c r="K104" s="12"/>
      <c r="L104" s="15">
        <f t="shared" si="62"/>
        <v>2305.2745799999998</v>
      </c>
      <c r="M104" s="15">
        <f t="shared" si="63"/>
        <v>54.172133047499997</v>
      </c>
    </row>
    <row r="105" spans="1:13" ht="15.75" customHeight="1" x14ac:dyDescent="0.2">
      <c r="A105" s="6">
        <v>21</v>
      </c>
      <c r="B105" s="15">
        <v>15641.62</v>
      </c>
      <c r="C105" s="15">
        <f>ROUND(D105/12,2)</f>
        <v>2314.6999999999998</v>
      </c>
      <c r="D105" s="15">
        <f t="shared" si="69"/>
        <v>27776.39</v>
      </c>
      <c r="E105" s="23">
        <f t="shared" si="58"/>
        <v>53.266600833333335</v>
      </c>
      <c r="F105" s="16">
        <f t="shared" si="68"/>
        <v>639.19920999999999</v>
      </c>
      <c r="G105" s="15">
        <f>(C105+E105)*0.92</f>
        <v>2178.529272766667</v>
      </c>
      <c r="H105" s="20">
        <f t="shared" si="56"/>
        <v>1441.2</v>
      </c>
      <c r="I105" s="15">
        <f>SUM(D105,F105,G105,H105)</f>
        <v>32035.318482766666</v>
      </c>
      <c r="J105" s="15">
        <f>SUM(D105,F105,H105)</f>
        <v>29856.789209999999</v>
      </c>
      <c r="L105" s="15">
        <f t="shared" si="62"/>
        <v>2354.0498999999995</v>
      </c>
      <c r="M105" s="15">
        <f t="shared" si="63"/>
        <v>54.172133047499997</v>
      </c>
    </row>
    <row r="106" spans="1:13" ht="15.75" customHeight="1" x14ac:dyDescent="0.2">
      <c r="A106" s="6">
        <v>22</v>
      </c>
      <c r="B106" s="15">
        <v>15641.62</v>
      </c>
      <c r="C106" s="15">
        <f>ROUND(D106/12,2)</f>
        <v>2314.6999999999998</v>
      </c>
      <c r="D106" s="15">
        <f t="shared" si="69"/>
        <v>27776.39</v>
      </c>
      <c r="E106" s="23">
        <f t="shared" si="58"/>
        <v>53.266600833333335</v>
      </c>
      <c r="F106" s="16">
        <f t="shared" si="68"/>
        <v>639.19920999999999</v>
      </c>
      <c r="G106" s="15">
        <f>(C106+E106)*0.92</f>
        <v>2178.529272766667</v>
      </c>
      <c r="H106" s="20">
        <f t="shared" si="56"/>
        <v>1441.2</v>
      </c>
      <c r="I106" s="15">
        <f>SUM(D106,F106,G106,H106)</f>
        <v>32035.318482766666</v>
      </c>
      <c r="J106" s="15">
        <f>SUM(D106,F106,H106)</f>
        <v>29856.789209999999</v>
      </c>
      <c r="L106" s="15">
        <f t="shared" si="62"/>
        <v>2354.0498999999995</v>
      </c>
      <c r="M106" s="15">
        <f t="shared" si="63"/>
        <v>54.172133047499997</v>
      </c>
    </row>
    <row r="107" spans="1:13" ht="15.75" customHeight="1" x14ac:dyDescent="0.2">
      <c r="A107" s="6">
        <v>23</v>
      </c>
      <c r="B107" s="15">
        <v>15965.73</v>
      </c>
      <c r="C107" s="15">
        <f>ROUND(D107/12,2)</f>
        <v>2362.66</v>
      </c>
      <c r="D107" s="15">
        <f t="shared" si="69"/>
        <v>28351.94</v>
      </c>
      <c r="E107" s="23">
        <f t="shared" si="58"/>
        <v>53.266600833333335</v>
      </c>
      <c r="F107" s="16">
        <f t="shared" ref="F107" si="70">E107*12</f>
        <v>639.19920999999999</v>
      </c>
      <c r="G107" s="15">
        <f>(C107+E107)*0.92</f>
        <v>2222.652472766667</v>
      </c>
      <c r="H107" s="20">
        <f t="shared" si="56"/>
        <v>1455.59</v>
      </c>
      <c r="I107" s="15">
        <f>SUM(D107,F107,G107,H107)</f>
        <v>32669.381682766663</v>
      </c>
      <c r="J107" s="15">
        <f>SUM(D107,F107,H107)</f>
        <v>30446.729209999998</v>
      </c>
      <c r="L107" s="15">
        <f t="shared" si="62"/>
        <v>2402.8252199999997</v>
      </c>
      <c r="M107" s="15">
        <f t="shared" si="63"/>
        <v>54.172133047499997</v>
      </c>
    </row>
    <row r="108" spans="1:13" x14ac:dyDescent="0.2">
      <c r="A108" s="14"/>
      <c r="B108" s="25"/>
      <c r="C108" s="25"/>
      <c r="D108" s="25"/>
      <c r="E108" s="26"/>
      <c r="F108" s="27"/>
      <c r="G108" s="25"/>
      <c r="H108" s="28"/>
      <c r="I108" s="25"/>
      <c r="J108" s="25"/>
    </row>
    <row r="109" spans="1:13" x14ac:dyDescent="0.2">
      <c r="A109" s="11" t="s">
        <v>13</v>
      </c>
      <c r="B109" s="10"/>
      <c r="C109" s="10"/>
      <c r="D109" s="32" t="s">
        <v>22</v>
      </c>
      <c r="E109" s="12"/>
      <c r="F109" s="12"/>
      <c r="G109" s="12"/>
      <c r="H109" s="21"/>
      <c r="I109" s="12"/>
      <c r="J109" s="12"/>
    </row>
    <row r="110" spans="1:13" x14ac:dyDescent="0.2">
      <c r="A110" s="11"/>
      <c r="B110" s="10"/>
      <c r="C110" s="10"/>
      <c r="D110" s="32" t="s">
        <v>21</v>
      </c>
      <c r="E110" s="12"/>
      <c r="F110" s="12"/>
      <c r="G110" s="12"/>
      <c r="H110" s="21"/>
      <c r="I110" s="12"/>
      <c r="J110" s="12"/>
    </row>
    <row r="111" spans="1:13" x14ac:dyDescent="0.2">
      <c r="D111" s="13" t="s">
        <v>14</v>
      </c>
      <c r="E111" s="13"/>
      <c r="F111" s="13"/>
      <c r="G111" s="13"/>
      <c r="H111" s="22"/>
      <c r="I111" s="13"/>
      <c r="J111" s="13"/>
    </row>
    <row r="112" spans="1:13" x14ac:dyDescent="0.2">
      <c r="D112" s="13" t="s">
        <v>15</v>
      </c>
      <c r="E112" s="13"/>
      <c r="F112" s="13"/>
      <c r="G112" s="13"/>
      <c r="H112" s="22"/>
      <c r="I112" s="13"/>
      <c r="J112" s="13"/>
    </row>
    <row r="113" spans="1:10" x14ac:dyDescent="0.2">
      <c r="A113" s="9" t="s">
        <v>16</v>
      </c>
      <c r="B113" s="10"/>
      <c r="C113" s="10"/>
      <c r="D113" s="13" t="s">
        <v>17</v>
      </c>
      <c r="E113" s="13"/>
      <c r="F113" s="13"/>
      <c r="G113" s="13"/>
      <c r="H113" s="22"/>
      <c r="I113" s="13"/>
      <c r="J113" s="13"/>
    </row>
  </sheetData>
  <mergeCells count="2">
    <mergeCell ref="A1:J1"/>
    <mergeCell ref="A2:J2"/>
  </mergeCells>
  <phoneticPr fontId="7" type="noConversion"/>
  <printOptions horizontalCentered="1"/>
  <pageMargins left="0" right="0" top="0.59055118110236227" bottom="0.59055118110236227" header="0.39370078740157483" footer="0.39370078740157483"/>
  <pageSetup paperSize="9" scale="82" orientation="portrait" horizontalDpi="1200" verticalDpi="12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Blad1</vt:lpstr>
      <vt:lpstr>Blad2</vt:lpstr>
      <vt:lpstr>Blad3</vt:lpstr>
      <vt:lpstr>Blad4</vt:lpstr>
      <vt:lpstr>Blad5</vt:lpstr>
      <vt:lpstr>Blad6</vt:lpstr>
      <vt:lpstr>Blad7</vt:lpstr>
      <vt:lpstr>Blad8</vt:lpstr>
      <vt:lpstr>Blad9</vt:lpstr>
      <vt:lpstr>Blad10</vt:lpstr>
      <vt:lpstr>Blad11</vt:lpstr>
      <vt:lpstr>Blad12</vt:lpstr>
      <vt:lpstr>Blad13</vt:lpstr>
      <vt:lpstr>Blad14</vt:lpstr>
      <vt:lpstr>Blad15</vt:lpstr>
      <vt:lpstr>Blad16</vt:lpstr>
    </vt:vector>
  </TitlesOfParts>
  <Company>RKW-ONAFTS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RKW</dc:creator>
  <cp:lastModifiedBy>Steven De Looze</cp:lastModifiedBy>
  <cp:lastPrinted>2020-03-13T14:27:01Z</cp:lastPrinted>
  <dcterms:created xsi:type="dcterms:W3CDTF">1999-04-30T09:10:27Z</dcterms:created>
  <dcterms:modified xsi:type="dcterms:W3CDTF">2022-01-26T07:56:16Z</dcterms:modified>
</cp:coreProperties>
</file>