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1 Steven\Barema's\PC 331 KO\"/>
    </mc:Choice>
  </mc:AlternateContent>
  <bookViews>
    <workbookView xWindow="120" yWindow="120" windowWidth="13140" windowHeight="3135" tabRatio="760"/>
  </bookViews>
  <sheets>
    <sheet name="Inhoud" sheetId="21" r:id="rId1"/>
    <sheet name="Fasering" sheetId="1" r:id="rId2"/>
    <sheet name="L4" sheetId="4" r:id="rId3"/>
    <sheet name="L3" sheetId="23" r:id="rId4"/>
    <sheet name="L2" sheetId="24" r:id="rId5"/>
    <sheet name="A3" sheetId="25" r:id="rId6"/>
    <sheet name="A2" sheetId="26" r:id="rId7"/>
    <sheet name="A1" sheetId="28" r:id="rId8"/>
    <sheet name="B3" sheetId="29" r:id="rId9"/>
    <sheet name="B2B" sheetId="30" r:id="rId10"/>
    <sheet name="B2A" sheetId="31" r:id="rId11"/>
    <sheet name="B1C" sheetId="32" r:id="rId12"/>
    <sheet name="B1B" sheetId="33" r:id="rId13"/>
    <sheet name="MV2" sheetId="34" r:id="rId14"/>
    <sheet name="MV1" sheetId="35" r:id="rId15"/>
    <sheet name="MV1bis" sheetId="36" r:id="rId16"/>
    <sheet name="L1" sheetId="37" r:id="rId17"/>
    <sheet name="K3" sheetId="38" r:id="rId18"/>
    <sheet name="G1" sheetId="39" r:id="rId19"/>
    <sheet name="GS" sheetId="40" r:id="rId20"/>
    <sheet name="GEW" sheetId="3" r:id="rId21"/>
  </sheets>
  <definedNames>
    <definedName name="_xlnm.Print_Titles" localSheetId="7">'A1'!$A:$A</definedName>
    <definedName name="_xlnm.Print_Titles" localSheetId="6">'A2'!$A:$A</definedName>
    <definedName name="_xlnm.Print_Titles" localSheetId="5">'A3'!$A:$A</definedName>
    <definedName name="_xlnm.Print_Titles" localSheetId="12">B1B!$A:$A</definedName>
    <definedName name="_xlnm.Print_Titles" localSheetId="11">B1C!$A:$A</definedName>
    <definedName name="_xlnm.Print_Titles" localSheetId="10">B2A!$A:$A</definedName>
    <definedName name="_xlnm.Print_Titles" localSheetId="9">B2B!$A:$A</definedName>
    <definedName name="_xlnm.Print_Titles" localSheetId="8">'B3'!$A:$A</definedName>
    <definedName name="_xlnm.Print_Titles" localSheetId="18">'G1'!$A:$A</definedName>
    <definedName name="_xlnm.Print_Titles" localSheetId="19">GS!$A:$A</definedName>
    <definedName name="_xlnm.Print_Titles" localSheetId="17">'K3'!$A:$A</definedName>
    <definedName name="_xlnm.Print_Titles" localSheetId="16">'L1'!$A:$A</definedName>
    <definedName name="_xlnm.Print_Titles" localSheetId="4">'L2'!$A:$A</definedName>
    <definedName name="_xlnm.Print_Titles" localSheetId="3">'L3'!$A:$A</definedName>
    <definedName name="_xlnm.Print_Titles" localSheetId="2">'L4'!$A:$A</definedName>
    <definedName name="_xlnm.Print_Titles" localSheetId="14">'MV1'!$A:$A</definedName>
    <definedName name="_xlnm.Print_Titles" localSheetId="15">MV1bis!$A:$A</definedName>
    <definedName name="_xlnm.Print_Titles" localSheetId="13">'MV2'!$A:$A</definedName>
  </definedNames>
  <calcPr calcId="162913"/>
</workbook>
</file>

<file path=xl/calcChain.xml><?xml version="1.0" encoding="utf-8"?>
<calcChain xmlns="http://schemas.openxmlformats.org/spreadsheetml/2006/main">
  <c r="I10" i="23" l="1"/>
  <c r="E10" i="40"/>
  <c r="F10" i="40"/>
  <c r="G10" i="40"/>
  <c r="H10" i="40"/>
  <c r="E11" i="40"/>
  <c r="F11" i="40"/>
  <c r="G11" i="40"/>
  <c r="H11" i="40"/>
  <c r="E10" i="39"/>
  <c r="F10" i="39"/>
  <c r="G10" i="39"/>
  <c r="H10" i="39"/>
  <c r="E11" i="39"/>
  <c r="F11" i="39"/>
  <c r="G11" i="39"/>
  <c r="H11" i="39"/>
  <c r="E10" i="38"/>
  <c r="F10" i="38"/>
  <c r="G10" i="38"/>
  <c r="H10" i="38"/>
  <c r="E11" i="38"/>
  <c r="F11" i="38"/>
  <c r="G11" i="38"/>
  <c r="H11" i="38"/>
  <c r="E10" i="37"/>
  <c r="F10" i="37"/>
  <c r="G10" i="37"/>
  <c r="H10" i="37"/>
  <c r="E11" i="37"/>
  <c r="F11" i="37"/>
  <c r="G11" i="37"/>
  <c r="H11" i="37"/>
  <c r="E10" i="36"/>
  <c r="F10" i="36"/>
  <c r="G10" i="36"/>
  <c r="H10" i="36"/>
  <c r="E11" i="36"/>
  <c r="F11" i="36"/>
  <c r="G11" i="36"/>
  <c r="H11" i="36"/>
  <c r="E10" i="35"/>
  <c r="F10" i="35"/>
  <c r="G10" i="35"/>
  <c r="H10" i="35"/>
  <c r="E11" i="35"/>
  <c r="F11" i="35"/>
  <c r="G11" i="35"/>
  <c r="H11" i="35"/>
  <c r="E10" i="34"/>
  <c r="F10" i="34"/>
  <c r="G10" i="34"/>
  <c r="H10" i="34"/>
  <c r="E11" i="34"/>
  <c r="F11" i="34"/>
  <c r="G11" i="34"/>
  <c r="H11" i="34"/>
  <c r="E10" i="33"/>
  <c r="F10" i="33"/>
  <c r="G10" i="33"/>
  <c r="H10" i="33"/>
  <c r="E11" i="33"/>
  <c r="F11" i="33"/>
  <c r="G11" i="33"/>
  <c r="H11" i="33"/>
  <c r="E10" i="32"/>
  <c r="F10" i="32"/>
  <c r="G10" i="32"/>
  <c r="H10" i="32"/>
  <c r="E11" i="32"/>
  <c r="F11" i="32"/>
  <c r="G11" i="32"/>
  <c r="H11" i="32"/>
  <c r="E10" i="31"/>
  <c r="F10" i="31"/>
  <c r="G10" i="31"/>
  <c r="H10" i="31"/>
  <c r="E11" i="31"/>
  <c r="F11" i="31"/>
  <c r="G11" i="31"/>
  <c r="H11" i="31"/>
  <c r="E10" i="30"/>
  <c r="F10" i="30"/>
  <c r="G10" i="30"/>
  <c r="H10" i="30"/>
  <c r="E11" i="30"/>
  <c r="F11" i="30"/>
  <c r="G11" i="30"/>
  <c r="H11" i="30"/>
  <c r="E10" i="29"/>
  <c r="F10" i="29"/>
  <c r="G10" i="29"/>
  <c r="H10" i="29"/>
  <c r="E11" i="29"/>
  <c r="F11" i="29"/>
  <c r="G11" i="29"/>
  <c r="H11" i="29"/>
  <c r="E10" i="28"/>
  <c r="F10" i="28"/>
  <c r="G10" i="28"/>
  <c r="H10" i="28"/>
  <c r="E11" i="28"/>
  <c r="F11" i="28"/>
  <c r="G11" i="28"/>
  <c r="H11" i="28"/>
  <c r="E10" i="26"/>
  <c r="F10" i="26"/>
  <c r="G10" i="26"/>
  <c r="H10" i="26"/>
  <c r="E11" i="26"/>
  <c r="F11" i="26"/>
  <c r="G11" i="26"/>
  <c r="H11" i="26"/>
  <c r="E10" i="25"/>
  <c r="F10" i="25"/>
  <c r="G10" i="25"/>
  <c r="H10" i="25"/>
  <c r="E11" i="25"/>
  <c r="F11" i="25"/>
  <c r="G11" i="25"/>
  <c r="H11" i="25"/>
  <c r="E10" i="24"/>
  <c r="F10" i="24"/>
  <c r="G10" i="24"/>
  <c r="H10" i="24"/>
  <c r="E11" i="24"/>
  <c r="F11" i="24"/>
  <c r="G11" i="24"/>
  <c r="H11" i="24"/>
  <c r="E10" i="23"/>
  <c r="F10" i="23"/>
  <c r="G10" i="23"/>
  <c r="H10" i="23"/>
  <c r="E11" i="23"/>
  <c r="F11" i="23"/>
  <c r="G11" i="23"/>
  <c r="H11" i="23"/>
  <c r="E12" i="23"/>
  <c r="D3" i="3" l="1"/>
  <c r="C43" i="40"/>
  <c r="D38" i="40"/>
  <c r="C34" i="40"/>
  <c r="D29" i="40"/>
  <c r="C25" i="40"/>
  <c r="D22" i="40"/>
  <c r="C21" i="40"/>
  <c r="D19" i="40"/>
  <c r="C18" i="40"/>
  <c r="D16" i="40"/>
  <c r="C15" i="40"/>
  <c r="D13" i="40"/>
  <c r="C12" i="40"/>
  <c r="C11" i="40"/>
  <c r="A11" i="40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D10" i="40"/>
  <c r="C8" i="40"/>
  <c r="D3" i="40"/>
  <c r="C41" i="39"/>
  <c r="D36" i="39"/>
  <c r="C25" i="39"/>
  <c r="C21" i="39"/>
  <c r="D16" i="39"/>
  <c r="D13" i="39"/>
  <c r="D12" i="39"/>
  <c r="C11" i="39"/>
  <c r="A11" i="39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D8" i="39"/>
  <c r="C8" i="39"/>
  <c r="D3" i="39"/>
  <c r="D2" i="39"/>
  <c r="D45" i="38"/>
  <c r="C41" i="38"/>
  <c r="D36" i="38"/>
  <c r="C32" i="38"/>
  <c r="D28" i="38"/>
  <c r="C26" i="38"/>
  <c r="C24" i="38"/>
  <c r="D21" i="38"/>
  <c r="C20" i="38"/>
  <c r="D18" i="38"/>
  <c r="C17" i="38"/>
  <c r="D16" i="38"/>
  <c r="D15" i="38"/>
  <c r="C15" i="38"/>
  <c r="C14" i="38"/>
  <c r="D13" i="38"/>
  <c r="A13" i="38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D12" i="38"/>
  <c r="C12" i="38"/>
  <c r="C11" i="38"/>
  <c r="A11" i="38"/>
  <c r="A12" i="38" s="1"/>
  <c r="D10" i="38"/>
  <c r="D8" i="38"/>
  <c r="C8" i="38"/>
  <c r="D3" i="38"/>
  <c r="D2" i="38"/>
  <c r="C41" i="37"/>
  <c r="C31" i="37"/>
  <c r="D26" i="37"/>
  <c r="D20" i="37"/>
  <c r="C16" i="37"/>
  <c r="A11" i="37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D10" i="37"/>
  <c r="C8" i="37"/>
  <c r="D8" i="37" s="1"/>
  <c r="D3" i="37"/>
  <c r="D35" i="37" s="1"/>
  <c r="C41" i="36"/>
  <c r="D36" i="36"/>
  <c r="C30" i="36"/>
  <c r="D25" i="36"/>
  <c r="C21" i="36"/>
  <c r="D16" i="36"/>
  <c r="D13" i="36"/>
  <c r="A12" i="36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11" i="36"/>
  <c r="C8" i="36"/>
  <c r="D3" i="36"/>
  <c r="D45" i="36" s="1"/>
  <c r="D20" i="35"/>
  <c r="C16" i="35"/>
  <c r="A12" i="35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11" i="35"/>
  <c r="D8" i="35"/>
  <c r="C8" i="35"/>
  <c r="D3" i="35"/>
  <c r="C19" i="35" s="1"/>
  <c r="D2" i="35"/>
  <c r="A12" i="34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11" i="34"/>
  <c r="D8" i="34"/>
  <c r="C8" i="34"/>
  <c r="D3" i="34"/>
  <c r="D2" i="34"/>
  <c r="D42" i="33"/>
  <c r="C36" i="33"/>
  <c r="D31" i="33"/>
  <c r="D20" i="33"/>
  <c r="C16" i="33"/>
  <c r="C14" i="33"/>
  <c r="D12" i="33"/>
  <c r="C11" i="33"/>
  <c r="A11" i="33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D10" i="33"/>
  <c r="D8" i="33"/>
  <c r="C8" i="33"/>
  <c r="D3" i="33"/>
  <c r="D2" i="33"/>
  <c r="C43" i="32"/>
  <c r="D38" i="32"/>
  <c r="C34" i="32"/>
  <c r="D29" i="32"/>
  <c r="C25" i="32"/>
  <c r="D22" i="32"/>
  <c r="C21" i="32"/>
  <c r="D19" i="32"/>
  <c r="C18" i="32"/>
  <c r="D16" i="32"/>
  <c r="D15" i="32"/>
  <c r="C15" i="32"/>
  <c r="C14" i="32"/>
  <c r="D13" i="32"/>
  <c r="D12" i="32"/>
  <c r="C12" i="32"/>
  <c r="C11" i="32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D10" i="32"/>
  <c r="C8" i="32"/>
  <c r="D3" i="32"/>
  <c r="D42" i="31"/>
  <c r="C36" i="31"/>
  <c r="D31" i="31"/>
  <c r="D20" i="31"/>
  <c r="C19" i="31"/>
  <c r="D16" i="31"/>
  <c r="D14" i="31"/>
  <c r="C12" i="3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C10" i="31"/>
  <c r="C8" i="31"/>
  <c r="D3" i="31"/>
  <c r="D43" i="30"/>
  <c r="C39" i="30"/>
  <c r="D34" i="30"/>
  <c r="C30" i="30"/>
  <c r="D25" i="30"/>
  <c r="D21" i="30"/>
  <c r="C20" i="30"/>
  <c r="D18" i="30"/>
  <c r="C17" i="30"/>
  <c r="D15" i="30"/>
  <c r="C14" i="30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D12" i="30"/>
  <c r="C11" i="30"/>
  <c r="A11" i="30"/>
  <c r="A12" i="30" s="1"/>
  <c r="D8" i="30"/>
  <c r="C8" i="30"/>
  <c r="D3" i="30"/>
  <c r="C42" i="30" s="1"/>
  <c r="D2" i="30"/>
  <c r="D42" i="29"/>
  <c r="C36" i="29"/>
  <c r="D31" i="29"/>
  <c r="D20" i="29"/>
  <c r="C19" i="29"/>
  <c r="D16" i="29"/>
  <c r="D14" i="29"/>
  <c r="C12" i="29"/>
  <c r="A11" i="29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C10" i="29"/>
  <c r="C8" i="29"/>
  <c r="D3" i="29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11" i="28"/>
  <c r="C8" i="28"/>
  <c r="D8" i="28" s="1"/>
  <c r="D3" i="28"/>
  <c r="C23" i="26"/>
  <c r="D22" i="26"/>
  <c r="C21" i="26"/>
  <c r="D19" i="26"/>
  <c r="C18" i="26"/>
  <c r="D16" i="26"/>
  <c r="C15" i="26"/>
  <c r="D13" i="26"/>
  <c r="C12" i="26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D10" i="26"/>
  <c r="C8" i="26"/>
  <c r="D8" i="26" s="1"/>
  <c r="D3" i="26"/>
  <c r="D42" i="26" s="1"/>
  <c r="D42" i="25"/>
  <c r="C38" i="25"/>
  <c r="D33" i="25"/>
  <c r="C29" i="25"/>
  <c r="D24" i="25"/>
  <c r="D22" i="25"/>
  <c r="C21" i="25"/>
  <c r="D19" i="25"/>
  <c r="C18" i="25"/>
  <c r="D16" i="25"/>
  <c r="C15" i="25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D13" i="25"/>
  <c r="C12" i="25"/>
  <c r="A11" i="25"/>
  <c r="A12" i="25" s="1"/>
  <c r="A13" i="25" s="1"/>
  <c r="D10" i="25"/>
  <c r="C8" i="25"/>
  <c r="D3" i="25"/>
  <c r="C45" i="24"/>
  <c r="D40" i="24"/>
  <c r="C36" i="24"/>
  <c r="D31" i="24"/>
  <c r="C27" i="24"/>
  <c r="D25" i="24"/>
  <c r="C23" i="24"/>
  <c r="D22" i="24"/>
  <c r="C21" i="24"/>
  <c r="D19" i="24"/>
  <c r="C18" i="24"/>
  <c r="D16" i="24"/>
  <c r="C15" i="24"/>
  <c r="D13" i="24"/>
  <c r="D12" i="24"/>
  <c r="C12" i="24"/>
  <c r="C11" i="24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D10" i="24"/>
  <c r="C8" i="24"/>
  <c r="D8" i="24" s="1"/>
  <c r="D3" i="24"/>
  <c r="C42" i="24" s="1"/>
  <c r="D45" i="23"/>
  <c r="C43" i="23"/>
  <c r="C41" i="23"/>
  <c r="D38" i="23"/>
  <c r="D36" i="23"/>
  <c r="C34" i="23"/>
  <c r="C32" i="23"/>
  <c r="D29" i="23"/>
  <c r="D27" i="23"/>
  <c r="C25" i="23"/>
  <c r="C23" i="23"/>
  <c r="D22" i="23"/>
  <c r="C21" i="23"/>
  <c r="D19" i="23"/>
  <c r="C18" i="23"/>
  <c r="D16" i="23"/>
  <c r="C15" i="23"/>
  <c r="C14" i="23"/>
  <c r="D13" i="23"/>
  <c r="D12" i="23"/>
  <c r="C12" i="23"/>
  <c r="C11" i="23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D10" i="23"/>
  <c r="C8" i="23"/>
  <c r="D8" i="23" s="1"/>
  <c r="D3" i="23"/>
  <c r="C44" i="23" s="1"/>
  <c r="D3" i="4"/>
  <c r="D8" i="40" l="1"/>
  <c r="D2" i="40"/>
  <c r="C45" i="40"/>
  <c r="D43" i="40"/>
  <c r="C42" i="40"/>
  <c r="D40" i="40"/>
  <c r="C39" i="40"/>
  <c r="D37" i="40"/>
  <c r="C36" i="40"/>
  <c r="D34" i="40"/>
  <c r="C33" i="40"/>
  <c r="D31" i="40"/>
  <c r="C30" i="40"/>
  <c r="D28" i="40"/>
  <c r="C27" i="40"/>
  <c r="D25" i="40"/>
  <c r="C24" i="40"/>
  <c r="D45" i="40"/>
  <c r="C44" i="40"/>
  <c r="D42" i="40"/>
  <c r="C41" i="40"/>
  <c r="D39" i="40"/>
  <c r="C38" i="40"/>
  <c r="D36" i="40"/>
  <c r="C35" i="40"/>
  <c r="D33" i="40"/>
  <c r="C32" i="40"/>
  <c r="D30" i="40"/>
  <c r="C29" i="40"/>
  <c r="D27" i="40"/>
  <c r="C26" i="40"/>
  <c r="D24" i="40"/>
  <c r="C23" i="40"/>
  <c r="C10" i="40"/>
  <c r="D11" i="40"/>
  <c r="C13" i="40"/>
  <c r="D14" i="40"/>
  <c r="C16" i="40"/>
  <c r="D17" i="40"/>
  <c r="C19" i="40"/>
  <c r="D20" i="40"/>
  <c r="C22" i="40"/>
  <c r="D23" i="40"/>
  <c r="C28" i="40"/>
  <c r="D32" i="40"/>
  <c r="C37" i="40"/>
  <c r="D41" i="40"/>
  <c r="D12" i="40"/>
  <c r="C14" i="40"/>
  <c r="D15" i="40"/>
  <c r="C17" i="40"/>
  <c r="D18" i="40"/>
  <c r="C20" i="40"/>
  <c r="D21" i="40"/>
  <c r="D26" i="40"/>
  <c r="C31" i="40"/>
  <c r="D35" i="40"/>
  <c r="C40" i="40"/>
  <c r="D44" i="40"/>
  <c r="C45" i="39"/>
  <c r="D43" i="39"/>
  <c r="C42" i="39"/>
  <c r="D40" i="39"/>
  <c r="C39" i="39"/>
  <c r="D37" i="39"/>
  <c r="C36" i="39"/>
  <c r="D34" i="39"/>
  <c r="C33" i="39"/>
  <c r="D31" i="39"/>
  <c r="C30" i="39"/>
  <c r="D28" i="39"/>
  <c r="C27" i="39"/>
  <c r="D25" i="39"/>
  <c r="C24" i="39"/>
  <c r="D44" i="39"/>
  <c r="D42" i="39"/>
  <c r="C40" i="39"/>
  <c r="C38" i="39"/>
  <c r="D35" i="39"/>
  <c r="D33" i="39"/>
  <c r="C31" i="39"/>
  <c r="C29" i="39"/>
  <c r="D26" i="39"/>
  <c r="D24" i="39"/>
  <c r="C22" i="39"/>
  <c r="D20" i="39"/>
  <c r="C19" i="39"/>
  <c r="D17" i="39"/>
  <c r="C16" i="39"/>
  <c r="D14" i="39"/>
  <c r="C13" i="39"/>
  <c r="C44" i="39"/>
  <c r="D41" i="39"/>
  <c r="D39" i="39"/>
  <c r="C37" i="39"/>
  <c r="C35" i="39"/>
  <c r="D32" i="39"/>
  <c r="D30" i="39"/>
  <c r="C28" i="39"/>
  <c r="C26" i="39"/>
  <c r="D23" i="39"/>
  <c r="D21" i="39"/>
  <c r="C20" i="39"/>
  <c r="D18" i="39"/>
  <c r="C17" i="39"/>
  <c r="D15" i="39"/>
  <c r="C10" i="39"/>
  <c r="D11" i="39"/>
  <c r="C14" i="39"/>
  <c r="C18" i="39"/>
  <c r="D22" i="39"/>
  <c r="C23" i="39"/>
  <c r="D29" i="39"/>
  <c r="C34" i="39"/>
  <c r="D45" i="39"/>
  <c r="D10" i="39"/>
  <c r="C12" i="39"/>
  <c r="C15" i="39"/>
  <c r="D19" i="39"/>
  <c r="D27" i="39"/>
  <c r="C32" i="39"/>
  <c r="D38" i="39"/>
  <c r="C43" i="39"/>
  <c r="C45" i="38"/>
  <c r="D43" i="38"/>
  <c r="C42" i="38"/>
  <c r="D40" i="38"/>
  <c r="C39" i="38"/>
  <c r="D37" i="38"/>
  <c r="C36" i="38"/>
  <c r="D34" i="38"/>
  <c r="C33" i="38"/>
  <c r="D31" i="38"/>
  <c r="C30" i="38"/>
  <c r="D44" i="38"/>
  <c r="C43" i="38"/>
  <c r="D41" i="38"/>
  <c r="C40" i="38"/>
  <c r="D38" i="38"/>
  <c r="C37" i="38"/>
  <c r="D35" i="38"/>
  <c r="C34" i="38"/>
  <c r="D32" i="38"/>
  <c r="C31" i="38"/>
  <c r="D29" i="38"/>
  <c r="C28" i="38"/>
  <c r="D26" i="38"/>
  <c r="C25" i="38"/>
  <c r="D23" i="38"/>
  <c r="C10" i="38"/>
  <c r="D11" i="38"/>
  <c r="C13" i="38"/>
  <c r="D14" i="38"/>
  <c r="C16" i="38"/>
  <c r="D17" i="38"/>
  <c r="C19" i="38"/>
  <c r="D20" i="38"/>
  <c r="C22" i="38"/>
  <c r="D24" i="38"/>
  <c r="C27" i="38"/>
  <c r="C29" i="38"/>
  <c r="D33" i="38"/>
  <c r="C38" i="38"/>
  <c r="D42" i="38"/>
  <c r="C18" i="38"/>
  <c r="D19" i="38"/>
  <c r="C21" i="38"/>
  <c r="D22" i="38"/>
  <c r="C23" i="38"/>
  <c r="D25" i="38"/>
  <c r="D27" i="38"/>
  <c r="D30" i="38"/>
  <c r="C35" i="38"/>
  <c r="D39" i="38"/>
  <c r="C44" i="38"/>
  <c r="D2" i="37"/>
  <c r="C11" i="37"/>
  <c r="C13" i="37"/>
  <c r="D17" i="37"/>
  <c r="C22" i="37"/>
  <c r="D24" i="37"/>
  <c r="C29" i="37"/>
  <c r="C45" i="37"/>
  <c r="D43" i="37"/>
  <c r="C42" i="37"/>
  <c r="D40" i="37"/>
  <c r="C39" i="37"/>
  <c r="D37" i="37"/>
  <c r="C36" i="37"/>
  <c r="D34" i="37"/>
  <c r="C33" i="37"/>
  <c r="D31" i="37"/>
  <c r="C30" i="37"/>
  <c r="D28" i="37"/>
  <c r="C27" i="37"/>
  <c r="D25" i="37"/>
  <c r="C24" i="37"/>
  <c r="D44" i="37"/>
  <c r="C43" i="37"/>
  <c r="D41" i="37"/>
  <c r="C40" i="37"/>
  <c r="C44" i="37"/>
  <c r="D39" i="37"/>
  <c r="C37" i="37"/>
  <c r="C35" i="37"/>
  <c r="D32" i="37"/>
  <c r="D30" i="37"/>
  <c r="C28" i="37"/>
  <c r="C26" i="37"/>
  <c r="D23" i="37"/>
  <c r="D21" i="37"/>
  <c r="C20" i="37"/>
  <c r="D18" i="37"/>
  <c r="C17" i="37"/>
  <c r="D15" i="37"/>
  <c r="C14" i="37"/>
  <c r="D12" i="37"/>
  <c r="D42" i="37"/>
  <c r="D38" i="37"/>
  <c r="D36" i="37"/>
  <c r="C34" i="37"/>
  <c r="C32" i="37"/>
  <c r="D29" i="37"/>
  <c r="D27" i="37"/>
  <c r="C25" i="37"/>
  <c r="C23" i="37"/>
  <c r="D22" i="37"/>
  <c r="C21" i="37"/>
  <c r="D19" i="37"/>
  <c r="C18" i="37"/>
  <c r="D16" i="37"/>
  <c r="C15" i="37"/>
  <c r="D13" i="37"/>
  <c r="C10" i="37"/>
  <c r="D11" i="37"/>
  <c r="C12" i="37"/>
  <c r="D14" i="37"/>
  <c r="C19" i="37"/>
  <c r="D33" i="37"/>
  <c r="C38" i="37"/>
  <c r="D45" i="37"/>
  <c r="D8" i="36"/>
  <c r="D2" i="36"/>
  <c r="C10" i="36"/>
  <c r="C12" i="36"/>
  <c r="D14" i="36"/>
  <c r="C18" i="36"/>
  <c r="D22" i="36"/>
  <c r="C23" i="36"/>
  <c r="D34" i="36"/>
  <c r="C39" i="36"/>
  <c r="D44" i="36"/>
  <c r="C43" i="36"/>
  <c r="D41" i="36"/>
  <c r="C40" i="36"/>
  <c r="D38" i="36"/>
  <c r="C37" i="36"/>
  <c r="D35" i="36"/>
  <c r="C34" i="36"/>
  <c r="D32" i="36"/>
  <c r="C31" i="36"/>
  <c r="D29" i="36"/>
  <c r="C28" i="36"/>
  <c r="D26" i="36"/>
  <c r="C25" i="36"/>
  <c r="D23" i="36"/>
  <c r="C45" i="36"/>
  <c r="D42" i="36"/>
  <c r="D40" i="36"/>
  <c r="C38" i="36"/>
  <c r="C36" i="36"/>
  <c r="D33" i="36"/>
  <c r="D31" i="36"/>
  <c r="C29" i="36"/>
  <c r="C27" i="36"/>
  <c r="D24" i="36"/>
  <c r="C22" i="36"/>
  <c r="D20" i="36"/>
  <c r="C19" i="36"/>
  <c r="D17" i="36"/>
  <c r="C16" i="36"/>
  <c r="C44" i="36"/>
  <c r="C42" i="36"/>
  <c r="D39" i="36"/>
  <c r="D37" i="36"/>
  <c r="C35" i="36"/>
  <c r="C33" i="36"/>
  <c r="D30" i="36"/>
  <c r="D28" i="36"/>
  <c r="C26" i="36"/>
  <c r="C24" i="36"/>
  <c r="D21" i="36"/>
  <c r="C20" i="36"/>
  <c r="D18" i="36"/>
  <c r="C17" i="36"/>
  <c r="D15" i="36"/>
  <c r="C14" i="36"/>
  <c r="D12" i="36"/>
  <c r="C11" i="36"/>
  <c r="D10" i="36"/>
  <c r="D11" i="36"/>
  <c r="C13" i="36"/>
  <c r="C15" i="36"/>
  <c r="D19" i="36"/>
  <c r="D27" i="36"/>
  <c r="C32" i="36"/>
  <c r="D43" i="36"/>
  <c r="D14" i="35"/>
  <c r="C45" i="35"/>
  <c r="D43" i="35"/>
  <c r="C42" i="35"/>
  <c r="D40" i="35"/>
  <c r="C39" i="35"/>
  <c r="D37" i="35"/>
  <c r="C36" i="35"/>
  <c r="D34" i="35"/>
  <c r="C33" i="35"/>
  <c r="D31" i="35"/>
  <c r="C30" i="35"/>
  <c r="D28" i="35"/>
  <c r="C27" i="35"/>
  <c r="D25" i="35"/>
  <c r="C24" i="35"/>
  <c r="D45" i="35"/>
  <c r="C44" i="35"/>
  <c r="D42" i="35"/>
  <c r="C41" i="35"/>
  <c r="D39" i="35"/>
  <c r="C38" i="35"/>
  <c r="D36" i="35"/>
  <c r="C35" i="35"/>
  <c r="D33" i="35"/>
  <c r="C32" i="35"/>
  <c r="D30" i="35"/>
  <c r="C29" i="35"/>
  <c r="D27" i="35"/>
  <c r="D44" i="35"/>
  <c r="C40" i="35"/>
  <c r="D35" i="35"/>
  <c r="C31" i="35"/>
  <c r="C25" i="35"/>
  <c r="C23" i="35"/>
  <c r="D22" i="35"/>
  <c r="C21" i="35"/>
  <c r="D19" i="35"/>
  <c r="C18" i="35"/>
  <c r="D16" i="35"/>
  <c r="C15" i="35"/>
  <c r="D13" i="35"/>
  <c r="C12" i="35"/>
  <c r="D10" i="35"/>
  <c r="C43" i="35"/>
  <c r="D38" i="35"/>
  <c r="D41" i="35"/>
  <c r="C37" i="35"/>
  <c r="D32" i="35"/>
  <c r="C28" i="35"/>
  <c r="C26" i="35"/>
  <c r="D23" i="35"/>
  <c r="D21" i="35"/>
  <c r="C20" i="35"/>
  <c r="D18" i="35"/>
  <c r="C17" i="35"/>
  <c r="D15" i="35"/>
  <c r="C14" i="35"/>
  <c r="D12" i="35"/>
  <c r="C11" i="35"/>
  <c r="C34" i="35"/>
  <c r="D29" i="35"/>
  <c r="D26" i="35"/>
  <c r="C10" i="35"/>
  <c r="D11" i="35"/>
  <c r="C13" i="35"/>
  <c r="D17" i="35"/>
  <c r="C22" i="35"/>
  <c r="D24" i="35"/>
  <c r="C45" i="34"/>
  <c r="D43" i="34"/>
  <c r="C42" i="34"/>
  <c r="D40" i="34"/>
  <c r="C39" i="34"/>
  <c r="D37" i="34"/>
  <c r="C36" i="34"/>
  <c r="D34" i="34"/>
  <c r="C33" i="34"/>
  <c r="D31" i="34"/>
  <c r="C30" i="34"/>
  <c r="D28" i="34"/>
  <c r="C27" i="34"/>
  <c r="D25" i="34"/>
  <c r="C24" i="34"/>
  <c r="D45" i="34"/>
  <c r="C44" i="34"/>
  <c r="D42" i="34"/>
  <c r="C41" i="34"/>
  <c r="D39" i="34"/>
  <c r="C38" i="34"/>
  <c r="D36" i="34"/>
  <c r="C35" i="34"/>
  <c r="D33" i="34"/>
  <c r="C32" i="34"/>
  <c r="D30" i="34"/>
  <c r="C29" i="34"/>
  <c r="D27" i="34"/>
  <c r="C26" i="34"/>
  <c r="D24" i="34"/>
  <c r="D44" i="34"/>
  <c r="C40" i="34"/>
  <c r="D35" i="34"/>
  <c r="C31" i="34"/>
  <c r="D26" i="34"/>
  <c r="D23" i="34"/>
  <c r="D21" i="34"/>
  <c r="C43" i="34"/>
  <c r="D38" i="34"/>
  <c r="C34" i="34"/>
  <c r="D29" i="34"/>
  <c r="C25" i="34"/>
  <c r="C23" i="34"/>
  <c r="D22" i="34"/>
  <c r="C21" i="34"/>
  <c r="D19" i="34"/>
  <c r="C18" i="34"/>
  <c r="D16" i="34"/>
  <c r="C15" i="34"/>
  <c r="D13" i="34"/>
  <c r="C12" i="34"/>
  <c r="D10" i="34"/>
  <c r="D41" i="34"/>
  <c r="C37" i="34"/>
  <c r="C10" i="34"/>
  <c r="C11" i="34"/>
  <c r="C14" i="34"/>
  <c r="D18" i="34"/>
  <c r="C28" i="34"/>
  <c r="D11" i="34"/>
  <c r="D12" i="34"/>
  <c r="C17" i="34"/>
  <c r="C16" i="34"/>
  <c r="D20" i="34"/>
  <c r="D14" i="34"/>
  <c r="C19" i="34"/>
  <c r="C13" i="34"/>
  <c r="D15" i="34"/>
  <c r="D17" i="34"/>
  <c r="C20" i="34"/>
  <c r="C22" i="34"/>
  <c r="D32" i="34"/>
  <c r="D44" i="33"/>
  <c r="C43" i="33"/>
  <c r="D41" i="33"/>
  <c r="C40" i="33"/>
  <c r="D38" i="33"/>
  <c r="C37" i="33"/>
  <c r="D35" i="33"/>
  <c r="C34" i="33"/>
  <c r="D32" i="33"/>
  <c r="C31" i="33"/>
  <c r="D29" i="33"/>
  <c r="C28" i="33"/>
  <c r="D26" i="33"/>
  <c r="C25" i="33"/>
  <c r="D23" i="33"/>
  <c r="C44" i="33"/>
  <c r="C42" i="33"/>
  <c r="D39" i="33"/>
  <c r="D37" i="33"/>
  <c r="C35" i="33"/>
  <c r="C33" i="33"/>
  <c r="D30" i="33"/>
  <c r="D28" i="33"/>
  <c r="C26" i="33"/>
  <c r="C24" i="33"/>
  <c r="D21" i="33"/>
  <c r="C20" i="33"/>
  <c r="D18" i="33"/>
  <c r="C17" i="33"/>
  <c r="D15" i="33"/>
  <c r="D45" i="33"/>
  <c r="D43" i="33"/>
  <c r="C41" i="33"/>
  <c r="C39" i="33"/>
  <c r="D36" i="33"/>
  <c r="D34" i="33"/>
  <c r="C32" i="33"/>
  <c r="C30" i="33"/>
  <c r="D27" i="33"/>
  <c r="D25" i="33"/>
  <c r="C23" i="33"/>
  <c r="D22" i="33"/>
  <c r="C21" i="33"/>
  <c r="D19" i="33"/>
  <c r="C18" i="33"/>
  <c r="D16" i="33"/>
  <c r="C15" i="33"/>
  <c r="C10" i="33"/>
  <c r="D11" i="33"/>
  <c r="C13" i="33"/>
  <c r="D14" i="33"/>
  <c r="D17" i="33"/>
  <c r="C22" i="33"/>
  <c r="D24" i="33"/>
  <c r="C29" i="33"/>
  <c r="D40" i="33"/>
  <c r="C45" i="33"/>
  <c r="C12" i="33"/>
  <c r="D13" i="33"/>
  <c r="C19" i="33"/>
  <c r="C27" i="33"/>
  <c r="D33" i="33"/>
  <c r="C38" i="33"/>
  <c r="D8" i="32"/>
  <c r="D2" i="32"/>
  <c r="C45" i="32"/>
  <c r="D43" i="32"/>
  <c r="C42" i="32"/>
  <c r="D40" i="32"/>
  <c r="C39" i="32"/>
  <c r="D37" i="32"/>
  <c r="C36" i="32"/>
  <c r="D34" i="32"/>
  <c r="C33" i="32"/>
  <c r="D31" i="32"/>
  <c r="C30" i="32"/>
  <c r="D28" i="32"/>
  <c r="C27" i="32"/>
  <c r="D25" i="32"/>
  <c r="C24" i="32"/>
  <c r="D45" i="32"/>
  <c r="C44" i="32"/>
  <c r="D42" i="32"/>
  <c r="C41" i="32"/>
  <c r="D39" i="32"/>
  <c r="C38" i="32"/>
  <c r="D36" i="32"/>
  <c r="C35" i="32"/>
  <c r="D33" i="32"/>
  <c r="C32" i="32"/>
  <c r="D30" i="32"/>
  <c r="C29" i="32"/>
  <c r="D27" i="32"/>
  <c r="C26" i="32"/>
  <c r="D24" i="32"/>
  <c r="C23" i="32"/>
  <c r="C10" i="32"/>
  <c r="D11" i="32"/>
  <c r="C13" i="32"/>
  <c r="D14" i="32"/>
  <c r="C16" i="32"/>
  <c r="D17" i="32"/>
  <c r="C19" i="32"/>
  <c r="D20" i="32"/>
  <c r="C22" i="32"/>
  <c r="D23" i="32"/>
  <c r="C28" i="32"/>
  <c r="D32" i="32"/>
  <c r="C37" i="32"/>
  <c r="D41" i="32"/>
  <c r="C17" i="32"/>
  <c r="D18" i="32"/>
  <c r="C20" i="32"/>
  <c r="D21" i="32"/>
  <c r="D26" i="32"/>
  <c r="C31" i="32"/>
  <c r="D35" i="32"/>
  <c r="C40" i="32"/>
  <c r="D44" i="32"/>
  <c r="D44" i="31"/>
  <c r="C43" i="31"/>
  <c r="D41" i="31"/>
  <c r="C40" i="31"/>
  <c r="D38" i="31"/>
  <c r="C37" i="31"/>
  <c r="D35" i="31"/>
  <c r="C34" i="31"/>
  <c r="D32" i="31"/>
  <c r="C31" i="31"/>
  <c r="D29" i="31"/>
  <c r="C28" i="31"/>
  <c r="D26" i="31"/>
  <c r="C25" i="31"/>
  <c r="D23" i="31"/>
  <c r="C44" i="31"/>
  <c r="C42" i="31"/>
  <c r="D39" i="31"/>
  <c r="D37" i="31"/>
  <c r="C35" i="31"/>
  <c r="C33" i="31"/>
  <c r="D30" i="31"/>
  <c r="D28" i="31"/>
  <c r="C26" i="31"/>
  <c r="C24" i="31"/>
  <c r="D21" i="31"/>
  <c r="C20" i="31"/>
  <c r="D18" i="31"/>
  <c r="C17" i="31"/>
  <c r="D15" i="31"/>
  <c r="C14" i="31"/>
  <c r="D12" i="31"/>
  <c r="C11" i="31"/>
  <c r="D45" i="31"/>
  <c r="D43" i="31"/>
  <c r="C41" i="31"/>
  <c r="C39" i="31"/>
  <c r="D36" i="31"/>
  <c r="D34" i="31"/>
  <c r="C32" i="31"/>
  <c r="C30" i="31"/>
  <c r="D27" i="31"/>
  <c r="D25" i="31"/>
  <c r="C23" i="31"/>
  <c r="D22" i="31"/>
  <c r="C21" i="31"/>
  <c r="D10" i="31"/>
  <c r="D11" i="31"/>
  <c r="C13" i="31"/>
  <c r="C15" i="31"/>
  <c r="D17" i="31"/>
  <c r="D19" i="31"/>
  <c r="C22" i="31"/>
  <c r="D24" i="31"/>
  <c r="C29" i="31"/>
  <c r="D40" i="31"/>
  <c r="C45" i="31"/>
  <c r="D8" i="31"/>
  <c r="D2" i="31"/>
  <c r="D13" i="31"/>
  <c r="C16" i="31"/>
  <c r="C18" i="31"/>
  <c r="C27" i="31"/>
  <c r="D33" i="31"/>
  <c r="C38" i="31"/>
  <c r="D10" i="30"/>
  <c r="C12" i="30"/>
  <c r="D13" i="30"/>
  <c r="C15" i="30"/>
  <c r="D16" i="30"/>
  <c r="C18" i="30"/>
  <c r="D19" i="30"/>
  <c r="C21" i="30"/>
  <c r="D22" i="30"/>
  <c r="C24" i="30"/>
  <c r="D28" i="30"/>
  <c r="C33" i="30"/>
  <c r="D37" i="30"/>
  <c r="D44" i="30"/>
  <c r="C43" i="30"/>
  <c r="D41" i="30"/>
  <c r="C40" i="30"/>
  <c r="D38" i="30"/>
  <c r="C37" i="30"/>
  <c r="D35" i="30"/>
  <c r="C34" i="30"/>
  <c r="D32" i="30"/>
  <c r="C31" i="30"/>
  <c r="D29" i="30"/>
  <c r="C28" i="30"/>
  <c r="D26" i="30"/>
  <c r="C25" i="30"/>
  <c r="D23" i="30"/>
  <c r="D45" i="30"/>
  <c r="C44" i="30"/>
  <c r="D42" i="30"/>
  <c r="C41" i="30"/>
  <c r="D39" i="30"/>
  <c r="C38" i="30"/>
  <c r="D36" i="30"/>
  <c r="C35" i="30"/>
  <c r="D33" i="30"/>
  <c r="C32" i="30"/>
  <c r="D30" i="30"/>
  <c r="C29" i="30"/>
  <c r="D27" i="30"/>
  <c r="C26" i="30"/>
  <c r="D24" i="30"/>
  <c r="C23" i="30"/>
  <c r="C10" i="30"/>
  <c r="D11" i="30"/>
  <c r="C13" i="30"/>
  <c r="D14" i="30"/>
  <c r="C16" i="30"/>
  <c r="D17" i="30"/>
  <c r="C19" i="30"/>
  <c r="D20" i="30"/>
  <c r="C22" i="30"/>
  <c r="C27" i="30"/>
  <c r="D31" i="30"/>
  <c r="C36" i="30"/>
  <c r="D40" i="30"/>
  <c r="C45" i="30"/>
  <c r="D44" i="29"/>
  <c r="C43" i="29"/>
  <c r="D41" i="29"/>
  <c r="C40" i="29"/>
  <c r="D38" i="29"/>
  <c r="C37" i="29"/>
  <c r="D35" i="29"/>
  <c r="C34" i="29"/>
  <c r="D32" i="29"/>
  <c r="C31" i="29"/>
  <c r="D29" i="29"/>
  <c r="C28" i="29"/>
  <c r="D26" i="29"/>
  <c r="C25" i="29"/>
  <c r="D23" i="29"/>
  <c r="C44" i="29"/>
  <c r="C42" i="29"/>
  <c r="D39" i="29"/>
  <c r="D37" i="29"/>
  <c r="C35" i="29"/>
  <c r="C33" i="29"/>
  <c r="D30" i="29"/>
  <c r="D28" i="29"/>
  <c r="C26" i="29"/>
  <c r="C24" i="29"/>
  <c r="D21" i="29"/>
  <c r="C20" i="29"/>
  <c r="D18" i="29"/>
  <c r="C17" i="29"/>
  <c r="D15" i="29"/>
  <c r="C14" i="29"/>
  <c r="D12" i="29"/>
  <c r="C11" i="29"/>
  <c r="D45" i="29"/>
  <c r="D43" i="29"/>
  <c r="C41" i="29"/>
  <c r="C39" i="29"/>
  <c r="D36" i="29"/>
  <c r="D34" i="29"/>
  <c r="C32" i="29"/>
  <c r="C30" i="29"/>
  <c r="D27" i="29"/>
  <c r="D25" i="29"/>
  <c r="C23" i="29"/>
  <c r="D22" i="29"/>
  <c r="C21" i="29"/>
  <c r="D10" i="29"/>
  <c r="D11" i="29"/>
  <c r="C13" i="29"/>
  <c r="C15" i="29"/>
  <c r="D17" i="29"/>
  <c r="D19" i="29"/>
  <c r="C22" i="29"/>
  <c r="D24" i="29"/>
  <c r="C29" i="29"/>
  <c r="D40" i="29"/>
  <c r="C45" i="29"/>
  <c r="D8" i="29"/>
  <c r="D2" i="29"/>
  <c r="D13" i="29"/>
  <c r="C16" i="29"/>
  <c r="C18" i="29"/>
  <c r="C27" i="29"/>
  <c r="D33" i="29"/>
  <c r="C38" i="29"/>
  <c r="C45" i="28"/>
  <c r="D43" i="28"/>
  <c r="C42" i="28"/>
  <c r="D40" i="28"/>
  <c r="C39" i="28"/>
  <c r="D37" i="28"/>
  <c r="C36" i="28"/>
  <c r="D34" i="28"/>
  <c r="C33" i="28"/>
  <c r="D31" i="28"/>
  <c r="C30" i="28"/>
  <c r="D44" i="28"/>
  <c r="C43" i="28"/>
  <c r="D41" i="28"/>
  <c r="C40" i="28"/>
  <c r="D38" i="28"/>
  <c r="C37" i="28"/>
  <c r="D35" i="28"/>
  <c r="C34" i="28"/>
  <c r="D32" i="28"/>
  <c r="C31" i="28"/>
  <c r="D29" i="28"/>
  <c r="C28" i="28"/>
  <c r="D26" i="28"/>
  <c r="C25" i="28"/>
  <c r="D23" i="28"/>
  <c r="D45" i="28"/>
  <c r="C44" i="28"/>
  <c r="D42" i="28"/>
  <c r="C41" i="28"/>
  <c r="D39" i="28"/>
  <c r="C38" i="28"/>
  <c r="D36" i="28"/>
  <c r="C35" i="28"/>
  <c r="D33" i="28"/>
  <c r="C32" i="28"/>
  <c r="D30" i="28"/>
  <c r="C29" i="28"/>
  <c r="D27" i="28"/>
  <c r="C26" i="28"/>
  <c r="D24" i="28"/>
  <c r="C23" i="28"/>
  <c r="C13" i="28"/>
  <c r="D14" i="28"/>
  <c r="D17" i="28"/>
  <c r="C19" i="28"/>
  <c r="C24" i="28"/>
  <c r="D2" i="28"/>
  <c r="C11" i="28"/>
  <c r="D12" i="28"/>
  <c r="C14" i="28"/>
  <c r="D15" i="28"/>
  <c r="C17" i="28"/>
  <c r="D18" i="28"/>
  <c r="C20" i="28"/>
  <c r="D21" i="28"/>
  <c r="C27" i="28"/>
  <c r="C10" i="28"/>
  <c r="D11" i="28"/>
  <c r="C16" i="28"/>
  <c r="D20" i="28"/>
  <c r="C22" i="28"/>
  <c r="D28" i="28"/>
  <c r="D10" i="28"/>
  <c r="C12" i="28"/>
  <c r="D13" i="28"/>
  <c r="C15" i="28"/>
  <c r="D16" i="28"/>
  <c r="C18" i="28"/>
  <c r="D19" i="28"/>
  <c r="C21" i="28"/>
  <c r="D22" i="28"/>
  <c r="D25" i="28"/>
  <c r="D25" i="26"/>
  <c r="D27" i="26"/>
  <c r="C32" i="26"/>
  <c r="D36" i="26"/>
  <c r="C41" i="26"/>
  <c r="D45" i="26"/>
  <c r="D2" i="26"/>
  <c r="C11" i="26"/>
  <c r="D12" i="26"/>
  <c r="C14" i="26"/>
  <c r="D15" i="26"/>
  <c r="C17" i="26"/>
  <c r="D18" i="26"/>
  <c r="C20" i="26"/>
  <c r="D21" i="26"/>
  <c r="C24" i="26"/>
  <c r="C26" i="26"/>
  <c r="C29" i="26"/>
  <c r="D33" i="26"/>
  <c r="C38" i="26"/>
  <c r="C45" i="26"/>
  <c r="D43" i="26"/>
  <c r="C42" i="26"/>
  <c r="D40" i="26"/>
  <c r="C39" i="26"/>
  <c r="D37" i="26"/>
  <c r="C36" i="26"/>
  <c r="D34" i="26"/>
  <c r="C33" i="26"/>
  <c r="D31" i="26"/>
  <c r="C30" i="26"/>
  <c r="D28" i="26"/>
  <c r="D44" i="26"/>
  <c r="C43" i="26"/>
  <c r="D41" i="26"/>
  <c r="C40" i="26"/>
  <c r="D38" i="26"/>
  <c r="C37" i="26"/>
  <c r="D35" i="26"/>
  <c r="C34" i="26"/>
  <c r="D32" i="26"/>
  <c r="C31" i="26"/>
  <c r="D29" i="26"/>
  <c r="C28" i="26"/>
  <c r="D26" i="26"/>
  <c r="C25" i="26"/>
  <c r="D23" i="26"/>
  <c r="C10" i="26"/>
  <c r="D11" i="26"/>
  <c r="C13" i="26"/>
  <c r="D14" i="26"/>
  <c r="C16" i="26"/>
  <c r="D17" i="26"/>
  <c r="C19" i="26"/>
  <c r="D20" i="26"/>
  <c r="C22" i="26"/>
  <c r="D24" i="26"/>
  <c r="C27" i="26"/>
  <c r="D30" i="26"/>
  <c r="C35" i="26"/>
  <c r="D39" i="26"/>
  <c r="C44" i="26"/>
  <c r="D8" i="25"/>
  <c r="D2" i="25"/>
  <c r="C45" i="25"/>
  <c r="D43" i="25"/>
  <c r="C42" i="25"/>
  <c r="D40" i="25"/>
  <c r="C39" i="25"/>
  <c r="D37" i="25"/>
  <c r="C36" i="25"/>
  <c r="D34" i="25"/>
  <c r="C33" i="25"/>
  <c r="D31" i="25"/>
  <c r="C30" i="25"/>
  <c r="D28" i="25"/>
  <c r="C27" i="25"/>
  <c r="D25" i="25"/>
  <c r="C24" i="25"/>
  <c r="D44" i="25"/>
  <c r="C43" i="25"/>
  <c r="D41" i="25"/>
  <c r="C40" i="25"/>
  <c r="D38" i="25"/>
  <c r="C37" i="25"/>
  <c r="D35" i="25"/>
  <c r="C34" i="25"/>
  <c r="D32" i="25"/>
  <c r="C31" i="25"/>
  <c r="D29" i="25"/>
  <c r="C28" i="25"/>
  <c r="D26" i="25"/>
  <c r="C25" i="25"/>
  <c r="D23" i="25"/>
  <c r="C10" i="25"/>
  <c r="D11" i="25"/>
  <c r="C13" i="25"/>
  <c r="D14" i="25"/>
  <c r="C16" i="25"/>
  <c r="D17" i="25"/>
  <c r="C19" i="25"/>
  <c r="D20" i="25"/>
  <c r="C22" i="25"/>
  <c r="C23" i="25"/>
  <c r="D27" i="25"/>
  <c r="C32" i="25"/>
  <c r="D36" i="25"/>
  <c r="C41" i="25"/>
  <c r="D45" i="25"/>
  <c r="C11" i="25"/>
  <c r="D12" i="25"/>
  <c r="C14" i="25"/>
  <c r="D15" i="25"/>
  <c r="C17" i="25"/>
  <c r="D18" i="25"/>
  <c r="C20" i="25"/>
  <c r="D21" i="25"/>
  <c r="C26" i="25"/>
  <c r="D30" i="25"/>
  <c r="C35" i="25"/>
  <c r="D39" i="25"/>
  <c r="C44" i="25"/>
  <c r="C14" i="24"/>
  <c r="D15" i="24"/>
  <c r="C17" i="24"/>
  <c r="D18" i="24"/>
  <c r="C20" i="24"/>
  <c r="D21" i="24"/>
  <c r="C24" i="24"/>
  <c r="D28" i="24"/>
  <c r="C33" i="24"/>
  <c r="D37" i="24"/>
  <c r="D2" i="24"/>
  <c r="D44" i="24"/>
  <c r="C43" i="24"/>
  <c r="D41" i="24"/>
  <c r="C40" i="24"/>
  <c r="D38" i="24"/>
  <c r="C37" i="24"/>
  <c r="D35" i="24"/>
  <c r="C34" i="24"/>
  <c r="D32" i="24"/>
  <c r="C31" i="24"/>
  <c r="D29" i="24"/>
  <c r="C28" i="24"/>
  <c r="D26" i="24"/>
  <c r="C25" i="24"/>
  <c r="D23" i="24"/>
  <c r="D45" i="24"/>
  <c r="C44" i="24"/>
  <c r="D42" i="24"/>
  <c r="C41" i="24"/>
  <c r="D39" i="24"/>
  <c r="C38" i="24"/>
  <c r="D36" i="24"/>
  <c r="C35" i="24"/>
  <c r="D33" i="24"/>
  <c r="C32" i="24"/>
  <c r="D30" i="24"/>
  <c r="C29" i="24"/>
  <c r="D27" i="24"/>
  <c r="C26" i="24"/>
  <c r="C10" i="24"/>
  <c r="D11" i="24"/>
  <c r="C13" i="24"/>
  <c r="D14" i="24"/>
  <c r="C16" i="24"/>
  <c r="D17" i="24"/>
  <c r="C19" i="24"/>
  <c r="D20" i="24"/>
  <c r="C22" i="24"/>
  <c r="D24" i="24"/>
  <c r="C30" i="24"/>
  <c r="D34" i="24"/>
  <c r="C39" i="24"/>
  <c r="D43" i="24"/>
  <c r="D2" i="23"/>
  <c r="D15" i="23"/>
  <c r="C17" i="23"/>
  <c r="D18" i="23"/>
  <c r="C20" i="23"/>
  <c r="D21" i="23"/>
  <c r="D23" i="23"/>
  <c r="C26" i="23"/>
  <c r="C28" i="23"/>
  <c r="D30" i="23"/>
  <c r="D32" i="23"/>
  <c r="C35" i="23"/>
  <c r="C37" i="23"/>
  <c r="D39" i="23"/>
  <c r="D41" i="23"/>
  <c r="C45" i="23"/>
  <c r="D43" i="23"/>
  <c r="C42" i="23"/>
  <c r="D40" i="23"/>
  <c r="C39" i="23"/>
  <c r="D37" i="23"/>
  <c r="C36" i="23"/>
  <c r="D34" i="23"/>
  <c r="C33" i="23"/>
  <c r="D31" i="23"/>
  <c r="C30" i="23"/>
  <c r="D28" i="23"/>
  <c r="C27" i="23"/>
  <c r="D25" i="23"/>
  <c r="C24" i="23"/>
  <c r="C10" i="23"/>
  <c r="D11" i="23"/>
  <c r="C13" i="23"/>
  <c r="D14" i="23"/>
  <c r="C16" i="23"/>
  <c r="D17" i="23"/>
  <c r="C19" i="23"/>
  <c r="D20" i="23"/>
  <c r="C22" i="23"/>
  <c r="D24" i="23"/>
  <c r="D26" i="23"/>
  <c r="C29" i="23"/>
  <c r="C31" i="23"/>
  <c r="D33" i="23"/>
  <c r="D35" i="23"/>
  <c r="C38" i="23"/>
  <c r="C40" i="23"/>
  <c r="D42" i="23"/>
  <c r="D44" i="23"/>
  <c r="D2" i="3" l="1"/>
  <c r="C6" i="3"/>
  <c r="D8" i="3"/>
  <c r="E11" i="4" l="1"/>
  <c r="I11" i="4" s="1"/>
  <c r="G13" i="40"/>
  <c r="K13" i="40" s="1"/>
  <c r="J11" i="40"/>
  <c r="K10" i="40"/>
  <c r="L11" i="39"/>
  <c r="I11" i="39"/>
  <c r="J10" i="39"/>
  <c r="J11" i="38"/>
  <c r="L10" i="38"/>
  <c r="I10" i="38"/>
  <c r="J11" i="37"/>
  <c r="L10" i="37"/>
  <c r="I10" i="37"/>
  <c r="J11" i="36"/>
  <c r="L10" i="36"/>
  <c r="I10" i="36"/>
  <c r="L11" i="35"/>
  <c r="I11" i="35"/>
  <c r="K10" i="35"/>
  <c r="J11" i="34"/>
  <c r="J10" i="34"/>
  <c r="L11" i="33"/>
  <c r="I11" i="33"/>
  <c r="K10" i="33"/>
  <c r="F15" i="32"/>
  <c r="J15" i="32" s="1"/>
  <c r="F12" i="32"/>
  <c r="J12" i="32" s="1"/>
  <c r="J11" i="32"/>
  <c r="K10" i="32"/>
  <c r="L11" i="31"/>
  <c r="I11" i="31"/>
  <c r="J10" i="31"/>
  <c r="K11" i="30"/>
  <c r="L10" i="30"/>
  <c r="I10" i="30"/>
  <c r="K11" i="29"/>
  <c r="L10" i="29"/>
  <c r="I10" i="29"/>
  <c r="L11" i="28"/>
  <c r="I11" i="28"/>
  <c r="J10" i="28"/>
  <c r="L11" i="26"/>
  <c r="I11" i="26"/>
  <c r="K10" i="26"/>
  <c r="G16" i="25"/>
  <c r="K16" i="25" s="1"/>
  <c r="J11" i="25"/>
  <c r="J10" i="25"/>
  <c r="K11" i="24"/>
  <c r="L10" i="24"/>
  <c r="I10" i="24"/>
  <c r="H27" i="23"/>
  <c r="L27" i="23" s="1"/>
  <c r="G19" i="23"/>
  <c r="K19" i="23" s="1"/>
  <c r="K10" i="23"/>
  <c r="L11" i="40"/>
  <c r="I11" i="40"/>
  <c r="J10" i="40"/>
  <c r="K11" i="39"/>
  <c r="L10" i="39"/>
  <c r="I10" i="39"/>
  <c r="L11" i="38"/>
  <c r="I11" i="38"/>
  <c r="K10" i="38"/>
  <c r="L11" i="37"/>
  <c r="I11" i="37"/>
  <c r="K10" i="37"/>
  <c r="L11" i="36"/>
  <c r="I11" i="36"/>
  <c r="K10" i="36"/>
  <c r="K11" i="35"/>
  <c r="J10" i="35"/>
  <c r="L11" i="34"/>
  <c r="I11" i="34"/>
  <c r="L10" i="34"/>
  <c r="I10" i="34"/>
  <c r="K11" i="33"/>
  <c r="J10" i="33"/>
  <c r="G13" i="32"/>
  <c r="K13" i="32" s="1"/>
  <c r="L11" i="32"/>
  <c r="I11" i="32"/>
  <c r="J10" i="32"/>
  <c r="K11" i="31"/>
  <c r="L10" i="31"/>
  <c r="I10" i="31"/>
  <c r="J11" i="30"/>
  <c r="K10" i="30"/>
  <c r="J11" i="29"/>
  <c r="K10" i="29"/>
  <c r="K11" i="28"/>
  <c r="L10" i="28"/>
  <c r="I10" i="28"/>
  <c r="K11" i="26"/>
  <c r="J10" i="26"/>
  <c r="L11" i="25"/>
  <c r="I11" i="25"/>
  <c r="L10" i="25"/>
  <c r="I10" i="25"/>
  <c r="F12" i="24"/>
  <c r="J12" i="24" s="1"/>
  <c r="J11" i="24"/>
  <c r="K10" i="24"/>
  <c r="L11" i="23"/>
  <c r="I11" i="23"/>
  <c r="J10" i="23"/>
  <c r="K11" i="40"/>
  <c r="L10" i="40"/>
  <c r="I10" i="40"/>
  <c r="J11" i="39"/>
  <c r="K10" i="39"/>
  <c r="K11" i="38"/>
  <c r="J10" i="38"/>
  <c r="K11" i="37"/>
  <c r="J10" i="37"/>
  <c r="K11" i="36"/>
  <c r="J10" i="36"/>
  <c r="J11" i="35"/>
  <c r="L10" i="35"/>
  <c r="I10" i="35"/>
  <c r="K11" i="34"/>
  <c r="K10" i="34"/>
  <c r="J11" i="33"/>
  <c r="L10" i="33"/>
  <c r="I10" i="33"/>
  <c r="K11" i="32"/>
  <c r="L10" i="32"/>
  <c r="I10" i="32"/>
  <c r="J11" i="31"/>
  <c r="K10" i="31"/>
  <c r="L11" i="30"/>
  <c r="I11" i="30"/>
  <c r="J10" i="30"/>
  <c r="L11" i="29"/>
  <c r="I11" i="29"/>
  <c r="J10" i="29"/>
  <c r="J11" i="28"/>
  <c r="K10" i="28"/>
  <c r="J11" i="26"/>
  <c r="L10" i="26"/>
  <c r="I10" i="26"/>
  <c r="K11" i="25"/>
  <c r="K10" i="25"/>
  <c r="L11" i="24"/>
  <c r="I11" i="24"/>
  <c r="J10" i="24"/>
  <c r="K11" i="23"/>
  <c r="L10" i="23"/>
  <c r="J11" i="23"/>
  <c r="H36" i="23"/>
  <c r="L36" i="23" s="1"/>
  <c r="H22" i="25"/>
  <c r="L22" i="25" s="1"/>
  <c r="F14" i="29"/>
  <c r="J14" i="29" s="1"/>
  <c r="G16" i="38"/>
  <c r="K16" i="38" s="1"/>
  <c r="F16" i="24"/>
  <c r="J16" i="24" s="1"/>
  <c r="F19" i="26"/>
  <c r="J19" i="26" s="1"/>
  <c r="G22" i="32"/>
  <c r="K22" i="32" s="1"/>
  <c r="G21" i="38"/>
  <c r="K21" i="38" s="1"/>
  <c r="G16" i="40"/>
  <c r="K16" i="40" s="1"/>
  <c r="F13" i="24"/>
  <c r="J13" i="24" s="1"/>
  <c r="F16" i="26"/>
  <c r="J16" i="26" s="1"/>
  <c r="G19" i="32"/>
  <c r="K19" i="32" s="1"/>
  <c r="G16" i="36"/>
  <c r="K16" i="36" s="1"/>
  <c r="H19" i="40"/>
  <c r="L19" i="40" s="1"/>
  <c r="E13" i="40"/>
  <c r="I13" i="40" s="1"/>
  <c r="E22" i="40"/>
  <c r="I22" i="40" s="1"/>
  <c r="H16" i="40"/>
  <c r="L16" i="40" s="1"/>
  <c r="G19" i="40"/>
  <c r="K19" i="40" s="1"/>
  <c r="F29" i="40"/>
  <c r="J29" i="40" s="1"/>
  <c r="F38" i="40"/>
  <c r="J38" i="40" s="1"/>
  <c r="G29" i="40"/>
  <c r="K29" i="40" s="1"/>
  <c r="G38" i="40"/>
  <c r="K38" i="40" s="1"/>
  <c r="G12" i="39"/>
  <c r="K12" i="39" s="1"/>
  <c r="G36" i="39"/>
  <c r="K36" i="39" s="1"/>
  <c r="E12" i="39"/>
  <c r="I12" i="39" s="1"/>
  <c r="H36" i="39"/>
  <c r="L36" i="39" s="1"/>
  <c r="H16" i="39"/>
  <c r="L16" i="39" s="1"/>
  <c r="H16" i="38"/>
  <c r="L16" i="38" s="1"/>
  <c r="F15" i="38"/>
  <c r="J15" i="38" s="1"/>
  <c r="F18" i="38"/>
  <c r="J18" i="38" s="1"/>
  <c r="G15" i="38"/>
  <c r="K15" i="38" s="1"/>
  <c r="H12" i="38"/>
  <c r="L12" i="38" s="1"/>
  <c r="H21" i="38"/>
  <c r="L21" i="38" s="1"/>
  <c r="H36" i="38"/>
  <c r="L36" i="38" s="1"/>
  <c r="H45" i="38"/>
  <c r="L45" i="38" s="1"/>
  <c r="H28" i="38"/>
  <c r="L28" i="38" s="1"/>
  <c r="G35" i="37"/>
  <c r="K35" i="37" s="1"/>
  <c r="H20" i="37"/>
  <c r="L20" i="37" s="1"/>
  <c r="G20" i="37"/>
  <c r="K20" i="37" s="1"/>
  <c r="G26" i="37"/>
  <c r="K26" i="37" s="1"/>
  <c r="G45" i="36"/>
  <c r="K45" i="36" s="1"/>
  <c r="H13" i="36"/>
  <c r="L13" i="36" s="1"/>
  <c r="H16" i="36"/>
  <c r="L16" i="36" s="1"/>
  <c r="G25" i="36"/>
  <c r="K25" i="36" s="1"/>
  <c r="E36" i="36"/>
  <c r="I36" i="36" s="1"/>
  <c r="G13" i="36"/>
  <c r="K13" i="36" s="1"/>
  <c r="F20" i="35"/>
  <c r="J20" i="35" s="1"/>
  <c r="G31" i="33"/>
  <c r="K31" i="33" s="1"/>
  <c r="E12" i="33"/>
  <c r="I12" i="33" s="1"/>
  <c r="H20" i="33"/>
  <c r="L20" i="33" s="1"/>
  <c r="E42" i="33"/>
  <c r="I42" i="33" s="1"/>
  <c r="H16" i="32"/>
  <c r="L16" i="32" s="1"/>
  <c r="H13" i="32"/>
  <c r="L13" i="32" s="1"/>
  <c r="H19" i="32"/>
  <c r="L19" i="32" s="1"/>
  <c r="H22" i="32"/>
  <c r="L22" i="32" s="1"/>
  <c r="H29" i="32"/>
  <c r="L29" i="32" s="1"/>
  <c r="E12" i="32"/>
  <c r="I12" i="32" s="1"/>
  <c r="F38" i="32"/>
  <c r="J38" i="32" s="1"/>
  <c r="G29" i="32"/>
  <c r="K29" i="32" s="1"/>
  <c r="G38" i="32"/>
  <c r="K38" i="32" s="1"/>
  <c r="H14" i="31"/>
  <c r="L14" i="31" s="1"/>
  <c r="F20" i="31"/>
  <c r="J20" i="31" s="1"/>
  <c r="F31" i="31"/>
  <c r="J31" i="31" s="1"/>
  <c r="H42" i="31"/>
  <c r="L42" i="31" s="1"/>
  <c r="F42" i="31"/>
  <c r="J42" i="31" s="1"/>
  <c r="H15" i="30"/>
  <c r="L15" i="30" s="1"/>
  <c r="H12" i="30"/>
  <c r="L12" i="30" s="1"/>
  <c r="H21" i="30"/>
  <c r="L21" i="30" s="1"/>
  <c r="G12" i="30"/>
  <c r="K12" i="30" s="1"/>
  <c r="F18" i="30"/>
  <c r="J18" i="30" s="1"/>
  <c r="H25" i="30"/>
  <c r="L25" i="30" s="1"/>
  <c r="H34" i="30"/>
  <c r="L34" i="30" s="1"/>
  <c r="H43" i="30"/>
  <c r="L43" i="30" s="1"/>
  <c r="H14" i="29"/>
  <c r="L14" i="29" s="1"/>
  <c r="F20" i="29"/>
  <c r="J20" i="29" s="1"/>
  <c r="F31" i="29"/>
  <c r="J31" i="29" s="1"/>
  <c r="H42" i="29"/>
  <c r="L42" i="29" s="1"/>
  <c r="F42" i="29"/>
  <c r="J42" i="29" s="1"/>
  <c r="H12" i="24"/>
  <c r="L12" i="24" s="1"/>
  <c r="F13" i="26"/>
  <c r="J13" i="26" s="1"/>
  <c r="G15" i="30"/>
  <c r="K15" i="30" s="1"/>
  <c r="F13" i="39"/>
  <c r="J13" i="39" s="1"/>
  <c r="F25" i="24"/>
  <c r="J25" i="24" s="1"/>
  <c r="G12" i="32"/>
  <c r="K12" i="32" s="1"/>
  <c r="F13" i="36"/>
  <c r="J13" i="36" s="1"/>
  <c r="F28" i="38"/>
  <c r="J28" i="38" s="1"/>
  <c r="F13" i="23"/>
  <c r="J13" i="23" s="1"/>
  <c r="F22" i="24"/>
  <c r="J22" i="24" s="1"/>
  <c r="G18" i="30"/>
  <c r="K18" i="30" s="1"/>
  <c r="F12" i="33"/>
  <c r="J12" i="33" s="1"/>
  <c r="G13" i="38"/>
  <c r="K13" i="38" s="1"/>
  <c r="E19" i="40"/>
  <c r="I19" i="40" s="1"/>
  <c r="F13" i="40"/>
  <c r="J13" i="40" s="1"/>
  <c r="G22" i="40"/>
  <c r="K22" i="40" s="1"/>
  <c r="E16" i="40"/>
  <c r="I16" i="40" s="1"/>
  <c r="H29" i="40"/>
  <c r="L29" i="40" s="1"/>
  <c r="H38" i="40"/>
  <c r="L38" i="40" s="1"/>
  <c r="H13" i="39"/>
  <c r="L13" i="39" s="1"/>
  <c r="E36" i="39"/>
  <c r="I36" i="39" s="1"/>
  <c r="H12" i="39"/>
  <c r="L12" i="39" s="1"/>
  <c r="E16" i="39"/>
  <c r="I16" i="39" s="1"/>
  <c r="G13" i="39"/>
  <c r="K13" i="39" s="1"/>
  <c r="E13" i="38"/>
  <c r="I13" i="38" s="1"/>
  <c r="H15" i="38"/>
  <c r="L15" i="38" s="1"/>
  <c r="H18" i="38"/>
  <c r="L18" i="38" s="1"/>
  <c r="G18" i="38"/>
  <c r="K18" i="38" s="1"/>
  <c r="E12" i="38"/>
  <c r="I12" i="38" s="1"/>
  <c r="E21" i="38"/>
  <c r="I21" i="38" s="1"/>
  <c r="E36" i="38"/>
  <c r="I36" i="38" s="1"/>
  <c r="E45" i="38"/>
  <c r="I45" i="38" s="1"/>
  <c r="F13" i="38"/>
  <c r="J13" i="38" s="1"/>
  <c r="F16" i="38"/>
  <c r="J16" i="38" s="1"/>
  <c r="H35" i="37"/>
  <c r="L35" i="37" s="1"/>
  <c r="F35" i="37"/>
  <c r="J35" i="37" s="1"/>
  <c r="E20" i="37"/>
  <c r="I20" i="37" s="1"/>
  <c r="H26" i="37"/>
  <c r="L26" i="37" s="1"/>
  <c r="F26" i="37"/>
  <c r="J26" i="37" s="1"/>
  <c r="H45" i="36"/>
  <c r="L45" i="36" s="1"/>
  <c r="F45" i="36"/>
  <c r="J45" i="36" s="1"/>
  <c r="E13" i="36"/>
  <c r="I13" i="36" s="1"/>
  <c r="E16" i="36"/>
  <c r="I16" i="36" s="1"/>
  <c r="E25" i="36"/>
  <c r="I25" i="36" s="1"/>
  <c r="G36" i="36"/>
  <c r="K36" i="36" s="1"/>
  <c r="H20" i="35"/>
  <c r="L20" i="35" s="1"/>
  <c r="G20" i="35"/>
  <c r="K20" i="35" s="1"/>
  <c r="G12" i="33"/>
  <c r="K12" i="33" s="1"/>
  <c r="E31" i="33"/>
  <c r="I31" i="33" s="1"/>
  <c r="H12" i="33"/>
  <c r="L12" i="33" s="1"/>
  <c r="E20" i="33"/>
  <c r="I20" i="33" s="1"/>
  <c r="G42" i="33"/>
  <c r="K42" i="33" s="1"/>
  <c r="E16" i="32"/>
  <c r="I16" i="32" s="1"/>
  <c r="E13" i="32"/>
  <c r="I13" i="32" s="1"/>
  <c r="E19" i="32"/>
  <c r="I19" i="32" s="1"/>
  <c r="E22" i="32"/>
  <c r="I22" i="32" s="1"/>
  <c r="E29" i="32"/>
  <c r="I29" i="32" s="1"/>
  <c r="H12" i="32"/>
  <c r="L12" i="32" s="1"/>
  <c r="E15" i="32"/>
  <c r="I15" i="32" s="1"/>
  <c r="H38" i="32"/>
  <c r="L38" i="32" s="1"/>
  <c r="H16" i="31"/>
  <c r="L16" i="31" s="1"/>
  <c r="H20" i="31"/>
  <c r="L20" i="31" s="1"/>
  <c r="G31" i="31"/>
  <c r="K31" i="31" s="1"/>
  <c r="E42" i="31"/>
  <c r="I42" i="31" s="1"/>
  <c r="F16" i="31"/>
  <c r="J16" i="31" s="1"/>
  <c r="G20" i="31"/>
  <c r="K20" i="31" s="1"/>
  <c r="G16" i="31"/>
  <c r="K16" i="31" s="1"/>
  <c r="E15" i="30"/>
  <c r="I15" i="30" s="1"/>
  <c r="E12" i="30"/>
  <c r="I12" i="30" s="1"/>
  <c r="E21" i="30"/>
  <c r="I21" i="30" s="1"/>
  <c r="H18" i="30"/>
  <c r="L18" i="30" s="1"/>
  <c r="G21" i="30"/>
  <c r="K21" i="30" s="1"/>
  <c r="E25" i="30"/>
  <c r="I25" i="30" s="1"/>
  <c r="E34" i="30"/>
  <c r="I34" i="30" s="1"/>
  <c r="E43" i="30"/>
  <c r="I43" i="30" s="1"/>
  <c r="G25" i="30"/>
  <c r="K25" i="30" s="1"/>
  <c r="G34" i="30"/>
  <c r="K34" i="30" s="1"/>
  <c r="G43" i="30"/>
  <c r="K43" i="30" s="1"/>
  <c r="H16" i="29"/>
  <c r="L16" i="29" s="1"/>
  <c r="H20" i="29"/>
  <c r="L20" i="29" s="1"/>
  <c r="G31" i="29"/>
  <c r="K31" i="29" s="1"/>
  <c r="E42" i="29"/>
  <c r="I42" i="29" s="1"/>
  <c r="F16" i="29"/>
  <c r="J16" i="29" s="1"/>
  <c r="G20" i="29"/>
  <c r="K20" i="29" s="1"/>
  <c r="G16" i="29"/>
  <c r="K16" i="29" s="1"/>
  <c r="F19" i="24"/>
  <c r="J19" i="24" s="1"/>
  <c r="F22" i="26"/>
  <c r="J22" i="26" s="1"/>
  <c r="G12" i="38"/>
  <c r="K12" i="38" s="1"/>
  <c r="G12" i="23"/>
  <c r="K12" i="23" s="1"/>
  <c r="G13" i="25"/>
  <c r="K13" i="25" s="1"/>
  <c r="G15" i="32"/>
  <c r="K15" i="32" s="1"/>
  <c r="H25" i="36"/>
  <c r="L25" i="36" s="1"/>
  <c r="G16" i="39"/>
  <c r="K16" i="39" s="1"/>
  <c r="G16" i="23"/>
  <c r="K16" i="23" s="1"/>
  <c r="G40" i="24"/>
  <c r="K40" i="24" s="1"/>
  <c r="F14" i="31"/>
  <c r="J14" i="31" s="1"/>
  <c r="G20" i="33"/>
  <c r="K20" i="33" s="1"/>
  <c r="F12" i="39"/>
  <c r="J12" i="39" s="1"/>
  <c r="F19" i="40"/>
  <c r="J19" i="40" s="1"/>
  <c r="H13" i="40"/>
  <c r="L13" i="40" s="1"/>
  <c r="H22" i="40"/>
  <c r="L22" i="40" s="1"/>
  <c r="F22" i="40"/>
  <c r="J22" i="40" s="1"/>
  <c r="F16" i="40"/>
  <c r="J16" i="40" s="1"/>
  <c r="E29" i="40"/>
  <c r="I29" i="40" s="1"/>
  <c r="E38" i="40"/>
  <c r="I38" i="40" s="1"/>
  <c r="F36" i="39"/>
  <c r="J36" i="39" s="1"/>
  <c r="E13" i="39"/>
  <c r="I13" i="39" s="1"/>
  <c r="F16" i="39"/>
  <c r="J16" i="39" s="1"/>
  <c r="H13" i="38"/>
  <c r="L13" i="38" s="1"/>
  <c r="E16" i="38"/>
  <c r="I16" i="38" s="1"/>
  <c r="E15" i="38"/>
  <c r="I15" i="38" s="1"/>
  <c r="E18" i="38"/>
  <c r="I18" i="38" s="1"/>
  <c r="F12" i="38"/>
  <c r="J12" i="38" s="1"/>
  <c r="F21" i="38"/>
  <c r="J21" i="38" s="1"/>
  <c r="F36" i="38"/>
  <c r="J36" i="38" s="1"/>
  <c r="F45" i="38"/>
  <c r="J45" i="38" s="1"/>
  <c r="E28" i="38"/>
  <c r="I28" i="38" s="1"/>
  <c r="G36" i="38"/>
  <c r="K36" i="38" s="1"/>
  <c r="G45" i="38"/>
  <c r="K45" i="38" s="1"/>
  <c r="G28" i="38"/>
  <c r="K28" i="38" s="1"/>
  <c r="E35" i="37"/>
  <c r="I35" i="37" s="1"/>
  <c r="F20" i="37"/>
  <c r="J20" i="37" s="1"/>
  <c r="E26" i="37"/>
  <c r="I26" i="37" s="1"/>
  <c r="E45" i="36"/>
  <c r="I45" i="36" s="1"/>
  <c r="F16" i="36"/>
  <c r="J16" i="36" s="1"/>
  <c r="F25" i="36"/>
  <c r="J25" i="36" s="1"/>
  <c r="H36" i="36"/>
  <c r="L36" i="36" s="1"/>
  <c r="F36" i="36"/>
  <c r="J36" i="36" s="1"/>
  <c r="E20" i="35"/>
  <c r="I20" i="35" s="1"/>
  <c r="F31" i="33"/>
  <c r="J31" i="33" s="1"/>
  <c r="H31" i="33"/>
  <c r="L31" i="33" s="1"/>
  <c r="F20" i="33"/>
  <c r="J20" i="33" s="1"/>
  <c r="H42" i="33"/>
  <c r="L42" i="33" s="1"/>
  <c r="F42" i="33"/>
  <c r="J42" i="33" s="1"/>
  <c r="F16" i="32"/>
  <c r="J16" i="32" s="1"/>
  <c r="F13" i="32"/>
  <c r="J13" i="32" s="1"/>
  <c r="F19" i="32"/>
  <c r="J19" i="32" s="1"/>
  <c r="G16" i="32"/>
  <c r="K16" i="32" s="1"/>
  <c r="F22" i="32"/>
  <c r="J22" i="32" s="1"/>
  <c r="F29" i="32"/>
  <c r="J29" i="32" s="1"/>
  <c r="H15" i="32"/>
  <c r="L15" i="32" s="1"/>
  <c r="E38" i="32"/>
  <c r="I38" i="32" s="1"/>
  <c r="E16" i="31"/>
  <c r="I16" i="31" s="1"/>
  <c r="E20" i="31"/>
  <c r="I20" i="31" s="1"/>
  <c r="E31" i="31"/>
  <c r="I31" i="31" s="1"/>
  <c r="G42" i="31"/>
  <c r="K42" i="31" s="1"/>
  <c r="E14" i="31"/>
  <c r="I14" i="31" s="1"/>
  <c r="H31" i="31"/>
  <c r="L31" i="31" s="1"/>
  <c r="G14" i="31"/>
  <c r="K14" i="31" s="1"/>
  <c r="F15" i="30"/>
  <c r="J15" i="30" s="1"/>
  <c r="F12" i="30"/>
  <c r="J12" i="30" s="1"/>
  <c r="F21" i="30"/>
  <c r="J21" i="30" s="1"/>
  <c r="E18" i="30"/>
  <c r="I18" i="30" s="1"/>
  <c r="F25" i="30"/>
  <c r="J25" i="30" s="1"/>
  <c r="F34" i="30"/>
  <c r="J34" i="30" s="1"/>
  <c r="F43" i="30"/>
  <c r="J43" i="30" s="1"/>
  <c r="E16" i="29"/>
  <c r="I16" i="29" s="1"/>
  <c r="E20" i="29"/>
  <c r="I20" i="29" s="1"/>
  <c r="E31" i="29"/>
  <c r="I31" i="29" s="1"/>
  <c r="G42" i="29"/>
  <c r="K42" i="29" s="1"/>
  <c r="E14" i="29"/>
  <c r="I14" i="29" s="1"/>
  <c r="H31" i="29"/>
  <c r="L31" i="29" s="1"/>
  <c r="G14" i="29"/>
  <c r="K14" i="29" s="1"/>
  <c r="F42" i="26"/>
  <c r="J42" i="26" s="1"/>
  <c r="G42" i="26"/>
  <c r="K42" i="26" s="1"/>
  <c r="G19" i="26"/>
  <c r="K19" i="26" s="1"/>
  <c r="H13" i="26"/>
  <c r="L13" i="26" s="1"/>
  <c r="E16" i="26"/>
  <c r="I16" i="26" s="1"/>
  <c r="H22" i="26"/>
  <c r="L22" i="26" s="1"/>
  <c r="H13" i="25"/>
  <c r="L13" i="25" s="1"/>
  <c r="E19" i="25"/>
  <c r="I19" i="25" s="1"/>
  <c r="E16" i="25"/>
  <c r="I16" i="25" s="1"/>
  <c r="G22" i="25"/>
  <c r="K22" i="25" s="1"/>
  <c r="E24" i="25"/>
  <c r="I24" i="25" s="1"/>
  <c r="H33" i="25"/>
  <c r="L33" i="25" s="1"/>
  <c r="H42" i="25"/>
  <c r="L42" i="25" s="1"/>
  <c r="E31" i="24"/>
  <c r="I31" i="24" s="1"/>
  <c r="H13" i="24"/>
  <c r="L13" i="24" s="1"/>
  <c r="E16" i="24"/>
  <c r="I16" i="24" s="1"/>
  <c r="H22" i="24"/>
  <c r="L22" i="24" s="1"/>
  <c r="G19" i="24"/>
  <c r="K19" i="24" s="1"/>
  <c r="F40" i="24"/>
  <c r="J40" i="24" s="1"/>
  <c r="F22" i="23"/>
  <c r="J22" i="23" s="1"/>
  <c r="H29" i="23"/>
  <c r="L29" i="23" s="1"/>
  <c r="F29" i="23"/>
  <c r="J29" i="23" s="1"/>
  <c r="E45" i="23"/>
  <c r="I45" i="23" s="1"/>
  <c r="H16" i="23"/>
  <c r="L16" i="23" s="1"/>
  <c r="G36" i="23"/>
  <c r="K36" i="23" s="1"/>
  <c r="H12" i="23"/>
  <c r="L12" i="23" s="1"/>
  <c r="F19" i="23"/>
  <c r="J19" i="23" s="1"/>
  <c r="G22" i="23"/>
  <c r="K22" i="23" s="1"/>
  <c r="E27" i="23"/>
  <c r="I27" i="23" s="1"/>
  <c r="G38" i="23"/>
  <c r="K38" i="23" s="1"/>
  <c r="H42" i="26"/>
  <c r="L42" i="26" s="1"/>
  <c r="G13" i="26"/>
  <c r="K13" i="26" s="1"/>
  <c r="G22" i="26"/>
  <c r="K22" i="26" s="1"/>
  <c r="H16" i="26"/>
  <c r="L16" i="26" s="1"/>
  <c r="E19" i="26"/>
  <c r="I19" i="26" s="1"/>
  <c r="E13" i="25"/>
  <c r="I13" i="25" s="1"/>
  <c r="F19" i="25"/>
  <c r="J19" i="25" s="1"/>
  <c r="F16" i="25"/>
  <c r="J16" i="25" s="1"/>
  <c r="F24" i="25"/>
  <c r="J24" i="25" s="1"/>
  <c r="F22" i="25"/>
  <c r="J22" i="25" s="1"/>
  <c r="E33" i="25"/>
  <c r="I33" i="25" s="1"/>
  <c r="E42" i="25"/>
  <c r="I42" i="25" s="1"/>
  <c r="E22" i="25"/>
  <c r="I22" i="25" s="1"/>
  <c r="F31" i="24"/>
  <c r="J31" i="24" s="1"/>
  <c r="G12" i="24"/>
  <c r="K12" i="24" s="1"/>
  <c r="H16" i="24"/>
  <c r="L16" i="24" s="1"/>
  <c r="E19" i="24"/>
  <c r="I19" i="24" s="1"/>
  <c r="G31" i="24"/>
  <c r="K31" i="24" s="1"/>
  <c r="G13" i="24"/>
  <c r="K13" i="24" s="1"/>
  <c r="G22" i="24"/>
  <c r="K22" i="24" s="1"/>
  <c r="H40" i="24"/>
  <c r="L40" i="24" s="1"/>
  <c r="F12" i="23"/>
  <c r="J12" i="23" s="1"/>
  <c r="H22" i="23"/>
  <c r="L22" i="23" s="1"/>
  <c r="E29" i="23"/>
  <c r="I29" i="23" s="1"/>
  <c r="F45" i="23"/>
  <c r="J45" i="23" s="1"/>
  <c r="H13" i="23"/>
  <c r="L13" i="23" s="1"/>
  <c r="E16" i="23"/>
  <c r="I16" i="23" s="1"/>
  <c r="E36" i="23"/>
  <c r="I36" i="23" s="1"/>
  <c r="I12" i="23"/>
  <c r="H19" i="23"/>
  <c r="L19" i="23" s="1"/>
  <c r="F27" i="23"/>
  <c r="J27" i="23" s="1"/>
  <c r="H38" i="23"/>
  <c r="L38" i="23" s="1"/>
  <c r="F38" i="23"/>
  <c r="J38" i="23" s="1"/>
  <c r="E42" i="26"/>
  <c r="I42" i="26" s="1"/>
  <c r="G16" i="26"/>
  <c r="K16" i="26" s="1"/>
  <c r="E13" i="26"/>
  <c r="I13" i="26" s="1"/>
  <c r="H19" i="26"/>
  <c r="L19" i="26" s="1"/>
  <c r="E22" i="26"/>
  <c r="I22" i="26" s="1"/>
  <c r="F13" i="25"/>
  <c r="J13" i="25" s="1"/>
  <c r="H19" i="25"/>
  <c r="L19" i="25" s="1"/>
  <c r="H16" i="25"/>
  <c r="L16" i="25" s="1"/>
  <c r="G19" i="25"/>
  <c r="K19" i="25" s="1"/>
  <c r="H24" i="25"/>
  <c r="L24" i="25" s="1"/>
  <c r="F33" i="25"/>
  <c r="J33" i="25" s="1"/>
  <c r="F42" i="25"/>
  <c r="J42" i="25" s="1"/>
  <c r="G24" i="25"/>
  <c r="K24" i="25" s="1"/>
  <c r="G33" i="25"/>
  <c r="K33" i="25" s="1"/>
  <c r="G42" i="25"/>
  <c r="K42" i="25" s="1"/>
  <c r="H31" i="24"/>
  <c r="L31" i="24" s="1"/>
  <c r="E13" i="24"/>
  <c r="I13" i="24" s="1"/>
  <c r="H19" i="24"/>
  <c r="L19" i="24" s="1"/>
  <c r="E22" i="24"/>
  <c r="I22" i="24" s="1"/>
  <c r="E25" i="24"/>
  <c r="I25" i="24" s="1"/>
  <c r="G16" i="24"/>
  <c r="K16" i="24" s="1"/>
  <c r="H25" i="24"/>
  <c r="L25" i="24" s="1"/>
  <c r="E40" i="24"/>
  <c r="I40" i="24" s="1"/>
  <c r="E12" i="24"/>
  <c r="I12" i="24" s="1"/>
  <c r="G25" i="24"/>
  <c r="K25" i="24" s="1"/>
  <c r="E13" i="23"/>
  <c r="I13" i="23" s="1"/>
  <c r="E22" i="23"/>
  <c r="I22" i="23" s="1"/>
  <c r="G29" i="23"/>
  <c r="K29" i="23" s="1"/>
  <c r="G45" i="23"/>
  <c r="K45" i="23" s="1"/>
  <c r="F16" i="23"/>
  <c r="J16" i="23" s="1"/>
  <c r="F36" i="23"/>
  <c r="J36" i="23" s="1"/>
  <c r="G13" i="23"/>
  <c r="K13" i="23" s="1"/>
  <c r="E19" i="23"/>
  <c r="I19" i="23" s="1"/>
  <c r="G27" i="23"/>
  <c r="K27" i="23" s="1"/>
  <c r="E38" i="23"/>
  <c r="I38" i="23" s="1"/>
  <c r="H45" i="23"/>
  <c r="L45" i="23" s="1"/>
  <c r="F27" i="40"/>
  <c r="J27" i="40" s="1"/>
  <c r="E27" i="40"/>
  <c r="I27" i="40" s="1"/>
  <c r="E36" i="40"/>
  <c r="I36" i="40" s="1"/>
  <c r="G45" i="40"/>
  <c r="K45" i="40" s="1"/>
  <c r="G40" i="40"/>
  <c r="K40" i="40" s="1"/>
  <c r="F40" i="40"/>
  <c r="J40" i="40" s="1"/>
  <c r="F44" i="40"/>
  <c r="J44" i="40" s="1"/>
  <c r="E35" i="40"/>
  <c r="I35" i="40" s="1"/>
  <c r="H26" i="40"/>
  <c r="L26" i="40" s="1"/>
  <c r="G26" i="40"/>
  <c r="K26" i="40" s="1"/>
  <c r="E18" i="40"/>
  <c r="I18" i="40" s="1"/>
  <c r="E23" i="40"/>
  <c r="I23" i="40" s="1"/>
  <c r="F14" i="40"/>
  <c r="J14" i="40" s="1"/>
  <c r="E14" i="40"/>
  <c r="I14" i="40" s="1"/>
  <c r="E30" i="40"/>
  <c r="I30" i="40" s="1"/>
  <c r="G39" i="40"/>
  <c r="K39" i="40" s="1"/>
  <c r="G25" i="40"/>
  <c r="K25" i="40" s="1"/>
  <c r="F25" i="40"/>
  <c r="J25" i="40" s="1"/>
  <c r="E34" i="40"/>
  <c r="I34" i="40" s="1"/>
  <c r="H43" i="40"/>
  <c r="L43" i="40" s="1"/>
  <c r="G21" i="40"/>
  <c r="K21" i="40" s="1"/>
  <c r="F21" i="40"/>
  <c r="J21" i="40" s="1"/>
  <c r="E12" i="40"/>
  <c r="I12" i="40" s="1"/>
  <c r="E32" i="40"/>
  <c r="I32" i="40" s="1"/>
  <c r="F17" i="40"/>
  <c r="J17" i="40" s="1"/>
  <c r="H17" i="40"/>
  <c r="L17" i="40" s="1"/>
  <c r="E31" i="40"/>
  <c r="I31" i="40" s="1"/>
  <c r="H15" i="40"/>
  <c r="L15" i="40" s="1"/>
  <c r="H41" i="40"/>
  <c r="L41" i="40" s="1"/>
  <c r="G41" i="40"/>
  <c r="K41" i="40" s="1"/>
  <c r="E20" i="40"/>
  <c r="I20" i="40" s="1"/>
  <c r="G24" i="40"/>
  <c r="K24" i="40" s="1"/>
  <c r="F33" i="40"/>
  <c r="J33" i="40" s="1"/>
  <c r="E33" i="40"/>
  <c r="I33" i="40" s="1"/>
  <c r="H42" i="40"/>
  <c r="L42" i="40" s="1"/>
  <c r="H28" i="40"/>
  <c r="L28" i="40" s="1"/>
  <c r="G37" i="40"/>
  <c r="K37" i="40" s="1"/>
  <c r="F37" i="40"/>
  <c r="J37" i="40" s="1"/>
  <c r="H14" i="39"/>
  <c r="L14" i="39" s="1"/>
  <c r="H24" i="39"/>
  <c r="L24" i="39" s="1"/>
  <c r="F27" i="39"/>
  <c r="J27" i="39" s="1"/>
  <c r="H27" i="39"/>
  <c r="L27" i="39" s="1"/>
  <c r="E45" i="39"/>
  <c r="I45" i="39" s="1"/>
  <c r="E29" i="39"/>
  <c r="I29" i="39" s="1"/>
  <c r="H18" i="39"/>
  <c r="L18" i="39" s="1"/>
  <c r="F18" i="39"/>
  <c r="J18" i="39" s="1"/>
  <c r="F23" i="39"/>
  <c r="J23" i="39" s="1"/>
  <c r="E30" i="39"/>
  <c r="I30" i="39" s="1"/>
  <c r="G20" i="39"/>
  <c r="K20" i="39" s="1"/>
  <c r="H20" i="39"/>
  <c r="L20" i="39" s="1"/>
  <c r="G26" i="39"/>
  <c r="K26" i="39" s="1"/>
  <c r="H33" i="39"/>
  <c r="L33" i="39" s="1"/>
  <c r="G28" i="39"/>
  <c r="K28" i="39" s="1"/>
  <c r="F28" i="39"/>
  <c r="J28" i="39" s="1"/>
  <c r="H37" i="39"/>
  <c r="L37" i="39" s="1"/>
  <c r="H22" i="39"/>
  <c r="L22" i="39" s="1"/>
  <c r="H21" i="39"/>
  <c r="L21" i="39" s="1"/>
  <c r="F21" i="39"/>
  <c r="J21" i="39" s="1"/>
  <c r="F41" i="39"/>
  <c r="J41" i="39" s="1"/>
  <c r="E44" i="39"/>
  <c r="I44" i="39" s="1"/>
  <c r="G31" i="39"/>
  <c r="K31" i="39" s="1"/>
  <c r="E31" i="39"/>
  <c r="I31" i="39" s="1"/>
  <c r="F40" i="39"/>
  <c r="J40" i="39" s="1"/>
  <c r="E38" i="39"/>
  <c r="I38" i="39" s="1"/>
  <c r="F19" i="39"/>
  <c r="J19" i="39" s="1"/>
  <c r="G19" i="39"/>
  <c r="K19" i="39" s="1"/>
  <c r="G15" i="39"/>
  <c r="K15" i="39" s="1"/>
  <c r="E32" i="39"/>
  <c r="I32" i="39" s="1"/>
  <c r="F39" i="39"/>
  <c r="J39" i="39" s="1"/>
  <c r="G39" i="39"/>
  <c r="K39" i="39" s="1"/>
  <c r="H17" i="39"/>
  <c r="L17" i="39" s="1"/>
  <c r="E35" i="39"/>
  <c r="I35" i="39" s="1"/>
  <c r="F42" i="39"/>
  <c r="J42" i="39" s="1"/>
  <c r="E42" i="39"/>
  <c r="I42" i="39" s="1"/>
  <c r="E25" i="39"/>
  <c r="I25" i="39" s="1"/>
  <c r="F34" i="39"/>
  <c r="J34" i="39" s="1"/>
  <c r="G43" i="39"/>
  <c r="K43" i="39" s="1"/>
  <c r="H43" i="39"/>
  <c r="L43" i="39" s="1"/>
  <c r="H22" i="38"/>
  <c r="L22" i="38" s="1"/>
  <c r="H42" i="38"/>
  <c r="L42" i="38" s="1"/>
  <c r="F33" i="38"/>
  <c r="J33" i="38" s="1"/>
  <c r="G33" i="38"/>
  <c r="K33" i="38" s="1"/>
  <c r="G20" i="38"/>
  <c r="K20" i="38" s="1"/>
  <c r="F26" i="38"/>
  <c r="J26" i="38" s="1"/>
  <c r="F39" i="38"/>
  <c r="J39" i="38" s="1"/>
  <c r="G39" i="38"/>
  <c r="K39" i="38" s="1"/>
  <c r="H19" i="38"/>
  <c r="L19" i="38" s="1"/>
  <c r="E17" i="38"/>
  <c r="I17" i="38" s="1"/>
  <c r="G27" i="40"/>
  <c r="K27" i="40" s="1"/>
  <c r="F36" i="40"/>
  <c r="J36" i="40" s="1"/>
  <c r="H36" i="40"/>
  <c r="L36" i="40" s="1"/>
  <c r="H45" i="40"/>
  <c r="L45" i="40" s="1"/>
  <c r="H40" i="40"/>
  <c r="L40" i="40" s="1"/>
  <c r="H44" i="40"/>
  <c r="L44" i="40" s="1"/>
  <c r="G44" i="40"/>
  <c r="K44" i="40" s="1"/>
  <c r="F35" i="40"/>
  <c r="J35" i="40" s="1"/>
  <c r="E26" i="40"/>
  <c r="I26" i="40" s="1"/>
  <c r="G18" i="40"/>
  <c r="K18" i="40" s="1"/>
  <c r="F18" i="40"/>
  <c r="J18" i="40" s="1"/>
  <c r="F23" i="40"/>
  <c r="J23" i="40" s="1"/>
  <c r="G14" i="40"/>
  <c r="K14" i="40" s="1"/>
  <c r="F30" i="40"/>
  <c r="J30" i="40" s="1"/>
  <c r="H30" i="40"/>
  <c r="L30" i="40" s="1"/>
  <c r="E39" i="40"/>
  <c r="I39" i="40" s="1"/>
  <c r="H25" i="40"/>
  <c r="L25" i="40" s="1"/>
  <c r="G34" i="40"/>
  <c r="K34" i="40" s="1"/>
  <c r="F34" i="40"/>
  <c r="J34" i="40" s="1"/>
  <c r="E43" i="40"/>
  <c r="I43" i="40" s="1"/>
  <c r="H21" i="40"/>
  <c r="L21" i="40" s="1"/>
  <c r="G12" i="40"/>
  <c r="K12" i="40" s="1"/>
  <c r="F12" i="40"/>
  <c r="J12" i="40" s="1"/>
  <c r="F32" i="40"/>
  <c r="J32" i="40" s="1"/>
  <c r="G17" i="40"/>
  <c r="K17" i="40" s="1"/>
  <c r="G31" i="40"/>
  <c r="K31" i="40" s="1"/>
  <c r="F31" i="40"/>
  <c r="J31" i="40" s="1"/>
  <c r="E15" i="40"/>
  <c r="I15" i="40" s="1"/>
  <c r="E41" i="40"/>
  <c r="I41" i="40" s="1"/>
  <c r="F20" i="40"/>
  <c r="J20" i="40" s="1"/>
  <c r="H20" i="40"/>
  <c r="L20" i="40" s="1"/>
  <c r="H24" i="40"/>
  <c r="L24" i="40" s="1"/>
  <c r="G33" i="40"/>
  <c r="K33" i="40" s="1"/>
  <c r="F42" i="40"/>
  <c r="J42" i="40" s="1"/>
  <c r="E42" i="40"/>
  <c r="I42" i="40" s="1"/>
  <c r="E28" i="40"/>
  <c r="I28" i="40" s="1"/>
  <c r="H37" i="40"/>
  <c r="L37" i="40" s="1"/>
  <c r="G14" i="39"/>
  <c r="K14" i="39" s="1"/>
  <c r="F14" i="39"/>
  <c r="J14" i="39" s="1"/>
  <c r="G24" i="39"/>
  <c r="K24" i="39" s="1"/>
  <c r="G27" i="39"/>
  <c r="K27" i="39" s="1"/>
  <c r="F45" i="39"/>
  <c r="J45" i="39" s="1"/>
  <c r="H45" i="39"/>
  <c r="L45" i="39" s="1"/>
  <c r="G29" i="39"/>
  <c r="K29" i="39" s="1"/>
  <c r="E18" i="39"/>
  <c r="I18" i="39" s="1"/>
  <c r="H23" i="39"/>
  <c r="L23" i="39" s="1"/>
  <c r="G23" i="39"/>
  <c r="K23" i="39" s="1"/>
  <c r="H30" i="39"/>
  <c r="L30" i="39" s="1"/>
  <c r="F20" i="39"/>
  <c r="J20" i="39" s="1"/>
  <c r="H26" i="39"/>
  <c r="L26" i="39" s="1"/>
  <c r="F26" i="39"/>
  <c r="J26" i="39" s="1"/>
  <c r="G33" i="39"/>
  <c r="K33" i="39" s="1"/>
  <c r="E28" i="39"/>
  <c r="I28" i="39" s="1"/>
  <c r="G37" i="39"/>
  <c r="K37" i="39" s="1"/>
  <c r="F37" i="39"/>
  <c r="J37" i="39" s="1"/>
  <c r="E22" i="39"/>
  <c r="I22" i="39" s="1"/>
  <c r="E21" i="39"/>
  <c r="I21" i="39" s="1"/>
  <c r="H41" i="39"/>
  <c r="L41" i="39" s="1"/>
  <c r="G41" i="39"/>
  <c r="K41" i="39" s="1"/>
  <c r="G44" i="39"/>
  <c r="K44" i="39" s="1"/>
  <c r="H31" i="39"/>
  <c r="L31" i="39" s="1"/>
  <c r="G40" i="39"/>
  <c r="K40" i="39" s="1"/>
  <c r="E40" i="39"/>
  <c r="I40" i="39" s="1"/>
  <c r="G38" i="39"/>
  <c r="K38" i="39" s="1"/>
  <c r="H19" i="39"/>
  <c r="L19" i="39" s="1"/>
  <c r="H15" i="39"/>
  <c r="L15" i="39" s="1"/>
  <c r="F15" i="39"/>
  <c r="J15" i="39" s="1"/>
  <c r="F32" i="39"/>
  <c r="J32" i="39" s="1"/>
  <c r="E39" i="39"/>
  <c r="I39" i="39" s="1"/>
  <c r="G17" i="39"/>
  <c r="K17" i="39" s="1"/>
  <c r="E17" i="39"/>
  <c r="I17" i="39" s="1"/>
  <c r="G35" i="39"/>
  <c r="K35" i="39" s="1"/>
  <c r="H42" i="39"/>
  <c r="L42" i="39" s="1"/>
  <c r="G25" i="39"/>
  <c r="K25" i="39" s="1"/>
  <c r="H25" i="39"/>
  <c r="L25" i="39" s="1"/>
  <c r="E34" i="39"/>
  <c r="I34" i="39" s="1"/>
  <c r="F43" i="39"/>
  <c r="J43" i="39" s="1"/>
  <c r="G22" i="38"/>
  <c r="K22" i="38" s="1"/>
  <c r="E22" i="38"/>
  <c r="I22" i="38" s="1"/>
  <c r="E42" i="38"/>
  <c r="I42" i="38" s="1"/>
  <c r="H33" i="38"/>
  <c r="L33" i="38" s="1"/>
  <c r="H20" i="38"/>
  <c r="L20" i="38" s="1"/>
  <c r="F20" i="38"/>
  <c r="J20" i="38" s="1"/>
  <c r="H26" i="38"/>
  <c r="L26" i="38" s="1"/>
  <c r="H39" i="38"/>
  <c r="L39" i="38" s="1"/>
  <c r="H27" i="40"/>
  <c r="L27" i="40" s="1"/>
  <c r="G36" i="40"/>
  <c r="K36" i="40" s="1"/>
  <c r="F45" i="40"/>
  <c r="J45" i="40" s="1"/>
  <c r="E45" i="40"/>
  <c r="I45" i="40" s="1"/>
  <c r="E40" i="40"/>
  <c r="I40" i="40" s="1"/>
  <c r="E44" i="40"/>
  <c r="I44" i="40" s="1"/>
  <c r="H35" i="40"/>
  <c r="L35" i="40" s="1"/>
  <c r="G35" i="40"/>
  <c r="K35" i="40" s="1"/>
  <c r="F26" i="40"/>
  <c r="J26" i="40" s="1"/>
  <c r="H18" i="40"/>
  <c r="L18" i="40" s="1"/>
  <c r="H23" i="40"/>
  <c r="L23" i="40" s="1"/>
  <c r="G23" i="40"/>
  <c r="K23" i="40" s="1"/>
  <c r="H14" i="40"/>
  <c r="L14" i="40" s="1"/>
  <c r="G30" i="40"/>
  <c r="K30" i="40" s="1"/>
  <c r="F39" i="40"/>
  <c r="J39" i="40" s="1"/>
  <c r="H39" i="40"/>
  <c r="L39" i="40" s="1"/>
  <c r="E25" i="40"/>
  <c r="I25" i="40" s="1"/>
  <c r="H34" i="40"/>
  <c r="L34" i="40" s="1"/>
  <c r="G43" i="40"/>
  <c r="K43" i="40" s="1"/>
  <c r="F43" i="40"/>
  <c r="J43" i="40" s="1"/>
  <c r="E21" i="40"/>
  <c r="I21" i="40" s="1"/>
  <c r="H12" i="40"/>
  <c r="L12" i="40" s="1"/>
  <c r="H32" i="40"/>
  <c r="L32" i="40" s="1"/>
  <c r="G32" i="40"/>
  <c r="K32" i="40" s="1"/>
  <c r="E17" i="40"/>
  <c r="I17" i="40" s="1"/>
  <c r="H31" i="40"/>
  <c r="L31" i="40" s="1"/>
  <c r="G15" i="40"/>
  <c r="K15" i="40" s="1"/>
  <c r="F15" i="40"/>
  <c r="J15" i="40" s="1"/>
  <c r="F41" i="40"/>
  <c r="J41" i="40" s="1"/>
  <c r="G20" i="40"/>
  <c r="K20" i="40" s="1"/>
  <c r="F24" i="40"/>
  <c r="J24" i="40" s="1"/>
  <c r="E24" i="40"/>
  <c r="I24" i="40" s="1"/>
  <c r="H33" i="40"/>
  <c r="L33" i="40" s="1"/>
  <c r="G42" i="40"/>
  <c r="K42" i="40" s="1"/>
  <c r="G28" i="40"/>
  <c r="K28" i="40" s="1"/>
  <c r="F28" i="40"/>
  <c r="J28" i="40" s="1"/>
  <c r="E37" i="40"/>
  <c r="I37" i="40" s="1"/>
  <c r="E14" i="39"/>
  <c r="I14" i="39" s="1"/>
  <c r="F24" i="39"/>
  <c r="J24" i="39" s="1"/>
  <c r="E24" i="39"/>
  <c r="I24" i="39" s="1"/>
  <c r="E27" i="39"/>
  <c r="I27" i="39" s="1"/>
  <c r="G45" i="39"/>
  <c r="K45" i="39" s="1"/>
  <c r="H29" i="39"/>
  <c r="L29" i="39" s="1"/>
  <c r="F29" i="39"/>
  <c r="J29" i="39" s="1"/>
  <c r="G18" i="39"/>
  <c r="K18" i="39" s="1"/>
  <c r="E23" i="39"/>
  <c r="I23" i="39" s="1"/>
  <c r="F30" i="39"/>
  <c r="J30" i="39" s="1"/>
  <c r="G30" i="39"/>
  <c r="K30" i="39" s="1"/>
  <c r="E20" i="39"/>
  <c r="I20" i="39" s="1"/>
  <c r="E26" i="39"/>
  <c r="I26" i="39" s="1"/>
  <c r="F33" i="39"/>
  <c r="J33" i="39" s="1"/>
  <c r="E33" i="39"/>
  <c r="I33" i="39" s="1"/>
  <c r="H28" i="39"/>
  <c r="L28" i="39" s="1"/>
  <c r="E37" i="39"/>
  <c r="I37" i="39" s="1"/>
  <c r="F22" i="39"/>
  <c r="J22" i="39" s="1"/>
  <c r="G22" i="39"/>
  <c r="K22" i="39" s="1"/>
  <c r="G21" i="39"/>
  <c r="K21" i="39" s="1"/>
  <c r="E41" i="39"/>
  <c r="I41" i="39" s="1"/>
  <c r="H44" i="39"/>
  <c r="L44" i="39" s="1"/>
  <c r="F44" i="39"/>
  <c r="J44" i="39" s="1"/>
  <c r="F31" i="39"/>
  <c r="J31" i="39" s="1"/>
  <c r="H40" i="39"/>
  <c r="L40" i="39" s="1"/>
  <c r="H38" i="39"/>
  <c r="L38" i="39" s="1"/>
  <c r="F38" i="39"/>
  <c r="J38" i="39" s="1"/>
  <c r="E19" i="39"/>
  <c r="I19" i="39" s="1"/>
  <c r="E15" i="39"/>
  <c r="I15" i="39" s="1"/>
  <c r="H32" i="39"/>
  <c r="L32" i="39" s="1"/>
  <c r="G32" i="39"/>
  <c r="K32" i="39" s="1"/>
  <c r="H39" i="39"/>
  <c r="L39" i="39" s="1"/>
  <c r="F17" i="39"/>
  <c r="J17" i="39" s="1"/>
  <c r="H35" i="39"/>
  <c r="L35" i="39" s="1"/>
  <c r="F35" i="39"/>
  <c r="J35" i="39" s="1"/>
  <c r="G42" i="39"/>
  <c r="K42" i="39" s="1"/>
  <c r="F25" i="39"/>
  <c r="J25" i="39" s="1"/>
  <c r="G34" i="39"/>
  <c r="K34" i="39" s="1"/>
  <c r="H34" i="39"/>
  <c r="L34" i="39" s="1"/>
  <c r="E43" i="39"/>
  <c r="I43" i="39" s="1"/>
  <c r="F22" i="38"/>
  <c r="J22" i="38" s="1"/>
  <c r="F42" i="38"/>
  <c r="J42" i="38" s="1"/>
  <c r="G42" i="38"/>
  <c r="K42" i="38" s="1"/>
  <c r="E33" i="38"/>
  <c r="I33" i="38" s="1"/>
  <c r="E20" i="38"/>
  <c r="I20" i="38" s="1"/>
  <c r="G26" i="38"/>
  <c r="K26" i="38" s="1"/>
  <c r="E26" i="38"/>
  <c r="I26" i="38" s="1"/>
  <c r="E39" i="38"/>
  <c r="I39" i="38" s="1"/>
  <c r="G19" i="38"/>
  <c r="K19" i="38" s="1"/>
  <c r="H17" i="38"/>
  <c r="L17" i="38" s="1"/>
  <c r="H14" i="38"/>
  <c r="L14" i="38" s="1"/>
  <c r="F14" i="38"/>
  <c r="J14" i="38" s="1"/>
  <c r="F29" i="38"/>
  <c r="J29" i="38" s="1"/>
  <c r="E38" i="38"/>
  <c r="I38" i="38" s="1"/>
  <c r="G31" i="38"/>
  <c r="K31" i="38" s="1"/>
  <c r="H31" i="38"/>
  <c r="L31" i="38" s="1"/>
  <c r="H40" i="38"/>
  <c r="L40" i="38" s="1"/>
  <c r="E27" i="38"/>
  <c r="I27" i="38" s="1"/>
  <c r="H35" i="38"/>
  <c r="L35" i="38" s="1"/>
  <c r="F35" i="38"/>
  <c r="J35" i="38" s="1"/>
  <c r="G44" i="38"/>
  <c r="K44" i="38" s="1"/>
  <c r="F37" i="38"/>
  <c r="J37" i="38" s="1"/>
  <c r="F30" i="38"/>
  <c r="J30" i="38" s="1"/>
  <c r="G30" i="38"/>
  <c r="K30" i="38" s="1"/>
  <c r="G25" i="38"/>
  <c r="K25" i="38" s="1"/>
  <c r="E24" i="38"/>
  <c r="I24" i="38" s="1"/>
  <c r="G23" i="38"/>
  <c r="K23" i="38" s="1"/>
  <c r="E23" i="38"/>
  <c r="I23" i="38" s="1"/>
  <c r="G32" i="38"/>
  <c r="K32" i="38" s="1"/>
  <c r="E41" i="38"/>
  <c r="I41" i="38" s="1"/>
  <c r="G34" i="38"/>
  <c r="K34" i="38" s="1"/>
  <c r="H34" i="38"/>
  <c r="L34" i="38" s="1"/>
  <c r="E43" i="38"/>
  <c r="I43" i="38" s="1"/>
  <c r="H45" i="37"/>
  <c r="L45" i="37" s="1"/>
  <c r="H19" i="37"/>
  <c r="L19" i="37" s="1"/>
  <c r="F19" i="37"/>
  <c r="J19" i="37" s="1"/>
  <c r="F29" i="37"/>
  <c r="J29" i="37" s="1"/>
  <c r="H12" i="37"/>
  <c r="L12" i="37" s="1"/>
  <c r="G21" i="37"/>
  <c r="K21" i="37" s="1"/>
  <c r="E21" i="37"/>
  <c r="I21" i="37" s="1"/>
  <c r="E43" i="37"/>
  <c r="I43" i="37" s="1"/>
  <c r="H14" i="37"/>
  <c r="L14" i="37" s="1"/>
  <c r="H16" i="37"/>
  <c r="L16" i="37" s="1"/>
  <c r="F16" i="37"/>
  <c r="J16" i="37" s="1"/>
  <c r="G38" i="37"/>
  <c r="K38" i="37" s="1"/>
  <c r="F18" i="37"/>
  <c r="J18" i="37" s="1"/>
  <c r="H23" i="37"/>
  <c r="L23" i="37" s="1"/>
  <c r="F23" i="37"/>
  <c r="J23" i="37" s="1"/>
  <c r="G30" i="37"/>
  <c r="K30" i="37" s="1"/>
  <c r="E44" i="37"/>
  <c r="I44" i="37" s="1"/>
  <c r="G31" i="37"/>
  <c r="K31" i="37" s="1"/>
  <c r="H31" i="37"/>
  <c r="L31" i="37" s="1"/>
  <c r="H40" i="37"/>
  <c r="L40" i="37" s="1"/>
  <c r="G24" i="37"/>
  <c r="K24" i="37" s="1"/>
  <c r="F17" i="37"/>
  <c r="J17" i="37" s="1"/>
  <c r="G17" i="37"/>
  <c r="K17" i="37" s="1"/>
  <c r="H36" i="37"/>
  <c r="L36" i="37" s="1"/>
  <c r="E25" i="37"/>
  <c r="I25" i="37" s="1"/>
  <c r="G34" i="37"/>
  <c r="K34" i="37" s="1"/>
  <c r="F34" i="37"/>
  <c r="J34" i="37" s="1"/>
  <c r="E33" i="37"/>
  <c r="I33" i="37" s="1"/>
  <c r="E13" i="37"/>
  <c r="I13" i="37" s="1"/>
  <c r="H22" i="37"/>
  <c r="L22" i="37" s="1"/>
  <c r="F22" i="37"/>
  <c r="J22" i="37" s="1"/>
  <c r="H27" i="37"/>
  <c r="L27" i="37" s="1"/>
  <c r="H42" i="37"/>
  <c r="L42" i="37" s="1"/>
  <c r="G15" i="37"/>
  <c r="K15" i="37" s="1"/>
  <c r="E15" i="37"/>
  <c r="I15" i="37" s="1"/>
  <c r="G32" i="37"/>
  <c r="K32" i="37" s="1"/>
  <c r="H39" i="37"/>
  <c r="L39" i="37" s="1"/>
  <c r="H41" i="37"/>
  <c r="L41" i="37" s="1"/>
  <c r="F41" i="37"/>
  <c r="J41" i="37" s="1"/>
  <c r="F28" i="37"/>
  <c r="J28" i="37" s="1"/>
  <c r="H37" i="37"/>
  <c r="L37" i="37" s="1"/>
  <c r="H27" i="36"/>
  <c r="L27" i="36" s="1"/>
  <c r="F27" i="36"/>
  <c r="J27" i="36" s="1"/>
  <c r="G18" i="36"/>
  <c r="K18" i="36" s="1"/>
  <c r="E30" i="36"/>
  <c r="I30" i="36" s="1"/>
  <c r="F37" i="36"/>
  <c r="J37" i="36" s="1"/>
  <c r="G37" i="36"/>
  <c r="K37" i="36" s="1"/>
  <c r="G24" i="36"/>
  <c r="K24" i="36" s="1"/>
  <c r="H31" i="36"/>
  <c r="L31" i="36" s="1"/>
  <c r="G26" i="36"/>
  <c r="K26" i="36" s="1"/>
  <c r="F26" i="36"/>
  <c r="J26" i="36" s="1"/>
  <c r="H35" i="36"/>
  <c r="L35" i="36" s="1"/>
  <c r="E44" i="36"/>
  <c r="I44" i="36" s="1"/>
  <c r="F14" i="36"/>
  <c r="J14" i="36" s="1"/>
  <c r="H14" i="36"/>
  <c r="L14" i="36" s="1"/>
  <c r="E43" i="36"/>
  <c r="I43" i="36" s="1"/>
  <c r="H19" i="36"/>
  <c r="L19" i="36" s="1"/>
  <c r="H15" i="36"/>
  <c r="L15" i="36" s="1"/>
  <c r="F15" i="36"/>
  <c r="J15" i="36" s="1"/>
  <c r="F39" i="36"/>
  <c r="J39" i="36" s="1"/>
  <c r="F20" i="36"/>
  <c r="J20" i="36" s="1"/>
  <c r="H33" i="36"/>
  <c r="L33" i="36" s="1"/>
  <c r="F33" i="36"/>
  <c r="J33" i="36" s="1"/>
  <c r="G40" i="36"/>
  <c r="K40" i="36" s="1"/>
  <c r="F23" i="36"/>
  <c r="J23" i="36" s="1"/>
  <c r="G32" i="36"/>
  <c r="K32" i="36" s="1"/>
  <c r="H32" i="36"/>
  <c r="L32" i="36" s="1"/>
  <c r="E41" i="36"/>
  <c r="I41" i="36" s="1"/>
  <c r="H22" i="36"/>
  <c r="L22" i="36" s="1"/>
  <c r="G12" i="36"/>
  <c r="K12" i="36" s="1"/>
  <c r="F12" i="36"/>
  <c r="J12" i="36" s="1"/>
  <c r="G21" i="36"/>
  <c r="K21" i="36" s="1"/>
  <c r="E28" i="36"/>
  <c r="I28" i="36" s="1"/>
  <c r="G17" i="36"/>
  <c r="K17" i="36" s="1"/>
  <c r="E17" i="36"/>
  <c r="I17" i="36" s="1"/>
  <c r="G42" i="36"/>
  <c r="K42" i="36" s="1"/>
  <c r="H29" i="36"/>
  <c r="L29" i="36" s="1"/>
  <c r="G38" i="36"/>
  <c r="K38" i="36" s="1"/>
  <c r="E38" i="36"/>
  <c r="I38" i="36" s="1"/>
  <c r="E34" i="36"/>
  <c r="I34" i="36" s="1"/>
  <c r="G12" i="35"/>
  <c r="K12" i="35" s="1"/>
  <c r="H26" i="35"/>
  <c r="L26" i="35" s="1"/>
  <c r="G26" i="35"/>
  <c r="K26" i="35" s="1"/>
  <c r="H15" i="35"/>
  <c r="L15" i="35" s="1"/>
  <c r="H13" i="35"/>
  <c r="L13" i="35" s="1"/>
  <c r="G22" i="35"/>
  <c r="K22" i="35" s="1"/>
  <c r="F22" i="35"/>
  <c r="J22" i="35" s="1"/>
  <c r="F44" i="35"/>
  <c r="J44" i="35" s="1"/>
  <c r="G30" i="35"/>
  <c r="K30" i="35" s="1"/>
  <c r="F39" i="35"/>
  <c r="J39" i="35" s="1"/>
  <c r="H39" i="35"/>
  <c r="L39" i="35" s="1"/>
  <c r="E25" i="35"/>
  <c r="I25" i="35" s="1"/>
  <c r="H34" i="35"/>
  <c r="L34" i="35" s="1"/>
  <c r="G43" i="35"/>
  <c r="K43" i="35" s="1"/>
  <c r="F43" i="35"/>
  <c r="J43" i="35" s="1"/>
  <c r="F29" i="35"/>
  <c r="J29" i="35" s="1"/>
  <c r="G21" i="35"/>
  <c r="K21" i="35" s="1"/>
  <c r="H41" i="35"/>
  <c r="L41" i="35" s="1"/>
  <c r="G41" i="35"/>
  <c r="K41" i="35" s="1"/>
  <c r="E19" i="35"/>
  <c r="I19" i="35" s="1"/>
  <c r="E35" i="35"/>
  <c r="I35" i="35" s="1"/>
  <c r="F27" i="35"/>
  <c r="J27" i="35" s="1"/>
  <c r="H27" i="35"/>
  <c r="L27" i="35" s="1"/>
  <c r="H36" i="35"/>
  <c r="L36" i="35" s="1"/>
  <c r="G45" i="35"/>
  <c r="K45" i="35" s="1"/>
  <c r="G31" i="35"/>
  <c r="K31" i="35" s="1"/>
  <c r="F31" i="35"/>
  <c r="J31" i="35" s="1"/>
  <c r="E40" i="35"/>
  <c r="I40" i="35" s="1"/>
  <c r="E24" i="35"/>
  <c r="I24" i="35" s="1"/>
  <c r="H17" i="35"/>
  <c r="L17" i="35" s="1"/>
  <c r="G17" i="35"/>
  <c r="K17" i="35" s="1"/>
  <c r="E18" i="35"/>
  <c r="I18" i="35" s="1"/>
  <c r="E23" i="35"/>
  <c r="I23" i="35" s="1"/>
  <c r="H32" i="35"/>
  <c r="L32" i="35" s="1"/>
  <c r="G32" i="35"/>
  <c r="K32" i="35" s="1"/>
  <c r="F38" i="35"/>
  <c r="J38" i="35" s="1"/>
  <c r="H16" i="35"/>
  <c r="L16" i="35" s="1"/>
  <c r="F33" i="35"/>
  <c r="J33" i="35" s="1"/>
  <c r="E33" i="35"/>
  <c r="I33" i="35" s="1"/>
  <c r="H42" i="35"/>
  <c r="L42" i="35" s="1"/>
  <c r="H28" i="35"/>
  <c r="L28" i="35" s="1"/>
  <c r="G37" i="35"/>
  <c r="K37" i="35" s="1"/>
  <c r="F37" i="35"/>
  <c r="J37" i="35" s="1"/>
  <c r="F14" i="35"/>
  <c r="J14" i="35" s="1"/>
  <c r="E32" i="34"/>
  <c r="I32" i="34" s="1"/>
  <c r="H17" i="34"/>
  <c r="L17" i="34" s="1"/>
  <c r="F17" i="34"/>
  <c r="J17" i="34" s="1"/>
  <c r="E16" i="34"/>
  <c r="I16" i="34" s="1"/>
  <c r="E38" i="34"/>
  <c r="I38" i="34" s="1"/>
  <c r="H23" i="34"/>
  <c r="L23" i="34" s="1"/>
  <c r="F23" i="34"/>
  <c r="J23" i="34" s="1"/>
  <c r="F35" i="34"/>
  <c r="J35" i="34" s="1"/>
  <c r="G24" i="34"/>
  <c r="K24" i="34" s="1"/>
  <c r="F33" i="34"/>
  <c r="J33" i="34" s="1"/>
  <c r="E33" i="34"/>
  <c r="I33" i="34" s="1"/>
  <c r="H42" i="34"/>
  <c r="L42" i="34" s="1"/>
  <c r="H28" i="34"/>
  <c r="L28" i="34" s="1"/>
  <c r="G37" i="34"/>
  <c r="K37" i="34" s="1"/>
  <c r="F37" i="34"/>
  <c r="J37" i="34" s="1"/>
  <c r="E15" i="34"/>
  <c r="I15" i="34" s="1"/>
  <c r="E14" i="34"/>
  <c r="I14" i="34" s="1"/>
  <c r="H41" i="34"/>
  <c r="L41" i="34" s="1"/>
  <c r="G41" i="34"/>
  <c r="K41" i="34" s="1"/>
  <c r="F13" i="34"/>
  <c r="J13" i="34" s="1"/>
  <c r="E22" i="34"/>
  <c r="I22" i="34" s="1"/>
  <c r="F19" i="38"/>
  <c r="J19" i="38" s="1"/>
  <c r="G17" i="38"/>
  <c r="K17" i="38" s="1"/>
  <c r="E14" i="38"/>
  <c r="I14" i="38" s="1"/>
  <c r="G29" i="38"/>
  <c r="K29" i="38" s="1"/>
  <c r="H29" i="38"/>
  <c r="L29" i="38" s="1"/>
  <c r="G38" i="38"/>
  <c r="K38" i="38" s="1"/>
  <c r="F31" i="38"/>
  <c r="J31" i="38" s="1"/>
  <c r="G40" i="38"/>
  <c r="K40" i="38" s="1"/>
  <c r="E40" i="38"/>
  <c r="I40" i="38" s="1"/>
  <c r="F27" i="38"/>
  <c r="J27" i="38" s="1"/>
  <c r="E35" i="38"/>
  <c r="I35" i="38" s="1"/>
  <c r="H44" i="38"/>
  <c r="L44" i="38" s="1"/>
  <c r="F44" i="38"/>
  <c r="J44" i="38" s="1"/>
  <c r="H37" i="38"/>
  <c r="L37" i="38" s="1"/>
  <c r="H30" i="38"/>
  <c r="L30" i="38" s="1"/>
  <c r="F25" i="38"/>
  <c r="J25" i="38" s="1"/>
  <c r="E25" i="38"/>
  <c r="I25" i="38" s="1"/>
  <c r="F24" i="38"/>
  <c r="J24" i="38" s="1"/>
  <c r="H23" i="38"/>
  <c r="L23" i="38" s="1"/>
  <c r="H32" i="38"/>
  <c r="L32" i="38" s="1"/>
  <c r="F32" i="38"/>
  <c r="J32" i="38" s="1"/>
  <c r="G41" i="38"/>
  <c r="K41" i="38" s="1"/>
  <c r="F34" i="38"/>
  <c r="J34" i="38" s="1"/>
  <c r="G43" i="38"/>
  <c r="K43" i="38" s="1"/>
  <c r="H43" i="38"/>
  <c r="L43" i="38" s="1"/>
  <c r="E45" i="37"/>
  <c r="I45" i="37" s="1"/>
  <c r="E19" i="37"/>
  <c r="I19" i="37" s="1"/>
  <c r="H29" i="37"/>
  <c r="L29" i="37" s="1"/>
  <c r="G29" i="37"/>
  <c r="K29" i="37" s="1"/>
  <c r="F12" i="37"/>
  <c r="J12" i="37" s="1"/>
  <c r="F21" i="37"/>
  <c r="J21" i="37" s="1"/>
  <c r="G43" i="37"/>
  <c r="K43" i="37" s="1"/>
  <c r="H43" i="37"/>
  <c r="L43" i="37" s="1"/>
  <c r="E14" i="37"/>
  <c r="I14" i="37" s="1"/>
  <c r="E16" i="37"/>
  <c r="I16" i="37" s="1"/>
  <c r="H38" i="37"/>
  <c r="L38" i="37" s="1"/>
  <c r="F38" i="37"/>
  <c r="J38" i="37" s="1"/>
  <c r="E18" i="37"/>
  <c r="I18" i="37" s="1"/>
  <c r="E23" i="37"/>
  <c r="I23" i="37" s="1"/>
  <c r="F30" i="37"/>
  <c r="J30" i="37" s="1"/>
  <c r="E30" i="37"/>
  <c r="I30" i="37" s="1"/>
  <c r="G44" i="37"/>
  <c r="K44" i="37" s="1"/>
  <c r="F31" i="37"/>
  <c r="J31" i="37" s="1"/>
  <c r="G40" i="37"/>
  <c r="K40" i="37" s="1"/>
  <c r="E40" i="37"/>
  <c r="I40" i="37" s="1"/>
  <c r="E24" i="37"/>
  <c r="I24" i="37" s="1"/>
  <c r="H17" i="37"/>
  <c r="L17" i="37" s="1"/>
  <c r="F36" i="37"/>
  <c r="J36" i="37" s="1"/>
  <c r="G36" i="37"/>
  <c r="K36" i="37" s="1"/>
  <c r="H25" i="37"/>
  <c r="L25" i="37" s="1"/>
  <c r="E34" i="37"/>
  <c r="I34" i="37" s="1"/>
  <c r="F33" i="37"/>
  <c r="J33" i="37" s="1"/>
  <c r="H33" i="37"/>
  <c r="L33" i="37" s="1"/>
  <c r="G13" i="37"/>
  <c r="K13" i="37" s="1"/>
  <c r="E22" i="37"/>
  <c r="I22" i="37" s="1"/>
  <c r="F27" i="37"/>
  <c r="J27" i="37" s="1"/>
  <c r="G27" i="37"/>
  <c r="K27" i="37" s="1"/>
  <c r="E42" i="37"/>
  <c r="I42" i="37" s="1"/>
  <c r="F15" i="37"/>
  <c r="J15" i="37" s="1"/>
  <c r="H32" i="37"/>
  <c r="L32" i="37" s="1"/>
  <c r="F32" i="37"/>
  <c r="J32" i="37" s="1"/>
  <c r="E39" i="37"/>
  <c r="I39" i="37" s="1"/>
  <c r="E41" i="37"/>
  <c r="I41" i="37" s="1"/>
  <c r="G28" i="37"/>
  <c r="K28" i="37" s="1"/>
  <c r="E28" i="37"/>
  <c r="I28" i="37" s="1"/>
  <c r="F37" i="37"/>
  <c r="J37" i="37" s="1"/>
  <c r="E27" i="36"/>
  <c r="I27" i="36" s="1"/>
  <c r="H18" i="36"/>
  <c r="L18" i="36" s="1"/>
  <c r="F18" i="36"/>
  <c r="J18" i="36" s="1"/>
  <c r="F30" i="36"/>
  <c r="J30" i="36" s="1"/>
  <c r="E37" i="36"/>
  <c r="I37" i="36" s="1"/>
  <c r="H24" i="36"/>
  <c r="L24" i="36" s="1"/>
  <c r="F24" i="36"/>
  <c r="J24" i="36" s="1"/>
  <c r="G31" i="36"/>
  <c r="K31" i="36" s="1"/>
  <c r="E26" i="36"/>
  <c r="I26" i="36" s="1"/>
  <c r="G35" i="36"/>
  <c r="K35" i="36" s="1"/>
  <c r="F35" i="36"/>
  <c r="J35" i="36" s="1"/>
  <c r="H44" i="36"/>
  <c r="L44" i="36" s="1"/>
  <c r="E14" i="36"/>
  <c r="I14" i="36" s="1"/>
  <c r="F43" i="36"/>
  <c r="J43" i="36" s="1"/>
  <c r="H43" i="36"/>
  <c r="L43" i="36" s="1"/>
  <c r="E19" i="36"/>
  <c r="I19" i="36" s="1"/>
  <c r="E15" i="36"/>
  <c r="I15" i="36" s="1"/>
  <c r="H39" i="36"/>
  <c r="L39" i="36" s="1"/>
  <c r="G39" i="36"/>
  <c r="K39" i="36" s="1"/>
  <c r="H20" i="36"/>
  <c r="L20" i="36" s="1"/>
  <c r="E33" i="36"/>
  <c r="I33" i="36" s="1"/>
  <c r="F40" i="36"/>
  <c r="J40" i="36" s="1"/>
  <c r="E40" i="36"/>
  <c r="I40" i="36" s="1"/>
  <c r="E23" i="36"/>
  <c r="I23" i="36" s="1"/>
  <c r="F32" i="36"/>
  <c r="J32" i="36" s="1"/>
  <c r="G41" i="36"/>
  <c r="K41" i="36" s="1"/>
  <c r="H41" i="36"/>
  <c r="L41" i="36" s="1"/>
  <c r="E22" i="36"/>
  <c r="I22" i="36" s="1"/>
  <c r="E12" i="36"/>
  <c r="I12" i="36" s="1"/>
  <c r="H21" i="36"/>
  <c r="L21" i="36" s="1"/>
  <c r="F21" i="36"/>
  <c r="J21" i="36" s="1"/>
  <c r="H28" i="36"/>
  <c r="L28" i="36" s="1"/>
  <c r="F17" i="36"/>
  <c r="J17" i="36" s="1"/>
  <c r="H42" i="36"/>
  <c r="L42" i="36" s="1"/>
  <c r="F42" i="36"/>
  <c r="J42" i="36" s="1"/>
  <c r="F29" i="36"/>
  <c r="J29" i="36" s="1"/>
  <c r="H38" i="36"/>
  <c r="L38" i="36" s="1"/>
  <c r="F34" i="36"/>
  <c r="J34" i="36" s="1"/>
  <c r="H34" i="36"/>
  <c r="L34" i="36" s="1"/>
  <c r="E12" i="35"/>
  <c r="I12" i="35" s="1"/>
  <c r="E26" i="35"/>
  <c r="I26" i="35" s="1"/>
  <c r="F15" i="35"/>
  <c r="J15" i="35" s="1"/>
  <c r="E15" i="35"/>
  <c r="I15" i="35" s="1"/>
  <c r="E13" i="35"/>
  <c r="I13" i="35" s="1"/>
  <c r="H22" i="35"/>
  <c r="L22" i="35" s="1"/>
  <c r="H44" i="35"/>
  <c r="L44" i="35" s="1"/>
  <c r="G44" i="35"/>
  <c r="K44" i="35" s="1"/>
  <c r="E30" i="35"/>
  <c r="I30" i="35" s="1"/>
  <c r="G39" i="35"/>
  <c r="K39" i="35" s="1"/>
  <c r="G25" i="35"/>
  <c r="K25" i="35" s="1"/>
  <c r="F25" i="35"/>
  <c r="J25" i="35" s="1"/>
  <c r="E34" i="35"/>
  <c r="I34" i="35" s="1"/>
  <c r="H43" i="35"/>
  <c r="L43" i="35" s="1"/>
  <c r="H29" i="35"/>
  <c r="L29" i="35" s="1"/>
  <c r="G29" i="35"/>
  <c r="K29" i="35" s="1"/>
  <c r="E21" i="35"/>
  <c r="I21" i="35" s="1"/>
  <c r="E41" i="35"/>
  <c r="I41" i="35" s="1"/>
  <c r="G19" i="35"/>
  <c r="K19" i="35" s="1"/>
  <c r="F19" i="35"/>
  <c r="J19" i="35" s="1"/>
  <c r="F35" i="35"/>
  <c r="J35" i="35" s="1"/>
  <c r="G27" i="35"/>
  <c r="K27" i="35" s="1"/>
  <c r="F36" i="35"/>
  <c r="J36" i="35" s="1"/>
  <c r="E36" i="35"/>
  <c r="I36" i="35" s="1"/>
  <c r="H45" i="35"/>
  <c r="L45" i="35" s="1"/>
  <c r="H31" i="35"/>
  <c r="L31" i="35" s="1"/>
  <c r="G40" i="35"/>
  <c r="K40" i="35" s="1"/>
  <c r="F40" i="35"/>
  <c r="J40" i="35" s="1"/>
  <c r="H24" i="35"/>
  <c r="L24" i="35" s="1"/>
  <c r="E17" i="35"/>
  <c r="I17" i="35" s="1"/>
  <c r="F18" i="35"/>
  <c r="J18" i="35" s="1"/>
  <c r="H18" i="35"/>
  <c r="L18" i="35" s="1"/>
  <c r="G23" i="35"/>
  <c r="K23" i="35" s="1"/>
  <c r="E32" i="35"/>
  <c r="I32" i="35" s="1"/>
  <c r="H38" i="35"/>
  <c r="L38" i="35" s="1"/>
  <c r="G38" i="35"/>
  <c r="K38" i="35" s="1"/>
  <c r="E16" i="35"/>
  <c r="I16" i="35" s="1"/>
  <c r="G33" i="35"/>
  <c r="K33" i="35" s="1"/>
  <c r="F42" i="35"/>
  <c r="J42" i="35" s="1"/>
  <c r="E42" i="35"/>
  <c r="I42" i="35" s="1"/>
  <c r="E28" i="35"/>
  <c r="I28" i="35" s="1"/>
  <c r="H37" i="35"/>
  <c r="L37" i="35" s="1"/>
  <c r="H14" i="35"/>
  <c r="L14" i="35" s="1"/>
  <c r="G14" i="35"/>
  <c r="K14" i="35" s="1"/>
  <c r="F32" i="34"/>
  <c r="J32" i="34" s="1"/>
  <c r="E17" i="34"/>
  <c r="I17" i="34" s="1"/>
  <c r="G16" i="34"/>
  <c r="K16" i="34" s="1"/>
  <c r="H16" i="34"/>
  <c r="L16" i="34" s="1"/>
  <c r="F38" i="34"/>
  <c r="J38" i="34" s="1"/>
  <c r="E23" i="34"/>
  <c r="I23" i="34" s="1"/>
  <c r="H35" i="34"/>
  <c r="L35" i="34" s="1"/>
  <c r="G35" i="34"/>
  <c r="K35" i="34" s="1"/>
  <c r="H24" i="34"/>
  <c r="L24" i="34" s="1"/>
  <c r="G33" i="34"/>
  <c r="K33" i="34" s="1"/>
  <c r="F42" i="34"/>
  <c r="J42" i="34" s="1"/>
  <c r="E42" i="34"/>
  <c r="I42" i="34" s="1"/>
  <c r="E28" i="34"/>
  <c r="I28" i="34" s="1"/>
  <c r="H37" i="34"/>
  <c r="L37" i="34" s="1"/>
  <c r="F15" i="34"/>
  <c r="J15" i="34" s="1"/>
  <c r="G15" i="34"/>
  <c r="K15" i="34" s="1"/>
  <c r="F14" i="34"/>
  <c r="J14" i="34" s="1"/>
  <c r="E41" i="34"/>
  <c r="I41" i="34" s="1"/>
  <c r="G13" i="34"/>
  <c r="K13" i="34" s="1"/>
  <c r="E19" i="38"/>
  <c r="I19" i="38" s="1"/>
  <c r="F17" i="38"/>
  <c r="J17" i="38" s="1"/>
  <c r="G14" i="38"/>
  <c r="K14" i="38" s="1"/>
  <c r="E29" i="38"/>
  <c r="I29" i="38" s="1"/>
  <c r="H38" i="38"/>
  <c r="L38" i="38" s="1"/>
  <c r="F38" i="38"/>
  <c r="J38" i="38" s="1"/>
  <c r="E31" i="38"/>
  <c r="I31" i="38" s="1"/>
  <c r="F40" i="38"/>
  <c r="J40" i="38" s="1"/>
  <c r="H27" i="38"/>
  <c r="L27" i="38" s="1"/>
  <c r="G27" i="38"/>
  <c r="K27" i="38" s="1"/>
  <c r="G35" i="38"/>
  <c r="K35" i="38" s="1"/>
  <c r="E44" i="38"/>
  <c r="I44" i="38" s="1"/>
  <c r="G37" i="38"/>
  <c r="K37" i="38" s="1"/>
  <c r="E37" i="38"/>
  <c r="I37" i="38" s="1"/>
  <c r="E30" i="38"/>
  <c r="I30" i="38" s="1"/>
  <c r="H25" i="38"/>
  <c r="L25" i="38" s="1"/>
  <c r="H24" i="38"/>
  <c r="L24" i="38" s="1"/>
  <c r="G24" i="38"/>
  <c r="K24" i="38" s="1"/>
  <c r="F23" i="38"/>
  <c r="J23" i="38" s="1"/>
  <c r="E32" i="38"/>
  <c r="I32" i="38" s="1"/>
  <c r="H41" i="38"/>
  <c r="L41" i="38" s="1"/>
  <c r="F41" i="38"/>
  <c r="J41" i="38" s="1"/>
  <c r="E34" i="38"/>
  <c r="I34" i="38" s="1"/>
  <c r="F43" i="38"/>
  <c r="J43" i="38" s="1"/>
  <c r="F45" i="37"/>
  <c r="J45" i="37" s="1"/>
  <c r="G45" i="37"/>
  <c r="K45" i="37" s="1"/>
  <c r="G19" i="37"/>
  <c r="K19" i="37" s="1"/>
  <c r="E29" i="37"/>
  <c r="I29" i="37" s="1"/>
  <c r="G12" i="37"/>
  <c r="K12" i="37" s="1"/>
  <c r="E12" i="37"/>
  <c r="I12" i="37" s="1"/>
  <c r="H21" i="37"/>
  <c r="L21" i="37" s="1"/>
  <c r="F43" i="37"/>
  <c r="J43" i="37" s="1"/>
  <c r="F14" i="37"/>
  <c r="J14" i="37" s="1"/>
  <c r="G14" i="37"/>
  <c r="K14" i="37" s="1"/>
  <c r="G16" i="37"/>
  <c r="K16" i="37" s="1"/>
  <c r="E38" i="37"/>
  <c r="I38" i="37" s="1"/>
  <c r="G18" i="37"/>
  <c r="K18" i="37" s="1"/>
  <c r="H18" i="37"/>
  <c r="L18" i="37" s="1"/>
  <c r="G23" i="37"/>
  <c r="K23" i="37" s="1"/>
  <c r="H30" i="37"/>
  <c r="L30" i="37" s="1"/>
  <c r="H44" i="37"/>
  <c r="L44" i="37" s="1"/>
  <c r="F44" i="37"/>
  <c r="J44" i="37" s="1"/>
  <c r="E31" i="37"/>
  <c r="I31" i="37" s="1"/>
  <c r="F40" i="37"/>
  <c r="J40" i="37" s="1"/>
  <c r="F24" i="37"/>
  <c r="J24" i="37" s="1"/>
  <c r="H24" i="37"/>
  <c r="L24" i="37" s="1"/>
  <c r="E17" i="37"/>
  <c r="I17" i="37" s="1"/>
  <c r="E36" i="37"/>
  <c r="I36" i="37" s="1"/>
  <c r="G25" i="37"/>
  <c r="K25" i="37" s="1"/>
  <c r="F25" i="37"/>
  <c r="J25" i="37" s="1"/>
  <c r="H34" i="37"/>
  <c r="L34" i="37" s="1"/>
  <c r="G33" i="37"/>
  <c r="K33" i="37" s="1"/>
  <c r="H13" i="37"/>
  <c r="L13" i="37" s="1"/>
  <c r="F13" i="37"/>
  <c r="J13" i="37" s="1"/>
  <c r="G22" i="37"/>
  <c r="K22" i="37" s="1"/>
  <c r="E27" i="37"/>
  <c r="I27" i="37" s="1"/>
  <c r="F42" i="37"/>
  <c r="J42" i="37" s="1"/>
  <c r="G42" i="37"/>
  <c r="K42" i="37" s="1"/>
  <c r="H15" i="37"/>
  <c r="L15" i="37" s="1"/>
  <c r="E32" i="37"/>
  <c r="I32" i="37" s="1"/>
  <c r="F39" i="37"/>
  <c r="J39" i="37" s="1"/>
  <c r="G39" i="37"/>
  <c r="K39" i="37" s="1"/>
  <c r="G41" i="37"/>
  <c r="K41" i="37" s="1"/>
  <c r="H28" i="37"/>
  <c r="L28" i="37" s="1"/>
  <c r="G37" i="37"/>
  <c r="K37" i="37" s="1"/>
  <c r="E37" i="37"/>
  <c r="I37" i="37" s="1"/>
  <c r="G27" i="36"/>
  <c r="K27" i="36" s="1"/>
  <c r="E18" i="36"/>
  <c r="I18" i="36" s="1"/>
  <c r="H30" i="36"/>
  <c r="L30" i="36" s="1"/>
  <c r="G30" i="36"/>
  <c r="K30" i="36" s="1"/>
  <c r="H37" i="36"/>
  <c r="L37" i="36" s="1"/>
  <c r="E24" i="36"/>
  <c r="I24" i="36" s="1"/>
  <c r="F31" i="36"/>
  <c r="J31" i="36" s="1"/>
  <c r="E31" i="36"/>
  <c r="I31" i="36" s="1"/>
  <c r="H26" i="36"/>
  <c r="L26" i="36" s="1"/>
  <c r="E35" i="36"/>
  <c r="I35" i="36" s="1"/>
  <c r="G44" i="36"/>
  <c r="K44" i="36" s="1"/>
  <c r="F44" i="36"/>
  <c r="J44" i="36" s="1"/>
  <c r="G14" i="36"/>
  <c r="K14" i="36" s="1"/>
  <c r="G43" i="36"/>
  <c r="K43" i="36" s="1"/>
  <c r="F19" i="36"/>
  <c r="J19" i="36" s="1"/>
  <c r="G19" i="36"/>
  <c r="K19" i="36" s="1"/>
  <c r="G15" i="36"/>
  <c r="K15" i="36" s="1"/>
  <c r="E39" i="36"/>
  <c r="I39" i="36" s="1"/>
  <c r="G20" i="36"/>
  <c r="K20" i="36" s="1"/>
  <c r="E20" i="36"/>
  <c r="I20" i="36" s="1"/>
  <c r="G33" i="36"/>
  <c r="K33" i="36" s="1"/>
  <c r="H40" i="36"/>
  <c r="L40" i="36" s="1"/>
  <c r="G23" i="36"/>
  <c r="K23" i="36" s="1"/>
  <c r="H23" i="36"/>
  <c r="L23" i="36" s="1"/>
  <c r="E32" i="36"/>
  <c r="I32" i="36" s="1"/>
  <c r="F41" i="36"/>
  <c r="J41" i="36" s="1"/>
  <c r="F22" i="36"/>
  <c r="J22" i="36" s="1"/>
  <c r="G22" i="36"/>
  <c r="K22" i="36" s="1"/>
  <c r="H12" i="36"/>
  <c r="L12" i="36" s="1"/>
  <c r="E21" i="36"/>
  <c r="I21" i="36" s="1"/>
  <c r="F28" i="36"/>
  <c r="J28" i="36" s="1"/>
  <c r="G28" i="36"/>
  <c r="K28" i="36" s="1"/>
  <c r="H17" i="36"/>
  <c r="L17" i="36" s="1"/>
  <c r="E42" i="36"/>
  <c r="I42" i="36" s="1"/>
  <c r="G29" i="36"/>
  <c r="K29" i="36" s="1"/>
  <c r="E29" i="36"/>
  <c r="I29" i="36" s="1"/>
  <c r="F38" i="36"/>
  <c r="J38" i="36" s="1"/>
  <c r="G34" i="36"/>
  <c r="K34" i="36" s="1"/>
  <c r="F12" i="35"/>
  <c r="J12" i="35" s="1"/>
  <c r="H12" i="35"/>
  <c r="L12" i="35" s="1"/>
  <c r="F26" i="35"/>
  <c r="J26" i="35" s="1"/>
  <c r="G15" i="35"/>
  <c r="K15" i="35" s="1"/>
  <c r="G13" i="35"/>
  <c r="K13" i="35" s="1"/>
  <c r="F13" i="35"/>
  <c r="J13" i="35" s="1"/>
  <c r="E22" i="35"/>
  <c r="I22" i="35" s="1"/>
  <c r="E44" i="35"/>
  <c r="I44" i="35" s="1"/>
  <c r="F30" i="35"/>
  <c r="J30" i="35" s="1"/>
  <c r="H30" i="35"/>
  <c r="L30" i="35" s="1"/>
  <c r="E39" i="35"/>
  <c r="I39" i="35" s="1"/>
  <c r="H25" i="35"/>
  <c r="L25" i="35" s="1"/>
  <c r="G34" i="35"/>
  <c r="K34" i="35" s="1"/>
  <c r="F34" i="35"/>
  <c r="J34" i="35" s="1"/>
  <c r="E43" i="35"/>
  <c r="I43" i="35" s="1"/>
  <c r="E29" i="35"/>
  <c r="I29" i="35" s="1"/>
  <c r="F21" i="35"/>
  <c r="J21" i="35" s="1"/>
  <c r="H21" i="35"/>
  <c r="L21" i="35" s="1"/>
  <c r="F41" i="35"/>
  <c r="J41" i="35" s="1"/>
  <c r="H19" i="35"/>
  <c r="L19" i="35" s="1"/>
  <c r="H35" i="35"/>
  <c r="L35" i="35" s="1"/>
  <c r="G35" i="35"/>
  <c r="K35" i="35" s="1"/>
  <c r="E27" i="35"/>
  <c r="I27" i="35" s="1"/>
  <c r="G36" i="35"/>
  <c r="K36" i="35" s="1"/>
  <c r="F45" i="35"/>
  <c r="J45" i="35" s="1"/>
  <c r="E45" i="35"/>
  <c r="I45" i="35" s="1"/>
  <c r="E31" i="35"/>
  <c r="I31" i="35" s="1"/>
  <c r="H40" i="35"/>
  <c r="L40" i="35" s="1"/>
  <c r="F24" i="35"/>
  <c r="J24" i="35" s="1"/>
  <c r="G24" i="35"/>
  <c r="K24" i="35" s="1"/>
  <c r="F17" i="35"/>
  <c r="J17" i="35" s="1"/>
  <c r="G18" i="35"/>
  <c r="K18" i="35" s="1"/>
  <c r="H23" i="35"/>
  <c r="L23" i="35" s="1"/>
  <c r="F23" i="35"/>
  <c r="J23" i="35" s="1"/>
  <c r="F32" i="35"/>
  <c r="J32" i="35" s="1"/>
  <c r="E38" i="35"/>
  <c r="I38" i="35" s="1"/>
  <c r="G16" i="35"/>
  <c r="K16" i="35" s="1"/>
  <c r="F16" i="35"/>
  <c r="J16" i="35" s="1"/>
  <c r="H33" i="35"/>
  <c r="L33" i="35" s="1"/>
  <c r="G42" i="35"/>
  <c r="K42" i="35" s="1"/>
  <c r="G28" i="35"/>
  <c r="K28" i="35" s="1"/>
  <c r="F28" i="35"/>
  <c r="J28" i="35" s="1"/>
  <c r="E37" i="35"/>
  <c r="I37" i="35" s="1"/>
  <c r="E14" i="35"/>
  <c r="I14" i="35" s="1"/>
  <c r="H32" i="34"/>
  <c r="L32" i="34" s="1"/>
  <c r="G32" i="34"/>
  <c r="K32" i="34" s="1"/>
  <c r="G17" i="34"/>
  <c r="K17" i="34" s="1"/>
  <c r="F16" i="34"/>
  <c r="J16" i="34" s="1"/>
  <c r="H38" i="34"/>
  <c r="L38" i="34" s="1"/>
  <c r="G38" i="34"/>
  <c r="K38" i="34" s="1"/>
  <c r="G23" i="34"/>
  <c r="K23" i="34" s="1"/>
  <c r="E35" i="34"/>
  <c r="I35" i="34" s="1"/>
  <c r="F24" i="34"/>
  <c r="J24" i="34" s="1"/>
  <c r="E24" i="34"/>
  <c r="I24" i="34" s="1"/>
  <c r="H33" i="34"/>
  <c r="L33" i="34" s="1"/>
  <c r="G42" i="34"/>
  <c r="K42" i="34" s="1"/>
  <c r="G28" i="34"/>
  <c r="K28" i="34" s="1"/>
  <c r="F28" i="34"/>
  <c r="J28" i="34" s="1"/>
  <c r="E37" i="34"/>
  <c r="I37" i="34" s="1"/>
  <c r="H15" i="34"/>
  <c r="L15" i="34" s="1"/>
  <c r="H14" i="34"/>
  <c r="L14" i="34" s="1"/>
  <c r="G14" i="34"/>
  <c r="K14" i="34" s="1"/>
  <c r="F41" i="34"/>
  <c r="J41" i="34" s="1"/>
  <c r="H13" i="34"/>
  <c r="L13" i="34" s="1"/>
  <c r="H22" i="34"/>
  <c r="L22" i="34" s="1"/>
  <c r="F22" i="34"/>
  <c r="J22" i="34" s="1"/>
  <c r="E13" i="34"/>
  <c r="I13" i="34" s="1"/>
  <c r="E29" i="34"/>
  <c r="I29" i="34" s="1"/>
  <c r="H26" i="34"/>
  <c r="L26" i="34" s="1"/>
  <c r="G26" i="34"/>
  <c r="K26" i="34" s="1"/>
  <c r="E30" i="34"/>
  <c r="I30" i="34" s="1"/>
  <c r="G39" i="34"/>
  <c r="K39" i="34" s="1"/>
  <c r="G25" i="34"/>
  <c r="K25" i="34" s="1"/>
  <c r="F25" i="34"/>
  <c r="J25" i="34" s="1"/>
  <c r="E34" i="34"/>
  <c r="I34" i="34" s="1"/>
  <c r="H43" i="34"/>
  <c r="L43" i="34" s="1"/>
  <c r="H20" i="34"/>
  <c r="L20" i="34" s="1"/>
  <c r="F20" i="34"/>
  <c r="J20" i="34" s="1"/>
  <c r="H12" i="34"/>
  <c r="L12" i="34" s="1"/>
  <c r="G18" i="34"/>
  <c r="K18" i="34" s="1"/>
  <c r="G19" i="34"/>
  <c r="K19" i="34" s="1"/>
  <c r="F19" i="34"/>
  <c r="J19" i="34" s="1"/>
  <c r="E21" i="34"/>
  <c r="I21" i="34" s="1"/>
  <c r="E44" i="34"/>
  <c r="I44" i="34" s="1"/>
  <c r="F27" i="34"/>
  <c r="J27" i="34" s="1"/>
  <c r="E27" i="34"/>
  <c r="I27" i="34" s="1"/>
  <c r="H36" i="34"/>
  <c r="L36" i="34" s="1"/>
  <c r="G45" i="34"/>
  <c r="K45" i="34" s="1"/>
  <c r="G31" i="34"/>
  <c r="K31" i="34" s="1"/>
  <c r="F31" i="34"/>
  <c r="J31" i="34" s="1"/>
  <c r="E40" i="34"/>
  <c r="I40" i="34" s="1"/>
  <c r="E33" i="33"/>
  <c r="I33" i="33" s="1"/>
  <c r="H27" i="33"/>
  <c r="L27" i="33" s="1"/>
  <c r="G27" i="33"/>
  <c r="K27" i="33" s="1"/>
  <c r="G39" i="33"/>
  <c r="K39" i="33" s="1"/>
  <c r="G40" i="33"/>
  <c r="K40" i="33" s="1"/>
  <c r="H24" i="33"/>
  <c r="L24" i="33" s="1"/>
  <c r="F24" i="33"/>
  <c r="J24" i="33" s="1"/>
  <c r="G14" i="33"/>
  <c r="K14" i="33" s="1"/>
  <c r="E19" i="33"/>
  <c r="I19" i="33" s="1"/>
  <c r="H36" i="33"/>
  <c r="L36" i="33" s="1"/>
  <c r="G36" i="33"/>
  <c r="K36" i="33" s="1"/>
  <c r="H43" i="33"/>
  <c r="L43" i="33" s="1"/>
  <c r="F21" i="33"/>
  <c r="J21" i="33" s="1"/>
  <c r="F28" i="33"/>
  <c r="J28" i="33" s="1"/>
  <c r="E28" i="33"/>
  <c r="I28" i="33" s="1"/>
  <c r="E29" i="33"/>
  <c r="I29" i="33" s="1"/>
  <c r="F38" i="33"/>
  <c r="J38" i="33" s="1"/>
  <c r="G13" i="33"/>
  <c r="K13" i="33" s="1"/>
  <c r="F13" i="33"/>
  <c r="J13" i="33" s="1"/>
  <c r="E17" i="33"/>
  <c r="I17" i="33" s="1"/>
  <c r="E22" i="33"/>
  <c r="I22" i="33" s="1"/>
  <c r="F34" i="33"/>
  <c r="J34" i="33" s="1"/>
  <c r="G34" i="33"/>
  <c r="K34" i="33" s="1"/>
  <c r="E15" i="33"/>
  <c r="I15" i="33" s="1"/>
  <c r="E23" i="33"/>
  <c r="I23" i="33" s="1"/>
  <c r="G32" i="33"/>
  <c r="K32" i="33" s="1"/>
  <c r="F32" i="33"/>
  <c r="J32" i="33" s="1"/>
  <c r="H41" i="33"/>
  <c r="L41" i="33" s="1"/>
  <c r="E16" i="33"/>
  <c r="I16" i="33" s="1"/>
  <c r="F25" i="33"/>
  <c r="J25" i="33" s="1"/>
  <c r="G25" i="33"/>
  <c r="K25" i="33" s="1"/>
  <c r="F45" i="33"/>
  <c r="J45" i="33" s="1"/>
  <c r="F18" i="33"/>
  <c r="J18" i="33" s="1"/>
  <c r="H30" i="33"/>
  <c r="L30" i="33" s="1"/>
  <c r="F30" i="33"/>
  <c r="J30" i="33" s="1"/>
  <c r="G37" i="33"/>
  <c r="K37" i="33" s="1"/>
  <c r="H26" i="33"/>
  <c r="L26" i="33" s="1"/>
  <c r="G35" i="33"/>
  <c r="K35" i="33" s="1"/>
  <c r="E35" i="33"/>
  <c r="I35" i="33" s="1"/>
  <c r="F44" i="33"/>
  <c r="J44" i="33" s="1"/>
  <c r="H25" i="32"/>
  <c r="L25" i="32" s="1"/>
  <c r="H44" i="32"/>
  <c r="L44" i="32" s="1"/>
  <c r="G44" i="32"/>
  <c r="K44" i="32" s="1"/>
  <c r="F35" i="32"/>
  <c r="J35" i="32" s="1"/>
  <c r="E26" i="32"/>
  <c r="I26" i="32" s="1"/>
  <c r="G18" i="32"/>
  <c r="K18" i="32" s="1"/>
  <c r="F18" i="32"/>
  <c r="J18" i="32" s="1"/>
  <c r="F23" i="32"/>
  <c r="J23" i="32" s="1"/>
  <c r="G24" i="32"/>
  <c r="K24" i="32" s="1"/>
  <c r="F33" i="32"/>
  <c r="J33" i="32" s="1"/>
  <c r="E33" i="32"/>
  <c r="I33" i="32" s="1"/>
  <c r="H42" i="32"/>
  <c r="L42" i="32" s="1"/>
  <c r="H28" i="32"/>
  <c r="L28" i="32" s="1"/>
  <c r="G37" i="32"/>
  <c r="K37" i="32" s="1"/>
  <c r="F37" i="32"/>
  <c r="J37" i="32" s="1"/>
  <c r="E21" i="32"/>
  <c r="I21" i="32" s="1"/>
  <c r="E32" i="32"/>
  <c r="I32" i="32" s="1"/>
  <c r="F17" i="32"/>
  <c r="J17" i="32" s="1"/>
  <c r="H17" i="32"/>
  <c r="L17" i="32" s="1"/>
  <c r="E30" i="32"/>
  <c r="I30" i="32" s="1"/>
  <c r="G39" i="32"/>
  <c r="K39" i="32" s="1"/>
  <c r="G34" i="32"/>
  <c r="K34" i="32" s="1"/>
  <c r="F34" i="32"/>
  <c r="J34" i="32" s="1"/>
  <c r="E43" i="32"/>
  <c r="I43" i="32" s="1"/>
  <c r="E41" i="32"/>
  <c r="I41" i="32" s="1"/>
  <c r="F20" i="32"/>
  <c r="J20" i="32" s="1"/>
  <c r="E20" i="32"/>
  <c r="I20" i="32" s="1"/>
  <c r="E14" i="32"/>
  <c r="I14" i="32" s="1"/>
  <c r="G27" i="32"/>
  <c r="K27" i="32" s="1"/>
  <c r="F36" i="32"/>
  <c r="J36" i="32" s="1"/>
  <c r="H36" i="32"/>
  <c r="L36" i="32" s="1"/>
  <c r="E45" i="32"/>
  <c r="I45" i="32" s="1"/>
  <c r="H31" i="32"/>
  <c r="L31" i="32" s="1"/>
  <c r="G40" i="32"/>
  <c r="K40" i="32" s="1"/>
  <c r="F40" i="32"/>
  <c r="J40" i="32" s="1"/>
  <c r="E40" i="31"/>
  <c r="I40" i="31" s="1"/>
  <c r="E24" i="31"/>
  <c r="I24" i="31" s="1"/>
  <c r="H19" i="31"/>
  <c r="L19" i="31" s="1"/>
  <c r="G19" i="31"/>
  <c r="K19" i="31" s="1"/>
  <c r="G22" i="31"/>
  <c r="K22" i="31" s="1"/>
  <c r="E27" i="31"/>
  <c r="I27" i="31" s="1"/>
  <c r="F34" i="31"/>
  <c r="J34" i="31" s="1"/>
  <c r="G34" i="31"/>
  <c r="K34" i="31" s="1"/>
  <c r="H15" i="31"/>
  <c r="L15" i="31" s="1"/>
  <c r="E39" i="31"/>
  <c r="I39" i="31" s="1"/>
  <c r="G23" i="31"/>
  <c r="K23" i="31" s="1"/>
  <c r="F23" i="31"/>
  <c r="J23" i="31" s="1"/>
  <c r="H32" i="31"/>
  <c r="L32" i="31" s="1"/>
  <c r="E41" i="31"/>
  <c r="I41" i="31" s="1"/>
  <c r="F17" i="31"/>
  <c r="J17" i="31" s="1"/>
  <c r="G17" i="31"/>
  <c r="K17" i="31" s="1"/>
  <c r="F36" i="31"/>
  <c r="J36" i="31" s="1"/>
  <c r="E43" i="31"/>
  <c r="I43" i="31" s="1"/>
  <c r="G12" i="31"/>
  <c r="K12" i="31" s="1"/>
  <c r="H12" i="31"/>
  <c r="L12" i="31" s="1"/>
  <c r="H21" i="31"/>
  <c r="L21" i="31" s="1"/>
  <c r="H28" i="31"/>
  <c r="L28" i="31" s="1"/>
  <c r="G29" i="31"/>
  <c r="K29" i="31" s="1"/>
  <c r="H29" i="31"/>
  <c r="L29" i="31" s="1"/>
  <c r="E38" i="31"/>
  <c r="I38" i="31" s="1"/>
  <c r="E33" i="31"/>
  <c r="I33" i="31" s="1"/>
  <c r="H13" i="31"/>
  <c r="L13" i="31" s="1"/>
  <c r="F13" i="31"/>
  <c r="J13" i="31" s="1"/>
  <c r="H25" i="31"/>
  <c r="L25" i="31" s="1"/>
  <c r="E45" i="31"/>
  <c r="I45" i="31" s="1"/>
  <c r="G18" i="31"/>
  <c r="K18" i="31" s="1"/>
  <c r="E18" i="31"/>
  <c r="I18" i="31" s="1"/>
  <c r="G30" i="31"/>
  <c r="K30" i="31" s="1"/>
  <c r="H37" i="31"/>
  <c r="L37" i="31" s="1"/>
  <c r="G26" i="31"/>
  <c r="K26" i="31" s="1"/>
  <c r="E26" i="31"/>
  <c r="I26" i="31" s="1"/>
  <c r="F35" i="31"/>
  <c r="J35" i="31" s="1"/>
  <c r="H44" i="31"/>
  <c r="L44" i="31" s="1"/>
  <c r="H30" i="30"/>
  <c r="L30" i="30" s="1"/>
  <c r="F30" i="30"/>
  <c r="J30" i="30" s="1"/>
  <c r="G39" i="30"/>
  <c r="K39" i="30" s="1"/>
  <c r="F29" i="30"/>
  <c r="J29" i="30" s="1"/>
  <c r="G38" i="30"/>
  <c r="K38" i="30" s="1"/>
  <c r="E38" i="30"/>
  <c r="I38" i="30" s="1"/>
  <c r="E22" i="30"/>
  <c r="I22" i="30" s="1"/>
  <c r="G13" i="30"/>
  <c r="K13" i="30" s="1"/>
  <c r="G20" i="30"/>
  <c r="K20" i="30" s="1"/>
  <c r="F20" i="30"/>
  <c r="J20" i="30" s="1"/>
  <c r="G24" i="30"/>
  <c r="K24" i="30" s="1"/>
  <c r="E33" i="30"/>
  <c r="I33" i="30" s="1"/>
  <c r="H42" i="30"/>
  <c r="L42" i="30" s="1"/>
  <c r="F42" i="30"/>
  <c r="J42" i="30" s="1"/>
  <c r="E23" i="30"/>
  <c r="I23" i="30" s="1"/>
  <c r="F32" i="30"/>
  <c r="J32" i="30" s="1"/>
  <c r="G41" i="30"/>
  <c r="K41" i="30" s="1"/>
  <c r="E41" i="30"/>
  <c r="I41" i="30" s="1"/>
  <c r="E37" i="30"/>
  <c r="I37" i="30" s="1"/>
  <c r="G19" i="30"/>
  <c r="K19" i="30" s="1"/>
  <c r="G14" i="30"/>
  <c r="K14" i="30" s="1"/>
  <c r="F14" i="30"/>
  <c r="J14" i="30" s="1"/>
  <c r="E40" i="30"/>
  <c r="I40" i="30" s="1"/>
  <c r="H31" i="30"/>
  <c r="L31" i="30" s="1"/>
  <c r="G17" i="30"/>
  <c r="K17" i="30" s="1"/>
  <c r="F17" i="30"/>
  <c r="J17" i="30" s="1"/>
  <c r="G27" i="30"/>
  <c r="K27" i="30" s="1"/>
  <c r="E36" i="30"/>
  <c r="I36" i="30" s="1"/>
  <c r="F45" i="30"/>
  <c r="J45" i="30" s="1"/>
  <c r="G45" i="30"/>
  <c r="K45" i="30" s="1"/>
  <c r="E26" i="30"/>
  <c r="I26" i="30" s="1"/>
  <c r="F35" i="30"/>
  <c r="J35" i="30" s="1"/>
  <c r="G22" i="34"/>
  <c r="K22" i="34" s="1"/>
  <c r="F29" i="34"/>
  <c r="J29" i="34" s="1"/>
  <c r="E26" i="34"/>
  <c r="I26" i="34" s="1"/>
  <c r="F30" i="34"/>
  <c r="J30" i="34" s="1"/>
  <c r="H30" i="34"/>
  <c r="L30" i="34" s="1"/>
  <c r="E39" i="34"/>
  <c r="I39" i="34" s="1"/>
  <c r="H25" i="34"/>
  <c r="L25" i="34" s="1"/>
  <c r="G34" i="34"/>
  <c r="K34" i="34" s="1"/>
  <c r="F34" i="34"/>
  <c r="J34" i="34" s="1"/>
  <c r="E43" i="34"/>
  <c r="I43" i="34" s="1"/>
  <c r="E20" i="34"/>
  <c r="I20" i="34" s="1"/>
  <c r="F12" i="34"/>
  <c r="J12" i="34" s="1"/>
  <c r="G12" i="34"/>
  <c r="K12" i="34" s="1"/>
  <c r="E18" i="34"/>
  <c r="I18" i="34" s="1"/>
  <c r="E19" i="34"/>
  <c r="I19" i="34" s="1"/>
  <c r="G21" i="34"/>
  <c r="K21" i="34" s="1"/>
  <c r="H21" i="34"/>
  <c r="L21" i="34" s="1"/>
  <c r="F44" i="34"/>
  <c r="J44" i="34" s="1"/>
  <c r="G27" i="34"/>
  <c r="K27" i="34" s="1"/>
  <c r="F36" i="34"/>
  <c r="J36" i="34" s="1"/>
  <c r="E36" i="34"/>
  <c r="I36" i="34" s="1"/>
  <c r="H45" i="34"/>
  <c r="L45" i="34" s="1"/>
  <c r="H31" i="34"/>
  <c r="L31" i="34" s="1"/>
  <c r="G40" i="34"/>
  <c r="K40" i="34" s="1"/>
  <c r="F40" i="34"/>
  <c r="J40" i="34" s="1"/>
  <c r="G33" i="33"/>
  <c r="K33" i="33" s="1"/>
  <c r="E27" i="33"/>
  <c r="I27" i="33" s="1"/>
  <c r="H39" i="33"/>
  <c r="L39" i="33" s="1"/>
  <c r="F39" i="33"/>
  <c r="J39" i="33" s="1"/>
  <c r="E40" i="33"/>
  <c r="I40" i="33" s="1"/>
  <c r="E24" i="33"/>
  <c r="I24" i="33" s="1"/>
  <c r="H14" i="33"/>
  <c r="L14" i="33" s="1"/>
  <c r="F14" i="33"/>
  <c r="J14" i="33" s="1"/>
  <c r="G19" i="33"/>
  <c r="K19" i="33" s="1"/>
  <c r="E36" i="33"/>
  <c r="I36" i="33" s="1"/>
  <c r="F43" i="33"/>
  <c r="J43" i="33" s="1"/>
  <c r="G43" i="33"/>
  <c r="K43" i="33" s="1"/>
  <c r="H21" i="33"/>
  <c r="L21" i="33" s="1"/>
  <c r="H28" i="33"/>
  <c r="L28" i="33" s="1"/>
  <c r="G29" i="33"/>
  <c r="K29" i="33" s="1"/>
  <c r="H29" i="33"/>
  <c r="L29" i="33" s="1"/>
  <c r="E38" i="33"/>
  <c r="I38" i="33" s="1"/>
  <c r="H13" i="33"/>
  <c r="L13" i="33" s="1"/>
  <c r="F17" i="33"/>
  <c r="J17" i="33" s="1"/>
  <c r="G17" i="33"/>
  <c r="K17" i="33" s="1"/>
  <c r="G22" i="33"/>
  <c r="K22" i="33" s="1"/>
  <c r="E34" i="33"/>
  <c r="I34" i="33" s="1"/>
  <c r="G15" i="33"/>
  <c r="K15" i="33" s="1"/>
  <c r="H15" i="33"/>
  <c r="L15" i="33" s="1"/>
  <c r="H23" i="33"/>
  <c r="L23" i="33" s="1"/>
  <c r="E32" i="33"/>
  <c r="I32" i="33" s="1"/>
  <c r="G41" i="33"/>
  <c r="K41" i="33" s="1"/>
  <c r="F41" i="33"/>
  <c r="J41" i="33" s="1"/>
  <c r="G16" i="33"/>
  <c r="K16" i="33" s="1"/>
  <c r="E25" i="33"/>
  <c r="I25" i="33" s="1"/>
  <c r="H45" i="33"/>
  <c r="L45" i="33" s="1"/>
  <c r="G45" i="33"/>
  <c r="K45" i="33" s="1"/>
  <c r="E18" i="33"/>
  <c r="I18" i="33" s="1"/>
  <c r="E30" i="33"/>
  <c r="I30" i="33" s="1"/>
  <c r="F37" i="33"/>
  <c r="J37" i="33" s="1"/>
  <c r="E37" i="33"/>
  <c r="I37" i="33" s="1"/>
  <c r="F26" i="33"/>
  <c r="J26" i="33" s="1"/>
  <c r="H35" i="33"/>
  <c r="L35" i="33" s="1"/>
  <c r="G44" i="33"/>
  <c r="K44" i="33" s="1"/>
  <c r="E44" i="33"/>
  <c r="I44" i="33" s="1"/>
  <c r="E25" i="32"/>
  <c r="I25" i="32" s="1"/>
  <c r="E44" i="32"/>
  <c r="I44" i="32" s="1"/>
  <c r="H35" i="32"/>
  <c r="L35" i="32" s="1"/>
  <c r="G35" i="32"/>
  <c r="K35" i="32" s="1"/>
  <c r="F26" i="32"/>
  <c r="J26" i="32" s="1"/>
  <c r="H18" i="32"/>
  <c r="L18" i="32" s="1"/>
  <c r="H23" i="32"/>
  <c r="L23" i="32" s="1"/>
  <c r="G23" i="32"/>
  <c r="K23" i="32" s="1"/>
  <c r="H24" i="32"/>
  <c r="L24" i="32" s="1"/>
  <c r="G33" i="32"/>
  <c r="K33" i="32" s="1"/>
  <c r="F42" i="32"/>
  <c r="J42" i="32" s="1"/>
  <c r="E42" i="32"/>
  <c r="I42" i="32" s="1"/>
  <c r="E28" i="32"/>
  <c r="I28" i="32" s="1"/>
  <c r="H37" i="32"/>
  <c r="L37" i="32" s="1"/>
  <c r="G21" i="32"/>
  <c r="K21" i="32" s="1"/>
  <c r="F21" i="32"/>
  <c r="J21" i="32" s="1"/>
  <c r="F32" i="32"/>
  <c r="J32" i="32" s="1"/>
  <c r="G17" i="32"/>
  <c r="K17" i="32" s="1"/>
  <c r="F30" i="32"/>
  <c r="J30" i="32" s="1"/>
  <c r="H30" i="32"/>
  <c r="L30" i="32" s="1"/>
  <c r="E39" i="32"/>
  <c r="I39" i="32" s="1"/>
  <c r="H34" i="32"/>
  <c r="L34" i="32" s="1"/>
  <c r="G43" i="32"/>
  <c r="K43" i="32" s="1"/>
  <c r="F43" i="32"/>
  <c r="J43" i="32" s="1"/>
  <c r="F41" i="32"/>
  <c r="J41" i="32" s="1"/>
  <c r="G20" i="32"/>
  <c r="K20" i="32" s="1"/>
  <c r="F14" i="32"/>
  <c r="J14" i="32" s="1"/>
  <c r="H14" i="32"/>
  <c r="L14" i="32" s="1"/>
  <c r="H27" i="32"/>
  <c r="L27" i="32" s="1"/>
  <c r="G36" i="32"/>
  <c r="K36" i="32" s="1"/>
  <c r="F45" i="32"/>
  <c r="J45" i="32" s="1"/>
  <c r="H45" i="32"/>
  <c r="L45" i="32" s="1"/>
  <c r="E31" i="32"/>
  <c r="I31" i="32" s="1"/>
  <c r="H40" i="32"/>
  <c r="L40" i="32" s="1"/>
  <c r="F40" i="31"/>
  <c r="J40" i="31" s="1"/>
  <c r="H40" i="31"/>
  <c r="L40" i="31" s="1"/>
  <c r="G24" i="31"/>
  <c r="K24" i="31" s="1"/>
  <c r="E19" i="31"/>
  <c r="I19" i="31" s="1"/>
  <c r="H22" i="31"/>
  <c r="L22" i="31" s="1"/>
  <c r="F22" i="31"/>
  <c r="J22" i="31" s="1"/>
  <c r="F27" i="31"/>
  <c r="J27" i="31" s="1"/>
  <c r="E34" i="31"/>
  <c r="I34" i="31" s="1"/>
  <c r="G15" i="31"/>
  <c r="K15" i="31" s="1"/>
  <c r="F15" i="31"/>
  <c r="J15" i="31" s="1"/>
  <c r="G39" i="31"/>
  <c r="K39" i="31" s="1"/>
  <c r="E23" i="31"/>
  <c r="I23" i="31" s="1"/>
  <c r="G32" i="31"/>
  <c r="K32" i="31" s="1"/>
  <c r="F32" i="31"/>
  <c r="J32" i="31" s="1"/>
  <c r="H41" i="31"/>
  <c r="L41" i="31" s="1"/>
  <c r="E17" i="31"/>
  <c r="I17" i="31" s="1"/>
  <c r="H36" i="31"/>
  <c r="L36" i="31" s="1"/>
  <c r="G36" i="31"/>
  <c r="K36" i="31" s="1"/>
  <c r="H43" i="31"/>
  <c r="L43" i="31" s="1"/>
  <c r="F12" i="31"/>
  <c r="J12" i="31" s="1"/>
  <c r="G21" i="31"/>
  <c r="K21" i="31" s="1"/>
  <c r="E21" i="31"/>
  <c r="I21" i="31" s="1"/>
  <c r="G28" i="31"/>
  <c r="K28" i="31" s="1"/>
  <c r="F29" i="31"/>
  <c r="J29" i="31" s="1"/>
  <c r="G38" i="31"/>
  <c r="K38" i="31" s="1"/>
  <c r="H38" i="31"/>
  <c r="L38" i="31" s="1"/>
  <c r="G33" i="31"/>
  <c r="K33" i="31" s="1"/>
  <c r="E13" i="31"/>
  <c r="I13" i="31" s="1"/>
  <c r="F25" i="31"/>
  <c r="J25" i="31" s="1"/>
  <c r="G25" i="31"/>
  <c r="K25" i="31" s="1"/>
  <c r="F45" i="31"/>
  <c r="J45" i="31" s="1"/>
  <c r="H18" i="31"/>
  <c r="L18" i="31" s="1"/>
  <c r="H30" i="31"/>
  <c r="L30" i="31" s="1"/>
  <c r="F30" i="31"/>
  <c r="J30" i="31" s="1"/>
  <c r="G37" i="31"/>
  <c r="K37" i="31" s="1"/>
  <c r="H26" i="31"/>
  <c r="L26" i="31" s="1"/>
  <c r="G35" i="31"/>
  <c r="K35" i="31" s="1"/>
  <c r="E35" i="31"/>
  <c r="I35" i="31" s="1"/>
  <c r="F44" i="31"/>
  <c r="J44" i="31" s="1"/>
  <c r="E30" i="30"/>
  <c r="I30" i="30" s="1"/>
  <c r="H39" i="30"/>
  <c r="L39" i="30" s="1"/>
  <c r="F39" i="30"/>
  <c r="J39" i="30" s="1"/>
  <c r="H29" i="30"/>
  <c r="L29" i="30" s="1"/>
  <c r="F38" i="30"/>
  <c r="J38" i="30" s="1"/>
  <c r="F22" i="30"/>
  <c r="J22" i="30" s="1"/>
  <c r="H22" i="30"/>
  <c r="L22" i="30" s="1"/>
  <c r="E13" i="30"/>
  <c r="I13" i="30" s="1"/>
  <c r="H20" i="30"/>
  <c r="L20" i="30" s="1"/>
  <c r="H24" i="30"/>
  <c r="L24" i="30" s="1"/>
  <c r="F24" i="30"/>
  <c r="J24" i="30" s="1"/>
  <c r="G33" i="30"/>
  <c r="K33" i="30" s="1"/>
  <c r="E42" i="30"/>
  <c r="I42" i="30" s="1"/>
  <c r="G23" i="30"/>
  <c r="K23" i="30" s="1"/>
  <c r="H23" i="30"/>
  <c r="L23" i="30" s="1"/>
  <c r="H32" i="30"/>
  <c r="L32" i="30" s="1"/>
  <c r="F41" i="30"/>
  <c r="J41" i="30" s="1"/>
  <c r="F37" i="30"/>
  <c r="J37" i="30" s="1"/>
  <c r="G37" i="30"/>
  <c r="K37" i="30" s="1"/>
  <c r="E19" i="30"/>
  <c r="I19" i="30" s="1"/>
  <c r="H14" i="30"/>
  <c r="L14" i="30" s="1"/>
  <c r="F40" i="30"/>
  <c r="J40" i="30" s="1"/>
  <c r="G40" i="30"/>
  <c r="K40" i="30" s="1"/>
  <c r="E31" i="30"/>
  <c r="I31" i="30" s="1"/>
  <c r="H17" i="30"/>
  <c r="L17" i="30" s="1"/>
  <c r="H27" i="30"/>
  <c r="L27" i="30" s="1"/>
  <c r="F27" i="30"/>
  <c r="J27" i="30" s="1"/>
  <c r="G36" i="30"/>
  <c r="K36" i="30" s="1"/>
  <c r="H45" i="30"/>
  <c r="L45" i="30" s="1"/>
  <c r="G26" i="30"/>
  <c r="K26" i="30" s="1"/>
  <c r="H26" i="30"/>
  <c r="L26" i="30" s="1"/>
  <c r="E35" i="30"/>
  <c r="I35" i="30" s="1"/>
  <c r="H29" i="34"/>
  <c r="L29" i="34" s="1"/>
  <c r="G29" i="34"/>
  <c r="K29" i="34" s="1"/>
  <c r="F26" i="34"/>
  <c r="J26" i="34" s="1"/>
  <c r="G30" i="34"/>
  <c r="K30" i="34" s="1"/>
  <c r="F39" i="34"/>
  <c r="J39" i="34" s="1"/>
  <c r="H39" i="34"/>
  <c r="L39" i="34" s="1"/>
  <c r="E25" i="34"/>
  <c r="I25" i="34" s="1"/>
  <c r="H34" i="34"/>
  <c r="L34" i="34" s="1"/>
  <c r="G43" i="34"/>
  <c r="K43" i="34" s="1"/>
  <c r="F43" i="34"/>
  <c r="J43" i="34" s="1"/>
  <c r="G20" i="34"/>
  <c r="K20" i="34" s="1"/>
  <c r="E12" i="34"/>
  <c r="I12" i="34" s="1"/>
  <c r="F18" i="34"/>
  <c r="J18" i="34" s="1"/>
  <c r="H18" i="34"/>
  <c r="L18" i="34" s="1"/>
  <c r="H19" i="34"/>
  <c r="L19" i="34" s="1"/>
  <c r="F21" i="34"/>
  <c r="J21" i="34" s="1"/>
  <c r="H44" i="34"/>
  <c r="L44" i="34" s="1"/>
  <c r="G44" i="34"/>
  <c r="K44" i="34" s="1"/>
  <c r="H27" i="34"/>
  <c r="L27" i="34" s="1"/>
  <c r="G36" i="34"/>
  <c r="K36" i="34" s="1"/>
  <c r="F45" i="34"/>
  <c r="J45" i="34" s="1"/>
  <c r="E45" i="34"/>
  <c r="I45" i="34" s="1"/>
  <c r="E31" i="34"/>
  <c r="I31" i="34" s="1"/>
  <c r="H40" i="34"/>
  <c r="L40" i="34" s="1"/>
  <c r="H33" i="33"/>
  <c r="L33" i="33" s="1"/>
  <c r="F33" i="33"/>
  <c r="J33" i="33" s="1"/>
  <c r="F27" i="33"/>
  <c r="J27" i="33" s="1"/>
  <c r="E39" i="33"/>
  <c r="I39" i="33" s="1"/>
  <c r="F40" i="33"/>
  <c r="J40" i="33" s="1"/>
  <c r="H40" i="33"/>
  <c r="L40" i="33" s="1"/>
  <c r="G24" i="33"/>
  <c r="K24" i="33" s="1"/>
  <c r="E14" i="33"/>
  <c r="I14" i="33" s="1"/>
  <c r="H19" i="33"/>
  <c r="L19" i="33" s="1"/>
  <c r="F19" i="33"/>
  <c r="J19" i="33" s="1"/>
  <c r="F36" i="33"/>
  <c r="J36" i="33" s="1"/>
  <c r="E43" i="33"/>
  <c r="I43" i="33" s="1"/>
  <c r="G21" i="33"/>
  <c r="K21" i="33" s="1"/>
  <c r="E21" i="33"/>
  <c r="I21" i="33" s="1"/>
  <c r="G28" i="33"/>
  <c r="K28" i="33" s="1"/>
  <c r="F29" i="33"/>
  <c r="J29" i="33" s="1"/>
  <c r="G38" i="33"/>
  <c r="K38" i="33" s="1"/>
  <c r="H38" i="33"/>
  <c r="L38" i="33" s="1"/>
  <c r="E13" i="33"/>
  <c r="I13" i="33" s="1"/>
  <c r="H17" i="33"/>
  <c r="L17" i="33" s="1"/>
  <c r="H22" i="33"/>
  <c r="L22" i="33" s="1"/>
  <c r="F22" i="33"/>
  <c r="J22" i="33" s="1"/>
  <c r="H34" i="33"/>
  <c r="L34" i="33" s="1"/>
  <c r="F15" i="33"/>
  <c r="J15" i="33" s="1"/>
  <c r="G23" i="33"/>
  <c r="K23" i="33" s="1"/>
  <c r="F23" i="33"/>
  <c r="J23" i="33" s="1"/>
  <c r="H32" i="33"/>
  <c r="L32" i="33" s="1"/>
  <c r="E41" i="33"/>
  <c r="I41" i="33" s="1"/>
  <c r="H16" i="33"/>
  <c r="L16" i="33" s="1"/>
  <c r="F16" i="33"/>
  <c r="J16" i="33" s="1"/>
  <c r="H25" i="33"/>
  <c r="L25" i="33" s="1"/>
  <c r="E45" i="33"/>
  <c r="I45" i="33" s="1"/>
  <c r="G18" i="33"/>
  <c r="K18" i="33" s="1"/>
  <c r="H18" i="33"/>
  <c r="L18" i="33" s="1"/>
  <c r="G30" i="33"/>
  <c r="K30" i="33" s="1"/>
  <c r="H37" i="33"/>
  <c r="L37" i="33" s="1"/>
  <c r="G26" i="33"/>
  <c r="K26" i="33" s="1"/>
  <c r="E26" i="33"/>
  <c r="I26" i="33" s="1"/>
  <c r="F35" i="33"/>
  <c r="J35" i="33" s="1"/>
  <c r="H44" i="33"/>
  <c r="L44" i="33" s="1"/>
  <c r="G25" i="32"/>
  <c r="K25" i="32" s="1"/>
  <c r="F25" i="32"/>
  <c r="J25" i="32" s="1"/>
  <c r="F44" i="32"/>
  <c r="J44" i="32" s="1"/>
  <c r="E35" i="32"/>
  <c r="I35" i="32" s="1"/>
  <c r="H26" i="32"/>
  <c r="L26" i="32" s="1"/>
  <c r="G26" i="32"/>
  <c r="K26" i="32" s="1"/>
  <c r="E18" i="32"/>
  <c r="I18" i="32" s="1"/>
  <c r="E23" i="32"/>
  <c r="I23" i="32" s="1"/>
  <c r="F24" i="32"/>
  <c r="J24" i="32" s="1"/>
  <c r="E24" i="32"/>
  <c r="I24" i="32" s="1"/>
  <c r="H33" i="32"/>
  <c r="L33" i="32" s="1"/>
  <c r="G42" i="32"/>
  <c r="K42" i="32" s="1"/>
  <c r="G28" i="32"/>
  <c r="K28" i="32" s="1"/>
  <c r="F28" i="32"/>
  <c r="J28" i="32" s="1"/>
  <c r="E37" i="32"/>
  <c r="I37" i="32" s="1"/>
  <c r="H21" i="32"/>
  <c r="L21" i="32" s="1"/>
  <c r="H32" i="32"/>
  <c r="L32" i="32" s="1"/>
  <c r="G32" i="32"/>
  <c r="K32" i="32" s="1"/>
  <c r="E17" i="32"/>
  <c r="I17" i="32" s="1"/>
  <c r="G30" i="32"/>
  <c r="K30" i="32" s="1"/>
  <c r="F39" i="32"/>
  <c r="J39" i="32" s="1"/>
  <c r="H39" i="32"/>
  <c r="L39" i="32" s="1"/>
  <c r="E34" i="32"/>
  <c r="I34" i="32" s="1"/>
  <c r="H43" i="32"/>
  <c r="L43" i="32" s="1"/>
  <c r="H41" i="32"/>
  <c r="L41" i="32" s="1"/>
  <c r="G41" i="32"/>
  <c r="K41" i="32" s="1"/>
  <c r="H20" i="32"/>
  <c r="L20" i="32" s="1"/>
  <c r="G14" i="32"/>
  <c r="K14" i="32" s="1"/>
  <c r="F27" i="32"/>
  <c r="J27" i="32" s="1"/>
  <c r="E27" i="32"/>
  <c r="I27" i="32" s="1"/>
  <c r="E36" i="32"/>
  <c r="I36" i="32" s="1"/>
  <c r="G45" i="32"/>
  <c r="K45" i="32" s="1"/>
  <c r="G31" i="32"/>
  <c r="K31" i="32" s="1"/>
  <c r="F31" i="32"/>
  <c r="J31" i="32" s="1"/>
  <c r="E40" i="32"/>
  <c r="I40" i="32" s="1"/>
  <c r="G40" i="31"/>
  <c r="K40" i="31" s="1"/>
  <c r="H24" i="31"/>
  <c r="L24" i="31" s="1"/>
  <c r="F24" i="31"/>
  <c r="J24" i="31" s="1"/>
  <c r="F19" i="31"/>
  <c r="J19" i="31" s="1"/>
  <c r="E22" i="31"/>
  <c r="I22" i="31" s="1"/>
  <c r="H27" i="31"/>
  <c r="L27" i="31" s="1"/>
  <c r="G27" i="31"/>
  <c r="K27" i="31" s="1"/>
  <c r="H34" i="31"/>
  <c r="L34" i="31" s="1"/>
  <c r="E15" i="31"/>
  <c r="I15" i="31" s="1"/>
  <c r="H39" i="31"/>
  <c r="L39" i="31" s="1"/>
  <c r="F39" i="31"/>
  <c r="J39" i="31" s="1"/>
  <c r="H23" i="31"/>
  <c r="L23" i="31" s="1"/>
  <c r="E32" i="31"/>
  <c r="I32" i="31" s="1"/>
  <c r="G41" i="31"/>
  <c r="K41" i="31" s="1"/>
  <c r="F41" i="31"/>
  <c r="J41" i="31" s="1"/>
  <c r="H17" i="31"/>
  <c r="L17" i="31" s="1"/>
  <c r="E36" i="31"/>
  <c r="I36" i="31" s="1"/>
  <c r="F43" i="31"/>
  <c r="J43" i="31" s="1"/>
  <c r="G43" i="31"/>
  <c r="K43" i="31" s="1"/>
  <c r="E12" i="31"/>
  <c r="I12" i="31" s="1"/>
  <c r="F21" i="31"/>
  <c r="J21" i="31" s="1"/>
  <c r="F28" i="31"/>
  <c r="J28" i="31" s="1"/>
  <c r="E28" i="31"/>
  <c r="I28" i="31" s="1"/>
  <c r="E29" i="31"/>
  <c r="I29" i="31" s="1"/>
  <c r="F38" i="31"/>
  <c r="J38" i="31" s="1"/>
  <c r="H33" i="31"/>
  <c r="L33" i="31" s="1"/>
  <c r="F33" i="31"/>
  <c r="J33" i="31" s="1"/>
  <c r="G13" i="31"/>
  <c r="K13" i="31" s="1"/>
  <c r="E25" i="31"/>
  <c r="I25" i="31" s="1"/>
  <c r="H45" i="31"/>
  <c r="L45" i="31" s="1"/>
  <c r="G45" i="31"/>
  <c r="K45" i="31" s="1"/>
  <c r="F18" i="31"/>
  <c r="J18" i="31" s="1"/>
  <c r="E30" i="31"/>
  <c r="I30" i="31" s="1"/>
  <c r="F37" i="31"/>
  <c r="J37" i="31" s="1"/>
  <c r="E37" i="31"/>
  <c r="I37" i="31" s="1"/>
  <c r="F26" i="31"/>
  <c r="J26" i="31" s="1"/>
  <c r="H35" i="31"/>
  <c r="L35" i="31" s="1"/>
  <c r="G44" i="31"/>
  <c r="K44" i="31" s="1"/>
  <c r="E44" i="31"/>
  <c r="I44" i="31" s="1"/>
  <c r="G30" i="30"/>
  <c r="K30" i="30" s="1"/>
  <c r="E39" i="30"/>
  <c r="I39" i="30" s="1"/>
  <c r="G29" i="30"/>
  <c r="K29" i="30" s="1"/>
  <c r="E29" i="30"/>
  <c r="I29" i="30" s="1"/>
  <c r="H38" i="30"/>
  <c r="L38" i="30" s="1"/>
  <c r="G22" i="30"/>
  <c r="K22" i="30" s="1"/>
  <c r="F13" i="30"/>
  <c r="J13" i="30" s="1"/>
  <c r="H13" i="30"/>
  <c r="L13" i="30" s="1"/>
  <c r="E20" i="30"/>
  <c r="I20" i="30" s="1"/>
  <c r="E24" i="30"/>
  <c r="I24" i="30" s="1"/>
  <c r="H33" i="30"/>
  <c r="L33" i="30" s="1"/>
  <c r="F33" i="30"/>
  <c r="J33" i="30" s="1"/>
  <c r="G42" i="30"/>
  <c r="K42" i="30" s="1"/>
  <c r="F23" i="30"/>
  <c r="J23" i="30" s="1"/>
  <c r="G32" i="30"/>
  <c r="K32" i="30" s="1"/>
  <c r="E32" i="30"/>
  <c r="I32" i="30" s="1"/>
  <c r="H41" i="30"/>
  <c r="L41" i="30" s="1"/>
  <c r="H37" i="30"/>
  <c r="L37" i="30" s="1"/>
  <c r="F19" i="30"/>
  <c r="J19" i="30" s="1"/>
  <c r="H19" i="30"/>
  <c r="L19" i="30" s="1"/>
  <c r="E14" i="30"/>
  <c r="I14" i="30" s="1"/>
  <c r="H40" i="30"/>
  <c r="L40" i="30" s="1"/>
  <c r="F31" i="30"/>
  <c r="J31" i="30" s="1"/>
  <c r="G31" i="30"/>
  <c r="K31" i="30" s="1"/>
  <c r="E17" i="30"/>
  <c r="I17" i="30" s="1"/>
  <c r="E27" i="30"/>
  <c r="I27" i="30" s="1"/>
  <c r="H36" i="30"/>
  <c r="L36" i="30" s="1"/>
  <c r="F36" i="30"/>
  <c r="J36" i="30" s="1"/>
  <c r="E45" i="30"/>
  <c r="I45" i="30" s="1"/>
  <c r="F26" i="30"/>
  <c r="J26" i="30" s="1"/>
  <c r="G35" i="30"/>
  <c r="K35" i="30" s="1"/>
  <c r="H35" i="30"/>
  <c r="L35" i="30" s="1"/>
  <c r="G44" i="30"/>
  <c r="K44" i="30" s="1"/>
  <c r="H44" i="30"/>
  <c r="L44" i="30" s="1"/>
  <c r="E28" i="30"/>
  <c r="I28" i="30" s="1"/>
  <c r="G16" i="30"/>
  <c r="K16" i="30" s="1"/>
  <c r="H33" i="29"/>
  <c r="L33" i="29" s="1"/>
  <c r="F33" i="29"/>
  <c r="J33" i="29" s="1"/>
  <c r="G13" i="29"/>
  <c r="K13" i="29" s="1"/>
  <c r="E25" i="29"/>
  <c r="I25" i="29" s="1"/>
  <c r="H45" i="29"/>
  <c r="L45" i="29" s="1"/>
  <c r="G45" i="29"/>
  <c r="K45" i="29" s="1"/>
  <c r="F18" i="29"/>
  <c r="J18" i="29" s="1"/>
  <c r="E30" i="29"/>
  <c r="I30" i="29" s="1"/>
  <c r="F37" i="29"/>
  <c r="J37" i="29" s="1"/>
  <c r="E37" i="29"/>
  <c r="I37" i="29" s="1"/>
  <c r="F26" i="29"/>
  <c r="J26" i="29" s="1"/>
  <c r="H35" i="29"/>
  <c r="L35" i="29" s="1"/>
  <c r="G44" i="29"/>
  <c r="K44" i="29" s="1"/>
  <c r="E44" i="29"/>
  <c r="I44" i="29" s="1"/>
  <c r="H17" i="29"/>
  <c r="L17" i="29" s="1"/>
  <c r="E36" i="29"/>
  <c r="I36" i="29" s="1"/>
  <c r="F43" i="29"/>
  <c r="J43" i="29" s="1"/>
  <c r="G43" i="29"/>
  <c r="K43" i="29" s="1"/>
  <c r="E12" i="29"/>
  <c r="I12" i="29" s="1"/>
  <c r="F21" i="29"/>
  <c r="J21" i="29" s="1"/>
  <c r="F28" i="29"/>
  <c r="J28" i="29" s="1"/>
  <c r="E28" i="29"/>
  <c r="I28" i="29" s="1"/>
  <c r="E29" i="29"/>
  <c r="I29" i="29" s="1"/>
  <c r="F38" i="29"/>
  <c r="J38" i="29" s="1"/>
  <c r="F40" i="29"/>
  <c r="J40" i="29" s="1"/>
  <c r="H40" i="29"/>
  <c r="L40" i="29" s="1"/>
  <c r="G24" i="29"/>
  <c r="K24" i="29" s="1"/>
  <c r="E19" i="29"/>
  <c r="I19" i="29" s="1"/>
  <c r="H22" i="29"/>
  <c r="L22" i="29" s="1"/>
  <c r="F22" i="29"/>
  <c r="J22" i="29" s="1"/>
  <c r="F27" i="29"/>
  <c r="J27" i="29" s="1"/>
  <c r="E34" i="29"/>
  <c r="I34" i="29" s="1"/>
  <c r="G15" i="29"/>
  <c r="K15" i="29" s="1"/>
  <c r="F15" i="29"/>
  <c r="J15" i="29" s="1"/>
  <c r="G39" i="29"/>
  <c r="K39" i="29" s="1"/>
  <c r="E23" i="29"/>
  <c r="I23" i="29" s="1"/>
  <c r="G32" i="29"/>
  <c r="K32" i="29" s="1"/>
  <c r="F32" i="29"/>
  <c r="J32" i="29" s="1"/>
  <c r="H41" i="29"/>
  <c r="L41" i="29" s="1"/>
  <c r="F13" i="28"/>
  <c r="J13" i="28" s="1"/>
  <c r="F18" i="28"/>
  <c r="J18" i="28" s="1"/>
  <c r="E18" i="28"/>
  <c r="I18" i="28" s="1"/>
  <c r="G27" i="28"/>
  <c r="K27" i="28" s="1"/>
  <c r="F37" i="28"/>
  <c r="J37" i="28" s="1"/>
  <c r="G16" i="28"/>
  <c r="K16" i="28" s="1"/>
  <c r="F16" i="28"/>
  <c r="J16" i="28" s="1"/>
  <c r="G21" i="28"/>
  <c r="K21" i="28" s="1"/>
  <c r="H12" i="28"/>
  <c r="L12" i="28" s="1"/>
  <c r="H14" i="28"/>
  <c r="L14" i="28" s="1"/>
  <c r="G14" i="28"/>
  <c r="K14" i="28" s="1"/>
  <c r="G24" i="28"/>
  <c r="K24" i="28" s="1"/>
  <c r="H33" i="28"/>
  <c r="L33" i="28" s="1"/>
  <c r="F42" i="28"/>
  <c r="J42" i="28" s="1"/>
  <c r="G42" i="28"/>
  <c r="K42" i="28" s="1"/>
  <c r="H23" i="28"/>
  <c r="L23" i="28" s="1"/>
  <c r="E32" i="28"/>
  <c r="I32" i="28" s="1"/>
  <c r="H41" i="28"/>
  <c r="L41" i="28" s="1"/>
  <c r="F41" i="28"/>
  <c r="J41" i="28" s="1"/>
  <c r="H34" i="28"/>
  <c r="L34" i="28" s="1"/>
  <c r="F43" i="28"/>
  <c r="J43" i="28" s="1"/>
  <c r="G22" i="28"/>
  <c r="K22" i="28" s="1"/>
  <c r="F22" i="28"/>
  <c r="J22" i="28" s="1"/>
  <c r="E28" i="28"/>
  <c r="I28" i="28" s="1"/>
  <c r="E17" i="28"/>
  <c r="I17" i="28" s="1"/>
  <c r="F36" i="28"/>
  <c r="J36" i="28" s="1"/>
  <c r="G36" i="28"/>
  <c r="K36" i="28" s="1"/>
  <c r="E45" i="28"/>
  <c r="I45" i="28" s="1"/>
  <c r="F26" i="28"/>
  <c r="J26" i="28" s="1"/>
  <c r="H35" i="28"/>
  <c r="L35" i="28" s="1"/>
  <c r="F35" i="28"/>
  <c r="J35" i="28" s="1"/>
  <c r="G44" i="28"/>
  <c r="K44" i="28" s="1"/>
  <c r="H25" i="28"/>
  <c r="L25" i="28" s="1"/>
  <c r="G19" i="28"/>
  <c r="K19" i="28" s="1"/>
  <c r="E19" i="28"/>
  <c r="I19" i="28" s="1"/>
  <c r="F20" i="28"/>
  <c r="J20" i="28" s="1"/>
  <c r="E15" i="28"/>
  <c r="I15" i="28" s="1"/>
  <c r="F30" i="28"/>
  <c r="J30" i="28" s="1"/>
  <c r="G30" i="28"/>
  <c r="K30" i="28" s="1"/>
  <c r="E39" i="28"/>
  <c r="I39" i="28" s="1"/>
  <c r="E29" i="28"/>
  <c r="I29" i="28" s="1"/>
  <c r="H38" i="28"/>
  <c r="L38" i="28" s="1"/>
  <c r="F38" i="28"/>
  <c r="J38" i="28" s="1"/>
  <c r="H31" i="28"/>
  <c r="L31" i="28" s="1"/>
  <c r="F40" i="28"/>
  <c r="J40" i="28" s="1"/>
  <c r="F30" i="26"/>
  <c r="J30" i="26" s="1"/>
  <c r="G30" i="26"/>
  <c r="K30" i="26" s="1"/>
  <c r="H17" i="26"/>
  <c r="L17" i="26" s="1"/>
  <c r="F23" i="26"/>
  <c r="J23" i="26" s="1"/>
  <c r="H32" i="26"/>
  <c r="L32" i="26" s="1"/>
  <c r="F32" i="26"/>
  <c r="J32" i="26" s="1"/>
  <c r="G41" i="26"/>
  <c r="K41" i="26" s="1"/>
  <c r="F28" i="26"/>
  <c r="J28" i="26" s="1"/>
  <c r="G37" i="26"/>
  <c r="K37" i="26" s="1"/>
  <c r="E37" i="26"/>
  <c r="I37" i="26" s="1"/>
  <c r="G15" i="26"/>
  <c r="K15" i="26" s="1"/>
  <c r="H36" i="26"/>
  <c r="L36" i="26" s="1"/>
  <c r="F25" i="26"/>
  <c r="J25" i="26" s="1"/>
  <c r="H25" i="26"/>
  <c r="L25" i="26" s="1"/>
  <c r="E39" i="26"/>
  <c r="I39" i="26" s="1"/>
  <c r="F20" i="26"/>
  <c r="J20" i="26" s="1"/>
  <c r="H29" i="26"/>
  <c r="L29" i="26" s="1"/>
  <c r="F29" i="26"/>
  <c r="J29" i="26" s="1"/>
  <c r="G38" i="26"/>
  <c r="K38" i="26" s="1"/>
  <c r="F34" i="26"/>
  <c r="J34" i="26" s="1"/>
  <c r="G43" i="26"/>
  <c r="K43" i="26" s="1"/>
  <c r="H43" i="26"/>
  <c r="L43" i="26" s="1"/>
  <c r="E33" i="26"/>
  <c r="I33" i="26" s="1"/>
  <c r="E21" i="26"/>
  <c r="I21" i="26" s="1"/>
  <c r="H12" i="26"/>
  <c r="L12" i="26" s="1"/>
  <c r="F12" i="26"/>
  <c r="J12" i="26" s="1"/>
  <c r="E45" i="26"/>
  <c r="I45" i="26" s="1"/>
  <c r="E24" i="26"/>
  <c r="I24" i="26" s="1"/>
  <c r="G14" i="26"/>
  <c r="K14" i="26" s="1"/>
  <c r="E14" i="26"/>
  <c r="I14" i="26" s="1"/>
  <c r="H26" i="26"/>
  <c r="L26" i="26" s="1"/>
  <c r="E35" i="26"/>
  <c r="I35" i="26" s="1"/>
  <c r="H44" i="26"/>
  <c r="L44" i="26" s="1"/>
  <c r="F44" i="26"/>
  <c r="J44" i="26" s="1"/>
  <c r="H31" i="26"/>
  <c r="L31" i="26" s="1"/>
  <c r="F40" i="26"/>
  <c r="J40" i="26" s="1"/>
  <c r="H18" i="26"/>
  <c r="L18" i="26" s="1"/>
  <c r="F18" i="26"/>
  <c r="J18" i="26" s="1"/>
  <c r="E27" i="26"/>
  <c r="I27" i="26" s="1"/>
  <c r="H18" i="25"/>
  <c r="L18" i="25" s="1"/>
  <c r="F45" i="25"/>
  <c r="J45" i="25" s="1"/>
  <c r="G45" i="25"/>
  <c r="K45" i="25" s="1"/>
  <c r="G26" i="25"/>
  <c r="K26" i="25" s="1"/>
  <c r="E35" i="25"/>
  <c r="I35" i="25" s="1"/>
  <c r="H44" i="25"/>
  <c r="L44" i="25" s="1"/>
  <c r="F44" i="25"/>
  <c r="J44" i="25" s="1"/>
  <c r="E31" i="25"/>
  <c r="I31" i="25" s="1"/>
  <c r="F40" i="25"/>
  <c r="J40" i="25" s="1"/>
  <c r="G15" i="25"/>
  <c r="K15" i="25" s="1"/>
  <c r="F15" i="25"/>
  <c r="J15" i="25" s="1"/>
  <c r="E36" i="25"/>
  <c r="I36" i="25" s="1"/>
  <c r="G20" i="25"/>
  <c r="K20" i="25" s="1"/>
  <c r="H29" i="25"/>
  <c r="L29" i="25" s="1"/>
  <c r="F29" i="25"/>
  <c r="J29" i="25" s="1"/>
  <c r="G38" i="25"/>
  <c r="K38" i="25" s="1"/>
  <c r="F25" i="25"/>
  <c r="J25" i="25" s="1"/>
  <c r="G34" i="25"/>
  <c r="K34" i="25" s="1"/>
  <c r="H34" i="25"/>
  <c r="L34" i="25" s="1"/>
  <c r="E43" i="25"/>
  <c r="I43" i="25" s="1"/>
  <c r="H39" i="25"/>
  <c r="L39" i="25" s="1"/>
  <c r="F30" i="25"/>
  <c r="J30" i="25" s="1"/>
  <c r="G30" i="25"/>
  <c r="K30" i="25" s="1"/>
  <c r="H14" i="25"/>
  <c r="L14" i="25" s="1"/>
  <c r="H21" i="25"/>
  <c r="L21" i="25" s="1"/>
  <c r="G12" i="25"/>
  <c r="K12" i="25" s="1"/>
  <c r="F12" i="25"/>
  <c r="J12" i="25" s="1"/>
  <c r="E27" i="25"/>
  <c r="I27" i="25" s="1"/>
  <c r="G17" i="25"/>
  <c r="K17" i="25" s="1"/>
  <c r="H23" i="25"/>
  <c r="L23" i="25" s="1"/>
  <c r="F23" i="25"/>
  <c r="J23" i="25" s="1"/>
  <c r="G32" i="25"/>
  <c r="K32" i="25" s="1"/>
  <c r="E41" i="25"/>
  <c r="I41" i="25" s="1"/>
  <c r="G28" i="25"/>
  <c r="K28" i="25" s="1"/>
  <c r="E28" i="25"/>
  <c r="I28" i="25" s="1"/>
  <c r="H37" i="25"/>
  <c r="L37" i="25" s="1"/>
  <c r="H14" i="24"/>
  <c r="L14" i="24" s="1"/>
  <c r="H21" i="24"/>
  <c r="L21" i="24" s="1"/>
  <c r="G21" i="24"/>
  <c r="K21" i="24" s="1"/>
  <c r="E43" i="24"/>
  <c r="I43" i="24" s="1"/>
  <c r="H17" i="24"/>
  <c r="L17" i="24" s="1"/>
  <c r="H33" i="24"/>
  <c r="L33" i="24" s="1"/>
  <c r="F33" i="24"/>
  <c r="J33" i="24" s="1"/>
  <c r="G42" i="24"/>
  <c r="K42" i="24" s="1"/>
  <c r="F23" i="24"/>
  <c r="J23" i="24" s="1"/>
  <c r="F44" i="30"/>
  <c r="J44" i="30" s="1"/>
  <c r="F28" i="30"/>
  <c r="J28" i="30" s="1"/>
  <c r="G28" i="30"/>
  <c r="K28" i="30" s="1"/>
  <c r="H16" i="30"/>
  <c r="L16" i="30" s="1"/>
  <c r="E33" i="29"/>
  <c r="I33" i="29" s="1"/>
  <c r="H13" i="29"/>
  <c r="L13" i="29" s="1"/>
  <c r="F13" i="29"/>
  <c r="J13" i="29" s="1"/>
  <c r="H25" i="29"/>
  <c r="L25" i="29" s="1"/>
  <c r="E45" i="29"/>
  <c r="I45" i="29" s="1"/>
  <c r="G18" i="29"/>
  <c r="K18" i="29" s="1"/>
  <c r="E18" i="29"/>
  <c r="I18" i="29" s="1"/>
  <c r="G30" i="29"/>
  <c r="K30" i="29" s="1"/>
  <c r="H37" i="29"/>
  <c r="L37" i="29" s="1"/>
  <c r="G26" i="29"/>
  <c r="K26" i="29" s="1"/>
  <c r="E26" i="29"/>
  <c r="I26" i="29" s="1"/>
  <c r="F35" i="29"/>
  <c r="J35" i="29" s="1"/>
  <c r="H44" i="29"/>
  <c r="L44" i="29" s="1"/>
  <c r="F17" i="29"/>
  <c r="J17" i="29" s="1"/>
  <c r="G17" i="29"/>
  <c r="K17" i="29" s="1"/>
  <c r="F36" i="29"/>
  <c r="J36" i="29" s="1"/>
  <c r="E43" i="29"/>
  <c r="I43" i="29" s="1"/>
  <c r="G12" i="29"/>
  <c r="K12" i="29" s="1"/>
  <c r="H12" i="29"/>
  <c r="L12" i="29" s="1"/>
  <c r="H21" i="29"/>
  <c r="L21" i="29" s="1"/>
  <c r="H28" i="29"/>
  <c r="L28" i="29" s="1"/>
  <c r="G29" i="29"/>
  <c r="K29" i="29" s="1"/>
  <c r="H29" i="29"/>
  <c r="L29" i="29" s="1"/>
  <c r="E38" i="29"/>
  <c r="I38" i="29" s="1"/>
  <c r="G40" i="29"/>
  <c r="K40" i="29" s="1"/>
  <c r="H24" i="29"/>
  <c r="L24" i="29" s="1"/>
  <c r="F24" i="29"/>
  <c r="J24" i="29" s="1"/>
  <c r="F19" i="29"/>
  <c r="J19" i="29" s="1"/>
  <c r="E22" i="29"/>
  <c r="I22" i="29" s="1"/>
  <c r="H27" i="29"/>
  <c r="L27" i="29" s="1"/>
  <c r="G27" i="29"/>
  <c r="K27" i="29" s="1"/>
  <c r="H34" i="29"/>
  <c r="L34" i="29" s="1"/>
  <c r="E15" i="29"/>
  <c r="I15" i="29" s="1"/>
  <c r="H39" i="29"/>
  <c r="L39" i="29" s="1"/>
  <c r="F39" i="29"/>
  <c r="J39" i="29" s="1"/>
  <c r="H23" i="29"/>
  <c r="L23" i="29" s="1"/>
  <c r="E32" i="29"/>
  <c r="I32" i="29" s="1"/>
  <c r="G41" i="29"/>
  <c r="K41" i="29" s="1"/>
  <c r="F41" i="29"/>
  <c r="J41" i="29" s="1"/>
  <c r="H13" i="28"/>
  <c r="L13" i="28" s="1"/>
  <c r="H18" i="28"/>
  <c r="L18" i="28" s="1"/>
  <c r="H27" i="28"/>
  <c r="L27" i="28" s="1"/>
  <c r="F27" i="28"/>
  <c r="J27" i="28" s="1"/>
  <c r="H37" i="28"/>
  <c r="L37" i="28" s="1"/>
  <c r="H16" i="28"/>
  <c r="L16" i="28" s="1"/>
  <c r="F21" i="28"/>
  <c r="J21" i="28" s="1"/>
  <c r="E21" i="28"/>
  <c r="I21" i="28" s="1"/>
  <c r="G12" i="28"/>
  <c r="K12" i="28" s="1"/>
  <c r="E14" i="28"/>
  <c r="I14" i="28" s="1"/>
  <c r="H24" i="28"/>
  <c r="L24" i="28" s="1"/>
  <c r="F24" i="28"/>
  <c r="J24" i="28" s="1"/>
  <c r="E33" i="28"/>
  <c r="I33" i="28" s="1"/>
  <c r="H42" i="28"/>
  <c r="L42" i="28" s="1"/>
  <c r="G23" i="28"/>
  <c r="K23" i="28" s="1"/>
  <c r="E23" i="28"/>
  <c r="I23" i="28" s="1"/>
  <c r="G32" i="28"/>
  <c r="K32" i="28" s="1"/>
  <c r="E41" i="28"/>
  <c r="I41" i="28" s="1"/>
  <c r="G34" i="28"/>
  <c r="K34" i="28" s="1"/>
  <c r="E34" i="28"/>
  <c r="I34" i="28" s="1"/>
  <c r="H43" i="28"/>
  <c r="L43" i="28" s="1"/>
  <c r="H22" i="28"/>
  <c r="L22" i="28" s="1"/>
  <c r="F28" i="28"/>
  <c r="J28" i="28" s="1"/>
  <c r="G28" i="28"/>
  <c r="K28" i="28" s="1"/>
  <c r="G17" i="28"/>
  <c r="K17" i="28" s="1"/>
  <c r="H36" i="28"/>
  <c r="L36" i="28" s="1"/>
  <c r="F45" i="28"/>
  <c r="J45" i="28" s="1"/>
  <c r="G45" i="28"/>
  <c r="K45" i="28" s="1"/>
  <c r="E26" i="28"/>
  <c r="I26" i="28" s="1"/>
  <c r="E35" i="28"/>
  <c r="I35" i="28" s="1"/>
  <c r="H44" i="28"/>
  <c r="L44" i="28" s="1"/>
  <c r="F44" i="28"/>
  <c r="J44" i="28" s="1"/>
  <c r="E25" i="28"/>
  <c r="I25" i="28" s="1"/>
  <c r="F19" i="28"/>
  <c r="J19" i="28" s="1"/>
  <c r="H20" i="28"/>
  <c r="L20" i="28" s="1"/>
  <c r="G20" i="28"/>
  <c r="K20" i="28" s="1"/>
  <c r="G15" i="28"/>
  <c r="K15" i="28" s="1"/>
  <c r="H30" i="28"/>
  <c r="L30" i="28" s="1"/>
  <c r="F39" i="28"/>
  <c r="J39" i="28" s="1"/>
  <c r="G39" i="28"/>
  <c r="K39" i="28" s="1"/>
  <c r="G29" i="28"/>
  <c r="K29" i="28" s="1"/>
  <c r="E38" i="28"/>
  <c r="I38" i="28" s="1"/>
  <c r="G31" i="28"/>
  <c r="K31" i="28" s="1"/>
  <c r="E31" i="28"/>
  <c r="I31" i="28" s="1"/>
  <c r="H40" i="28"/>
  <c r="L40" i="28" s="1"/>
  <c r="H30" i="26"/>
  <c r="L30" i="26" s="1"/>
  <c r="G17" i="26"/>
  <c r="K17" i="26" s="1"/>
  <c r="E17" i="26"/>
  <c r="I17" i="26" s="1"/>
  <c r="E23" i="26"/>
  <c r="I23" i="26" s="1"/>
  <c r="E32" i="26"/>
  <c r="I32" i="26" s="1"/>
  <c r="H41" i="26"/>
  <c r="L41" i="26" s="1"/>
  <c r="F41" i="26"/>
  <c r="J41" i="26" s="1"/>
  <c r="H28" i="26"/>
  <c r="L28" i="26" s="1"/>
  <c r="F37" i="26"/>
  <c r="J37" i="26" s="1"/>
  <c r="H15" i="26"/>
  <c r="L15" i="26" s="1"/>
  <c r="F15" i="26"/>
  <c r="J15" i="26" s="1"/>
  <c r="E36" i="26"/>
  <c r="I36" i="26" s="1"/>
  <c r="G25" i="26"/>
  <c r="K25" i="26" s="1"/>
  <c r="F39" i="26"/>
  <c r="J39" i="26" s="1"/>
  <c r="G39" i="26"/>
  <c r="K39" i="26" s="1"/>
  <c r="H20" i="26"/>
  <c r="L20" i="26" s="1"/>
  <c r="E29" i="26"/>
  <c r="I29" i="26" s="1"/>
  <c r="H38" i="26"/>
  <c r="L38" i="26" s="1"/>
  <c r="F38" i="26"/>
  <c r="J38" i="26" s="1"/>
  <c r="E34" i="26"/>
  <c r="I34" i="26" s="1"/>
  <c r="F43" i="26"/>
  <c r="J43" i="26" s="1"/>
  <c r="F33" i="26"/>
  <c r="J33" i="26" s="1"/>
  <c r="G33" i="26"/>
  <c r="K33" i="26" s="1"/>
  <c r="G21" i="26"/>
  <c r="K21" i="26" s="1"/>
  <c r="E12" i="26"/>
  <c r="I12" i="26" s="1"/>
  <c r="F45" i="26"/>
  <c r="J45" i="26" s="1"/>
  <c r="G45" i="26"/>
  <c r="K45" i="26" s="1"/>
  <c r="G24" i="26"/>
  <c r="K24" i="26" s="1"/>
  <c r="F14" i="26"/>
  <c r="J14" i="26" s="1"/>
  <c r="G26" i="26"/>
  <c r="K26" i="26" s="1"/>
  <c r="F26" i="26"/>
  <c r="J26" i="26" s="1"/>
  <c r="G35" i="26"/>
  <c r="K35" i="26" s="1"/>
  <c r="E44" i="26"/>
  <c r="I44" i="26" s="1"/>
  <c r="G31" i="26"/>
  <c r="K31" i="26" s="1"/>
  <c r="E31" i="26"/>
  <c r="I31" i="26" s="1"/>
  <c r="H40" i="26"/>
  <c r="L40" i="26" s="1"/>
  <c r="E18" i="26"/>
  <c r="I18" i="26" s="1"/>
  <c r="F27" i="26"/>
  <c r="J27" i="26" s="1"/>
  <c r="G27" i="26"/>
  <c r="K27" i="26" s="1"/>
  <c r="E18" i="25"/>
  <c r="I18" i="25" s="1"/>
  <c r="H45" i="25"/>
  <c r="L45" i="25" s="1"/>
  <c r="H26" i="25"/>
  <c r="L26" i="25" s="1"/>
  <c r="F26" i="25"/>
  <c r="J26" i="25" s="1"/>
  <c r="G35" i="25"/>
  <c r="K35" i="25" s="1"/>
  <c r="E44" i="25"/>
  <c r="I44" i="25" s="1"/>
  <c r="G31" i="25"/>
  <c r="K31" i="25" s="1"/>
  <c r="H31" i="25"/>
  <c r="L31" i="25" s="1"/>
  <c r="H40" i="25"/>
  <c r="L40" i="25" s="1"/>
  <c r="H15" i="25"/>
  <c r="L15" i="25" s="1"/>
  <c r="F36" i="25"/>
  <c r="J36" i="25" s="1"/>
  <c r="G36" i="25"/>
  <c r="K36" i="25" s="1"/>
  <c r="E20" i="25"/>
  <c r="I20" i="25" s="1"/>
  <c r="E29" i="25"/>
  <c r="I29" i="25" s="1"/>
  <c r="H38" i="25"/>
  <c r="L38" i="25" s="1"/>
  <c r="F38" i="25"/>
  <c r="J38" i="25" s="1"/>
  <c r="E25" i="25"/>
  <c r="I25" i="25" s="1"/>
  <c r="F34" i="25"/>
  <c r="J34" i="25" s="1"/>
  <c r="G43" i="25"/>
  <c r="K43" i="25" s="1"/>
  <c r="H43" i="25"/>
  <c r="L43" i="25" s="1"/>
  <c r="E39" i="25"/>
  <c r="I39" i="25" s="1"/>
  <c r="H30" i="25"/>
  <c r="L30" i="25" s="1"/>
  <c r="F14" i="25"/>
  <c r="J14" i="25" s="1"/>
  <c r="E14" i="25"/>
  <c r="I14" i="25" s="1"/>
  <c r="E21" i="25"/>
  <c r="I21" i="25" s="1"/>
  <c r="H12" i="25"/>
  <c r="L12" i="25" s="1"/>
  <c r="F27" i="25"/>
  <c r="J27" i="25" s="1"/>
  <c r="G27" i="25"/>
  <c r="K27" i="25" s="1"/>
  <c r="H17" i="25"/>
  <c r="L17" i="25" s="1"/>
  <c r="E23" i="25"/>
  <c r="I23" i="25" s="1"/>
  <c r="H32" i="25"/>
  <c r="L32" i="25" s="1"/>
  <c r="F32" i="25"/>
  <c r="J32" i="25" s="1"/>
  <c r="G41" i="25"/>
  <c r="K41" i="25" s="1"/>
  <c r="F28" i="25"/>
  <c r="J28" i="25" s="1"/>
  <c r="G37" i="25"/>
  <c r="K37" i="25" s="1"/>
  <c r="E37" i="25"/>
  <c r="I37" i="25" s="1"/>
  <c r="E14" i="24"/>
  <c r="I14" i="24" s="1"/>
  <c r="E21" i="24"/>
  <c r="I21" i="24" s="1"/>
  <c r="F43" i="24"/>
  <c r="J43" i="24" s="1"/>
  <c r="G43" i="24"/>
  <c r="K43" i="24" s="1"/>
  <c r="E17" i="24"/>
  <c r="I17" i="24" s="1"/>
  <c r="E33" i="24"/>
  <c r="I33" i="24" s="1"/>
  <c r="H42" i="24"/>
  <c r="L42" i="24" s="1"/>
  <c r="E44" i="30"/>
  <c r="I44" i="30" s="1"/>
  <c r="H28" i="30"/>
  <c r="L28" i="30" s="1"/>
  <c r="F16" i="30"/>
  <c r="J16" i="30" s="1"/>
  <c r="E16" i="30"/>
  <c r="I16" i="30" s="1"/>
  <c r="G33" i="29"/>
  <c r="K33" i="29" s="1"/>
  <c r="E13" i="29"/>
  <c r="I13" i="29" s="1"/>
  <c r="F25" i="29"/>
  <c r="J25" i="29" s="1"/>
  <c r="G25" i="29"/>
  <c r="K25" i="29" s="1"/>
  <c r="F45" i="29"/>
  <c r="J45" i="29" s="1"/>
  <c r="H18" i="29"/>
  <c r="L18" i="29" s="1"/>
  <c r="H30" i="29"/>
  <c r="L30" i="29" s="1"/>
  <c r="F30" i="29"/>
  <c r="J30" i="29" s="1"/>
  <c r="G37" i="29"/>
  <c r="K37" i="29" s="1"/>
  <c r="H26" i="29"/>
  <c r="L26" i="29" s="1"/>
  <c r="G35" i="29"/>
  <c r="K35" i="29" s="1"/>
  <c r="E35" i="29"/>
  <c r="I35" i="29" s="1"/>
  <c r="F44" i="29"/>
  <c r="J44" i="29" s="1"/>
  <c r="E17" i="29"/>
  <c r="I17" i="29" s="1"/>
  <c r="H36" i="29"/>
  <c r="L36" i="29" s="1"/>
  <c r="G36" i="29"/>
  <c r="K36" i="29" s="1"/>
  <c r="H43" i="29"/>
  <c r="L43" i="29" s="1"/>
  <c r="F12" i="29"/>
  <c r="J12" i="29" s="1"/>
  <c r="G21" i="29"/>
  <c r="K21" i="29" s="1"/>
  <c r="E21" i="29"/>
  <c r="I21" i="29" s="1"/>
  <c r="G28" i="29"/>
  <c r="K28" i="29" s="1"/>
  <c r="F29" i="29"/>
  <c r="J29" i="29" s="1"/>
  <c r="G38" i="29"/>
  <c r="K38" i="29" s="1"/>
  <c r="H38" i="29"/>
  <c r="L38" i="29" s="1"/>
  <c r="E40" i="29"/>
  <c r="I40" i="29" s="1"/>
  <c r="E24" i="29"/>
  <c r="I24" i="29" s="1"/>
  <c r="H19" i="29"/>
  <c r="L19" i="29" s="1"/>
  <c r="G19" i="29"/>
  <c r="K19" i="29" s="1"/>
  <c r="G22" i="29"/>
  <c r="K22" i="29" s="1"/>
  <c r="E27" i="29"/>
  <c r="I27" i="29" s="1"/>
  <c r="F34" i="29"/>
  <c r="J34" i="29" s="1"/>
  <c r="G34" i="29"/>
  <c r="K34" i="29" s="1"/>
  <c r="H15" i="29"/>
  <c r="L15" i="29" s="1"/>
  <c r="E39" i="29"/>
  <c r="I39" i="29" s="1"/>
  <c r="G23" i="29"/>
  <c r="K23" i="29" s="1"/>
  <c r="F23" i="29"/>
  <c r="J23" i="29" s="1"/>
  <c r="H32" i="29"/>
  <c r="L32" i="29" s="1"/>
  <c r="E41" i="29"/>
  <c r="I41" i="29" s="1"/>
  <c r="G13" i="28"/>
  <c r="K13" i="28" s="1"/>
  <c r="E13" i="28"/>
  <c r="I13" i="28" s="1"/>
  <c r="G18" i="28"/>
  <c r="K18" i="28" s="1"/>
  <c r="E27" i="28"/>
  <c r="I27" i="28" s="1"/>
  <c r="G37" i="28"/>
  <c r="K37" i="28" s="1"/>
  <c r="E37" i="28"/>
  <c r="I37" i="28" s="1"/>
  <c r="E16" i="28"/>
  <c r="I16" i="28" s="1"/>
  <c r="H21" i="28"/>
  <c r="L21" i="28" s="1"/>
  <c r="F12" i="28"/>
  <c r="J12" i="28" s="1"/>
  <c r="E12" i="28"/>
  <c r="I12" i="28" s="1"/>
  <c r="F14" i="28"/>
  <c r="J14" i="28" s="1"/>
  <c r="E24" i="28"/>
  <c r="I24" i="28" s="1"/>
  <c r="F33" i="28"/>
  <c r="J33" i="28" s="1"/>
  <c r="G33" i="28"/>
  <c r="K33" i="28" s="1"/>
  <c r="E42" i="28"/>
  <c r="I42" i="28" s="1"/>
  <c r="F23" i="28"/>
  <c r="J23" i="28" s="1"/>
  <c r="H32" i="28"/>
  <c r="L32" i="28" s="1"/>
  <c r="F32" i="28"/>
  <c r="J32" i="28" s="1"/>
  <c r="G41" i="28"/>
  <c r="K41" i="28" s="1"/>
  <c r="F34" i="28"/>
  <c r="J34" i="28" s="1"/>
  <c r="G43" i="28"/>
  <c r="K43" i="28" s="1"/>
  <c r="E43" i="28"/>
  <c r="I43" i="28" s="1"/>
  <c r="E22" i="28"/>
  <c r="I22" i="28" s="1"/>
  <c r="H28" i="28"/>
  <c r="L28" i="28" s="1"/>
  <c r="H17" i="28"/>
  <c r="L17" i="28" s="1"/>
  <c r="F17" i="28"/>
  <c r="J17" i="28" s="1"/>
  <c r="E36" i="28"/>
  <c r="I36" i="28" s="1"/>
  <c r="H45" i="28"/>
  <c r="L45" i="28" s="1"/>
  <c r="G26" i="28"/>
  <c r="K26" i="28" s="1"/>
  <c r="H26" i="28"/>
  <c r="L26" i="28" s="1"/>
  <c r="G35" i="28"/>
  <c r="K35" i="28" s="1"/>
  <c r="E44" i="28"/>
  <c r="I44" i="28" s="1"/>
  <c r="F25" i="28"/>
  <c r="J25" i="28" s="1"/>
  <c r="G25" i="28"/>
  <c r="K25" i="28" s="1"/>
  <c r="H19" i="28"/>
  <c r="L19" i="28" s="1"/>
  <c r="E20" i="28"/>
  <c r="I20" i="28" s="1"/>
  <c r="F15" i="28"/>
  <c r="J15" i="28" s="1"/>
  <c r="H15" i="28"/>
  <c r="L15" i="28" s="1"/>
  <c r="E30" i="28"/>
  <c r="I30" i="28" s="1"/>
  <c r="H39" i="28"/>
  <c r="L39" i="28" s="1"/>
  <c r="H29" i="28"/>
  <c r="L29" i="28" s="1"/>
  <c r="F29" i="28"/>
  <c r="J29" i="28" s="1"/>
  <c r="G38" i="28"/>
  <c r="K38" i="28" s="1"/>
  <c r="F31" i="28"/>
  <c r="J31" i="28" s="1"/>
  <c r="G40" i="28"/>
  <c r="K40" i="28" s="1"/>
  <c r="E40" i="28"/>
  <c r="I40" i="28" s="1"/>
  <c r="E30" i="26"/>
  <c r="I30" i="26" s="1"/>
  <c r="F17" i="26"/>
  <c r="J17" i="26" s="1"/>
  <c r="G23" i="26"/>
  <c r="K23" i="26" s="1"/>
  <c r="H23" i="26"/>
  <c r="L23" i="26" s="1"/>
  <c r="G32" i="26"/>
  <c r="K32" i="26" s="1"/>
  <c r="E41" i="26"/>
  <c r="I41" i="26" s="1"/>
  <c r="G28" i="26"/>
  <c r="K28" i="26" s="1"/>
  <c r="E28" i="26"/>
  <c r="I28" i="26" s="1"/>
  <c r="H37" i="26"/>
  <c r="L37" i="26" s="1"/>
  <c r="E15" i="26"/>
  <c r="I15" i="26" s="1"/>
  <c r="F36" i="26"/>
  <c r="J36" i="26" s="1"/>
  <c r="G36" i="26"/>
  <c r="K36" i="26" s="1"/>
  <c r="E25" i="26"/>
  <c r="I25" i="26" s="1"/>
  <c r="H39" i="26"/>
  <c r="L39" i="26" s="1"/>
  <c r="G20" i="26"/>
  <c r="K20" i="26" s="1"/>
  <c r="E20" i="26"/>
  <c r="I20" i="26" s="1"/>
  <c r="G29" i="26"/>
  <c r="K29" i="26" s="1"/>
  <c r="E38" i="26"/>
  <c r="I38" i="26" s="1"/>
  <c r="G34" i="26"/>
  <c r="K34" i="26" s="1"/>
  <c r="H34" i="26"/>
  <c r="L34" i="26" s="1"/>
  <c r="E43" i="26"/>
  <c r="I43" i="26" s="1"/>
  <c r="H33" i="26"/>
  <c r="L33" i="26" s="1"/>
  <c r="H21" i="26"/>
  <c r="L21" i="26" s="1"/>
  <c r="F21" i="26"/>
  <c r="J21" i="26" s="1"/>
  <c r="G12" i="26"/>
  <c r="K12" i="26" s="1"/>
  <c r="H45" i="26"/>
  <c r="L45" i="26" s="1"/>
  <c r="H24" i="26"/>
  <c r="L24" i="26" s="1"/>
  <c r="F24" i="26"/>
  <c r="J24" i="26" s="1"/>
  <c r="H14" i="26"/>
  <c r="L14" i="26" s="1"/>
  <c r="E26" i="26"/>
  <c r="I26" i="26" s="1"/>
  <c r="H35" i="26"/>
  <c r="L35" i="26" s="1"/>
  <c r="F35" i="26"/>
  <c r="J35" i="26" s="1"/>
  <c r="G44" i="26"/>
  <c r="K44" i="26" s="1"/>
  <c r="F31" i="26"/>
  <c r="J31" i="26" s="1"/>
  <c r="G40" i="26"/>
  <c r="K40" i="26" s="1"/>
  <c r="E40" i="26"/>
  <c r="I40" i="26" s="1"/>
  <c r="G18" i="26"/>
  <c r="K18" i="26" s="1"/>
  <c r="H27" i="26"/>
  <c r="L27" i="26" s="1"/>
  <c r="G18" i="25"/>
  <c r="K18" i="25" s="1"/>
  <c r="F18" i="25"/>
  <c r="J18" i="25" s="1"/>
  <c r="E45" i="25"/>
  <c r="I45" i="25" s="1"/>
  <c r="E26" i="25"/>
  <c r="I26" i="25" s="1"/>
  <c r="H35" i="25"/>
  <c r="L35" i="25" s="1"/>
  <c r="F35" i="25"/>
  <c r="J35" i="25" s="1"/>
  <c r="G44" i="25"/>
  <c r="K44" i="25" s="1"/>
  <c r="F31" i="25"/>
  <c r="J31" i="25" s="1"/>
  <c r="G40" i="25"/>
  <c r="K40" i="25" s="1"/>
  <c r="E40" i="25"/>
  <c r="I40" i="25" s="1"/>
  <c r="E15" i="25"/>
  <c r="I15" i="25" s="1"/>
  <c r="H36" i="25"/>
  <c r="L36" i="25" s="1"/>
  <c r="F20" i="25"/>
  <c r="J20" i="25" s="1"/>
  <c r="H20" i="25"/>
  <c r="L20" i="25" s="1"/>
  <c r="G29" i="25"/>
  <c r="K29" i="25" s="1"/>
  <c r="E38" i="25"/>
  <c r="I38" i="25" s="1"/>
  <c r="G25" i="25"/>
  <c r="K25" i="25" s="1"/>
  <c r="H25" i="25"/>
  <c r="L25" i="25" s="1"/>
  <c r="E34" i="25"/>
  <c r="I34" i="25" s="1"/>
  <c r="F43" i="25"/>
  <c r="J43" i="25" s="1"/>
  <c r="F39" i="25"/>
  <c r="J39" i="25" s="1"/>
  <c r="G39" i="25"/>
  <c r="K39" i="25" s="1"/>
  <c r="E30" i="25"/>
  <c r="I30" i="25" s="1"/>
  <c r="G14" i="25"/>
  <c r="K14" i="25" s="1"/>
  <c r="G21" i="25"/>
  <c r="K21" i="25" s="1"/>
  <c r="F21" i="25"/>
  <c r="J21" i="25" s="1"/>
  <c r="E12" i="25"/>
  <c r="I12" i="25" s="1"/>
  <c r="H27" i="25"/>
  <c r="L27" i="25" s="1"/>
  <c r="F17" i="25"/>
  <c r="J17" i="25" s="1"/>
  <c r="E17" i="25"/>
  <c r="I17" i="25" s="1"/>
  <c r="G23" i="25"/>
  <c r="K23" i="25" s="1"/>
  <c r="E32" i="25"/>
  <c r="I32" i="25" s="1"/>
  <c r="H41" i="25"/>
  <c r="L41" i="25" s="1"/>
  <c r="F41" i="25"/>
  <c r="J41" i="25" s="1"/>
  <c r="H28" i="25"/>
  <c r="L28" i="25" s="1"/>
  <c r="F37" i="25"/>
  <c r="J37" i="25" s="1"/>
  <c r="G14" i="24"/>
  <c r="K14" i="24" s="1"/>
  <c r="F14" i="24"/>
  <c r="J14" i="24" s="1"/>
  <c r="F21" i="24"/>
  <c r="J21" i="24" s="1"/>
  <c r="H43" i="24"/>
  <c r="L43" i="24" s="1"/>
  <c r="G17" i="24"/>
  <c r="K17" i="24" s="1"/>
  <c r="F17" i="24"/>
  <c r="J17" i="24" s="1"/>
  <c r="G33" i="24"/>
  <c r="K33" i="24" s="1"/>
  <c r="E42" i="24"/>
  <c r="I42" i="24" s="1"/>
  <c r="F42" i="24"/>
  <c r="J42" i="24" s="1"/>
  <c r="E23" i="24"/>
  <c r="I23" i="24" s="1"/>
  <c r="H32" i="24"/>
  <c r="L32" i="24" s="1"/>
  <c r="F41" i="24"/>
  <c r="J41" i="24" s="1"/>
  <c r="F37" i="24"/>
  <c r="J37" i="24" s="1"/>
  <c r="G37" i="24"/>
  <c r="K37" i="24" s="1"/>
  <c r="E28" i="24"/>
  <c r="I28" i="24" s="1"/>
  <c r="E18" i="24"/>
  <c r="I18" i="24" s="1"/>
  <c r="F34" i="24"/>
  <c r="J34" i="24" s="1"/>
  <c r="G34" i="24"/>
  <c r="K34" i="24" s="1"/>
  <c r="F24" i="24"/>
  <c r="J24" i="24" s="1"/>
  <c r="E27" i="24"/>
  <c r="I27" i="24" s="1"/>
  <c r="H36" i="24"/>
  <c r="L36" i="24" s="1"/>
  <c r="F36" i="24"/>
  <c r="J36" i="24" s="1"/>
  <c r="G45" i="24"/>
  <c r="K45" i="24" s="1"/>
  <c r="F26" i="24"/>
  <c r="J26" i="24" s="1"/>
  <c r="G35" i="24"/>
  <c r="K35" i="24" s="1"/>
  <c r="E35" i="24"/>
  <c r="I35" i="24" s="1"/>
  <c r="H44" i="24"/>
  <c r="L44" i="24" s="1"/>
  <c r="H20" i="24"/>
  <c r="L20" i="24" s="1"/>
  <c r="H30" i="24"/>
  <c r="L30" i="24" s="1"/>
  <c r="F30" i="24"/>
  <c r="J30" i="24" s="1"/>
  <c r="G39" i="24"/>
  <c r="K39" i="24" s="1"/>
  <c r="F29" i="24"/>
  <c r="J29" i="24" s="1"/>
  <c r="G38" i="24"/>
  <c r="K38" i="24" s="1"/>
  <c r="H38" i="24"/>
  <c r="L38" i="24" s="1"/>
  <c r="F15" i="24"/>
  <c r="J15" i="24" s="1"/>
  <c r="H42" i="23"/>
  <c r="L42" i="23" s="1"/>
  <c r="G17" i="23"/>
  <c r="K17" i="23" s="1"/>
  <c r="E17" i="23"/>
  <c r="I17" i="23" s="1"/>
  <c r="H37" i="23"/>
  <c r="L37" i="23" s="1"/>
  <c r="E41" i="23"/>
  <c r="I41" i="23" s="1"/>
  <c r="F33" i="23"/>
  <c r="J33" i="23" s="1"/>
  <c r="E33" i="23"/>
  <c r="I33" i="23" s="1"/>
  <c r="G26" i="23"/>
  <c r="K26" i="23" s="1"/>
  <c r="F20" i="23"/>
  <c r="J20" i="23" s="1"/>
  <c r="G25" i="23"/>
  <c r="K25" i="23" s="1"/>
  <c r="H25" i="23"/>
  <c r="L25" i="23" s="1"/>
  <c r="E34" i="23"/>
  <c r="I34" i="23" s="1"/>
  <c r="F43" i="23"/>
  <c r="J43" i="23" s="1"/>
  <c r="F39" i="23"/>
  <c r="J39" i="23" s="1"/>
  <c r="G39" i="23"/>
  <c r="K39" i="23" s="1"/>
  <c r="F32" i="23"/>
  <c r="J32" i="23" s="1"/>
  <c r="E15" i="23"/>
  <c r="I15" i="23" s="1"/>
  <c r="H35" i="23"/>
  <c r="L35" i="23" s="1"/>
  <c r="F35" i="23"/>
  <c r="J35" i="23" s="1"/>
  <c r="H28" i="23"/>
  <c r="L28" i="23" s="1"/>
  <c r="E21" i="23"/>
  <c r="I21" i="23" s="1"/>
  <c r="H44" i="23"/>
  <c r="L44" i="23" s="1"/>
  <c r="F44" i="23"/>
  <c r="J44" i="23" s="1"/>
  <c r="G24" i="23"/>
  <c r="K24" i="23" s="1"/>
  <c r="E14" i="23"/>
  <c r="I14" i="23" s="1"/>
  <c r="G31" i="23"/>
  <c r="K31" i="23" s="1"/>
  <c r="E31" i="23"/>
  <c r="I31" i="23" s="1"/>
  <c r="F40" i="23"/>
  <c r="J40" i="23" s="1"/>
  <c r="E30" i="23"/>
  <c r="I30" i="23" s="1"/>
  <c r="H23" i="23"/>
  <c r="L23" i="23" s="1"/>
  <c r="G23" i="23"/>
  <c r="K23" i="23" s="1"/>
  <c r="G18" i="23"/>
  <c r="K18" i="23" s="1"/>
  <c r="G23" i="24"/>
  <c r="K23" i="24" s="1"/>
  <c r="G32" i="24"/>
  <c r="K32" i="24" s="1"/>
  <c r="E32" i="24"/>
  <c r="I32" i="24" s="1"/>
  <c r="H41" i="24"/>
  <c r="L41" i="24" s="1"/>
  <c r="H37" i="24"/>
  <c r="L37" i="24" s="1"/>
  <c r="F28" i="24"/>
  <c r="J28" i="24" s="1"/>
  <c r="G28" i="24"/>
  <c r="K28" i="24" s="1"/>
  <c r="F18" i="24"/>
  <c r="J18" i="24" s="1"/>
  <c r="H34" i="24"/>
  <c r="L34" i="24" s="1"/>
  <c r="H24" i="24"/>
  <c r="L24" i="24" s="1"/>
  <c r="G24" i="24"/>
  <c r="K24" i="24" s="1"/>
  <c r="G27" i="24"/>
  <c r="K27" i="24" s="1"/>
  <c r="E36" i="24"/>
  <c r="I36" i="24" s="1"/>
  <c r="H45" i="24"/>
  <c r="L45" i="24" s="1"/>
  <c r="F45" i="24"/>
  <c r="J45" i="24" s="1"/>
  <c r="E26" i="24"/>
  <c r="I26" i="24" s="1"/>
  <c r="F35" i="24"/>
  <c r="J35" i="24" s="1"/>
  <c r="G44" i="24"/>
  <c r="K44" i="24" s="1"/>
  <c r="E44" i="24"/>
  <c r="I44" i="24" s="1"/>
  <c r="E20" i="24"/>
  <c r="I20" i="24" s="1"/>
  <c r="E30" i="24"/>
  <c r="I30" i="24" s="1"/>
  <c r="H39" i="24"/>
  <c r="L39" i="24" s="1"/>
  <c r="F39" i="24"/>
  <c r="J39" i="24" s="1"/>
  <c r="E29" i="24"/>
  <c r="I29" i="24" s="1"/>
  <c r="F38" i="24"/>
  <c r="J38" i="24" s="1"/>
  <c r="H15" i="24"/>
  <c r="L15" i="24" s="1"/>
  <c r="G15" i="24"/>
  <c r="K15" i="24" s="1"/>
  <c r="G42" i="23"/>
  <c r="K42" i="23" s="1"/>
  <c r="F17" i="23"/>
  <c r="J17" i="23" s="1"/>
  <c r="G37" i="23"/>
  <c r="K37" i="23" s="1"/>
  <c r="F37" i="23"/>
  <c r="J37" i="23" s="1"/>
  <c r="F41" i="23"/>
  <c r="J41" i="23" s="1"/>
  <c r="H33" i="23"/>
  <c r="L33" i="23" s="1"/>
  <c r="H26" i="23"/>
  <c r="L26" i="23" s="1"/>
  <c r="F26" i="23"/>
  <c r="J26" i="23" s="1"/>
  <c r="H20" i="23"/>
  <c r="L20" i="23" s="1"/>
  <c r="F25" i="23"/>
  <c r="J25" i="23" s="1"/>
  <c r="G34" i="23"/>
  <c r="K34" i="23" s="1"/>
  <c r="H34" i="23"/>
  <c r="L34" i="23" s="1"/>
  <c r="E43" i="23"/>
  <c r="I43" i="23" s="1"/>
  <c r="E39" i="23"/>
  <c r="I39" i="23" s="1"/>
  <c r="H32" i="23"/>
  <c r="L32" i="23" s="1"/>
  <c r="G32" i="23"/>
  <c r="K32" i="23" s="1"/>
  <c r="G15" i="23"/>
  <c r="K15" i="23" s="1"/>
  <c r="E35" i="23"/>
  <c r="I35" i="23" s="1"/>
  <c r="G28" i="23"/>
  <c r="K28" i="23" s="1"/>
  <c r="F28" i="23"/>
  <c r="J28" i="23" s="1"/>
  <c r="G21" i="23"/>
  <c r="K21" i="23" s="1"/>
  <c r="E44" i="23"/>
  <c r="I44" i="23" s="1"/>
  <c r="F24" i="23"/>
  <c r="J24" i="23" s="1"/>
  <c r="E24" i="23"/>
  <c r="I24" i="23" s="1"/>
  <c r="F14" i="23"/>
  <c r="J14" i="23" s="1"/>
  <c r="H31" i="23"/>
  <c r="L31" i="23" s="1"/>
  <c r="G40" i="23"/>
  <c r="K40" i="23" s="1"/>
  <c r="E40" i="23"/>
  <c r="I40" i="23" s="1"/>
  <c r="H30" i="23"/>
  <c r="L30" i="23" s="1"/>
  <c r="E23" i="23"/>
  <c r="I23" i="23" s="1"/>
  <c r="H18" i="23"/>
  <c r="L18" i="23" s="1"/>
  <c r="F18" i="23"/>
  <c r="J18" i="23" s="1"/>
  <c r="H23" i="24"/>
  <c r="L23" i="24" s="1"/>
  <c r="F32" i="24"/>
  <c r="J32" i="24" s="1"/>
  <c r="G41" i="24"/>
  <c r="K41" i="24" s="1"/>
  <c r="E41" i="24"/>
  <c r="I41" i="24" s="1"/>
  <c r="E37" i="24"/>
  <c r="I37" i="24" s="1"/>
  <c r="H28" i="24"/>
  <c r="L28" i="24" s="1"/>
  <c r="H18" i="24"/>
  <c r="L18" i="24" s="1"/>
  <c r="G18" i="24"/>
  <c r="K18" i="24" s="1"/>
  <c r="E34" i="24"/>
  <c r="I34" i="24" s="1"/>
  <c r="E24" i="24"/>
  <c r="I24" i="24" s="1"/>
  <c r="H27" i="24"/>
  <c r="L27" i="24" s="1"/>
  <c r="F27" i="24"/>
  <c r="J27" i="24" s="1"/>
  <c r="G36" i="24"/>
  <c r="K36" i="24" s="1"/>
  <c r="E45" i="24"/>
  <c r="I45" i="24" s="1"/>
  <c r="G26" i="24"/>
  <c r="K26" i="24" s="1"/>
  <c r="H26" i="24"/>
  <c r="L26" i="24" s="1"/>
  <c r="H35" i="24"/>
  <c r="L35" i="24" s="1"/>
  <c r="F44" i="24"/>
  <c r="J44" i="24" s="1"/>
  <c r="G20" i="24"/>
  <c r="K20" i="24" s="1"/>
  <c r="F20" i="24"/>
  <c r="J20" i="24" s="1"/>
  <c r="G30" i="24"/>
  <c r="K30" i="24" s="1"/>
  <c r="E39" i="24"/>
  <c r="I39" i="24" s="1"/>
  <c r="G29" i="24"/>
  <c r="K29" i="24" s="1"/>
  <c r="H29" i="24"/>
  <c r="L29" i="24" s="1"/>
  <c r="E38" i="24"/>
  <c r="I38" i="24" s="1"/>
  <c r="E15" i="24"/>
  <c r="I15" i="24" s="1"/>
  <c r="F42" i="23"/>
  <c r="J42" i="23" s="1"/>
  <c r="E42" i="23"/>
  <c r="I42" i="23" s="1"/>
  <c r="H17" i="23"/>
  <c r="L17" i="23" s="1"/>
  <c r="E37" i="23"/>
  <c r="I37" i="23" s="1"/>
  <c r="H41" i="23"/>
  <c r="L41" i="23" s="1"/>
  <c r="G41" i="23"/>
  <c r="K41" i="23" s="1"/>
  <c r="G33" i="23"/>
  <c r="K33" i="23" s="1"/>
  <c r="E26" i="23"/>
  <c r="I26" i="23" s="1"/>
  <c r="G20" i="23"/>
  <c r="K20" i="23" s="1"/>
  <c r="E20" i="23"/>
  <c r="I20" i="23" s="1"/>
  <c r="E25" i="23"/>
  <c r="I25" i="23" s="1"/>
  <c r="F34" i="23"/>
  <c r="J34" i="23" s="1"/>
  <c r="G43" i="23"/>
  <c r="K43" i="23" s="1"/>
  <c r="H43" i="23"/>
  <c r="L43" i="23" s="1"/>
  <c r="H39" i="23"/>
  <c r="L39" i="23" s="1"/>
  <c r="E32" i="23"/>
  <c r="I32" i="23" s="1"/>
  <c r="H15" i="23"/>
  <c r="L15" i="23" s="1"/>
  <c r="F15" i="23"/>
  <c r="J15" i="23" s="1"/>
  <c r="G35" i="23"/>
  <c r="K35" i="23" s="1"/>
  <c r="E28" i="23"/>
  <c r="I28" i="23" s="1"/>
  <c r="H21" i="23"/>
  <c r="L21" i="23" s="1"/>
  <c r="F21" i="23"/>
  <c r="J21" i="23" s="1"/>
  <c r="G44" i="23"/>
  <c r="K44" i="23" s="1"/>
  <c r="H24" i="23"/>
  <c r="L24" i="23" s="1"/>
  <c r="G14" i="23"/>
  <c r="K14" i="23" s="1"/>
  <c r="H14" i="23"/>
  <c r="L14" i="23" s="1"/>
  <c r="F31" i="23"/>
  <c r="J31" i="23" s="1"/>
  <c r="H40" i="23"/>
  <c r="L40" i="23" s="1"/>
  <c r="F30" i="23"/>
  <c r="J30" i="23" s="1"/>
  <c r="G30" i="23"/>
  <c r="K30" i="23" s="1"/>
  <c r="F23" i="23"/>
  <c r="J23" i="23" s="1"/>
  <c r="E18" i="23"/>
  <c r="I18" i="23" s="1"/>
  <c r="D6" i="3"/>
  <c r="C8" i="3"/>
  <c r="H8" i="3" l="1"/>
  <c r="E8" i="3"/>
  <c r="G8" i="3" l="1"/>
  <c r="F8" i="3"/>
  <c r="G12" i="1" l="1"/>
  <c r="G11" i="1"/>
  <c r="G10" i="1"/>
  <c r="G9" i="1"/>
  <c r="G8" i="1"/>
  <c r="G7" i="1"/>
  <c r="G14" i="1" s="1"/>
  <c r="D12" i="1"/>
  <c r="D11" i="1"/>
  <c r="D10" i="1"/>
  <c r="D9" i="1"/>
  <c r="D8" i="1"/>
  <c r="D7" i="1"/>
  <c r="D14" i="1" s="1"/>
  <c r="F7" i="1"/>
  <c r="F8" i="1" s="1"/>
  <c r="F9" i="1" s="1"/>
  <c r="F10" i="1" s="1"/>
  <c r="F11" i="1" s="1"/>
  <c r="F12" i="1" s="1"/>
  <c r="F6" i="1"/>
  <c r="F5" i="1"/>
  <c r="C7" i="1"/>
  <c r="C8" i="1" s="1"/>
  <c r="C9" i="1" s="1"/>
  <c r="C10" i="1" s="1"/>
  <c r="C11" i="1" s="1"/>
  <c r="C12" i="1" s="1"/>
  <c r="C6" i="1" l="1"/>
  <c r="C5" i="1"/>
  <c r="C8" i="4" l="1"/>
  <c r="C10" i="4" l="1"/>
  <c r="D12" i="4"/>
  <c r="D16" i="4"/>
  <c r="D25" i="4"/>
  <c r="D37" i="4"/>
  <c r="D43" i="4"/>
  <c r="D11" i="4"/>
  <c r="D14" i="4"/>
  <c r="D17" i="4"/>
  <c r="D20" i="4"/>
  <c r="D23" i="4"/>
  <c r="D26" i="4"/>
  <c r="D29" i="4"/>
  <c r="D32" i="4"/>
  <c r="D35" i="4"/>
  <c r="D38" i="4"/>
  <c r="D41" i="4"/>
  <c r="D44" i="4"/>
  <c r="D15" i="4"/>
  <c r="D18" i="4"/>
  <c r="D21" i="4"/>
  <c r="D24" i="4"/>
  <c r="D27" i="4"/>
  <c r="D30" i="4"/>
  <c r="D33" i="4"/>
  <c r="D36" i="4"/>
  <c r="D39" i="4"/>
  <c r="D42" i="4"/>
  <c r="D45" i="4"/>
  <c r="D13" i="4"/>
  <c r="D19" i="4"/>
  <c r="D22" i="4"/>
  <c r="D28" i="4"/>
  <c r="D31" i="4"/>
  <c r="D34" i="4"/>
  <c r="D40" i="4"/>
  <c r="C11" i="4"/>
  <c r="C14" i="4"/>
  <c r="C17" i="4"/>
  <c r="C20" i="4"/>
  <c r="C23" i="4"/>
  <c r="C26" i="4"/>
  <c r="C29" i="4"/>
  <c r="C32" i="4"/>
  <c r="C35" i="4"/>
  <c r="C38" i="4"/>
  <c r="C41" i="4"/>
  <c r="C44" i="4"/>
  <c r="C31" i="4"/>
  <c r="C40" i="4"/>
  <c r="C12" i="4"/>
  <c r="C15" i="4"/>
  <c r="C18" i="4"/>
  <c r="C21" i="4"/>
  <c r="C24" i="4"/>
  <c r="C27" i="4"/>
  <c r="C30" i="4"/>
  <c r="C33" i="4"/>
  <c r="C36" i="4"/>
  <c r="C39" i="4"/>
  <c r="C42" i="4"/>
  <c r="C45" i="4"/>
  <c r="C22" i="4"/>
  <c r="C28" i="4"/>
  <c r="C37" i="4"/>
  <c r="C43" i="4"/>
  <c r="C13" i="4"/>
  <c r="C16" i="4"/>
  <c r="C19" i="4"/>
  <c r="C25" i="4"/>
  <c r="C34" i="4"/>
  <c r="E16" i="4" l="1"/>
  <c r="I16" i="4" s="1"/>
  <c r="F45" i="4"/>
  <c r="J45" i="4" s="1"/>
  <c r="E45" i="4"/>
  <c r="I45" i="4" s="1"/>
  <c r="G45" i="4"/>
  <c r="K45" i="4" s="1"/>
  <c r="H45" i="4"/>
  <c r="L45" i="4" s="1"/>
  <c r="G41" i="4"/>
  <c r="K41" i="4" s="1"/>
  <c r="E41" i="4"/>
  <c r="I41" i="4" s="1"/>
  <c r="H41" i="4"/>
  <c r="L41" i="4" s="1"/>
  <c r="F41" i="4"/>
  <c r="J41" i="4" s="1"/>
  <c r="F14" i="4"/>
  <c r="J14" i="4" s="1"/>
  <c r="E14" i="4"/>
  <c r="I14" i="4" s="1"/>
  <c r="G14" i="4"/>
  <c r="K14" i="4" s="1"/>
  <c r="H14" i="4"/>
  <c r="L14" i="4" s="1"/>
  <c r="E37" i="4"/>
  <c r="I37" i="4" s="1"/>
  <c r="H37" i="4"/>
  <c r="L37" i="4" s="1"/>
  <c r="G37" i="4"/>
  <c r="K37" i="4" s="1"/>
  <c r="F37" i="4"/>
  <c r="J37" i="4" s="1"/>
  <c r="E12" i="4"/>
  <c r="I12" i="4" s="1"/>
  <c r="H12" i="4"/>
  <c r="L12" i="4" s="1"/>
  <c r="G12" i="4"/>
  <c r="K12" i="4" s="1"/>
  <c r="F12" i="4"/>
  <c r="J12" i="4" s="1"/>
  <c r="E40" i="4"/>
  <c r="I40" i="4" s="1"/>
  <c r="H40" i="4"/>
  <c r="L40" i="4" s="1"/>
  <c r="G40" i="4"/>
  <c r="K40" i="4" s="1"/>
  <c r="F40" i="4"/>
  <c r="J40" i="4" s="1"/>
  <c r="G13" i="4"/>
  <c r="K13" i="4" s="1"/>
  <c r="E13" i="4"/>
  <c r="I13" i="4" s="1"/>
  <c r="H13" i="4"/>
  <c r="L13" i="4" s="1"/>
  <c r="F13" i="4"/>
  <c r="J13" i="4" s="1"/>
  <c r="F39" i="4"/>
  <c r="J39" i="4" s="1"/>
  <c r="E39" i="4"/>
  <c r="I39" i="4" s="1"/>
  <c r="G39" i="4"/>
  <c r="K39" i="4" s="1"/>
  <c r="H39" i="4"/>
  <c r="L39" i="4" s="1"/>
  <c r="G44" i="4"/>
  <c r="K44" i="4" s="1"/>
  <c r="E44" i="4"/>
  <c r="I44" i="4" s="1"/>
  <c r="H44" i="4"/>
  <c r="L44" i="4" s="1"/>
  <c r="F44" i="4"/>
  <c r="J44" i="4" s="1"/>
  <c r="E43" i="4"/>
  <c r="I43" i="4" s="1"/>
  <c r="H43" i="4"/>
  <c r="L43" i="4" s="1"/>
  <c r="G43" i="4"/>
  <c r="K43" i="4" s="1"/>
  <c r="F43" i="4"/>
  <c r="J43" i="4" s="1"/>
  <c r="F42" i="4"/>
  <c r="J42" i="4" s="1"/>
  <c r="G42" i="4"/>
  <c r="K42" i="4" s="1"/>
  <c r="E42" i="4"/>
  <c r="I42" i="4" s="1"/>
  <c r="H42" i="4"/>
  <c r="L42" i="4" s="1"/>
  <c r="E15" i="4"/>
  <c r="I15" i="4" s="1"/>
  <c r="H15" i="4"/>
  <c r="L15" i="4" s="1"/>
  <c r="G15" i="4"/>
  <c r="K15" i="4" s="1"/>
  <c r="F15" i="4"/>
  <c r="J15" i="4" s="1"/>
  <c r="G38" i="4"/>
  <c r="K38" i="4" s="1"/>
  <c r="E38" i="4"/>
  <c r="I38" i="4" s="1"/>
  <c r="H38" i="4"/>
  <c r="L38" i="4" s="1"/>
  <c r="F38" i="4"/>
  <c r="J38" i="4" s="1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D8" i="4"/>
  <c r="D2" i="4" l="1"/>
  <c r="D10" i="4"/>
  <c r="E10" i="4" l="1"/>
  <c r="I10" i="4" s="1"/>
  <c r="G11" i="4"/>
  <c r="K11" i="4" s="1"/>
  <c r="H11" i="4"/>
  <c r="L11" i="4" s="1"/>
  <c r="G10" i="4"/>
  <c r="K10" i="4" s="1"/>
  <c r="H10" i="4"/>
  <c r="L10" i="4" s="1"/>
  <c r="F11" i="4"/>
  <c r="J11" i="4" s="1"/>
  <c r="F10" i="4"/>
  <c r="J10" i="4" s="1"/>
  <c r="E26" i="4"/>
  <c r="I26" i="4" s="1"/>
  <c r="G26" i="4"/>
  <c r="K26" i="4" s="1"/>
  <c r="F26" i="4"/>
  <c r="J26" i="4" s="1"/>
  <c r="H26" i="4"/>
  <c r="L26" i="4" s="1"/>
  <c r="F21" i="4"/>
  <c r="J21" i="4" s="1"/>
  <c r="H21" i="4"/>
  <c r="L21" i="4" s="1"/>
  <c r="E21" i="4"/>
  <c r="I21" i="4" s="1"/>
  <c r="G21" i="4"/>
  <c r="K21" i="4" s="1"/>
  <c r="F17" i="4"/>
  <c r="J17" i="4" s="1"/>
  <c r="H17" i="4"/>
  <c r="L17" i="4" s="1"/>
  <c r="E17" i="4"/>
  <c r="I17" i="4" s="1"/>
  <c r="G17" i="4"/>
  <c r="K17" i="4" s="1"/>
  <c r="G16" i="4"/>
  <c r="K16" i="4" s="1"/>
  <c r="H16" i="4"/>
  <c r="L16" i="4" s="1"/>
  <c r="F16" i="4"/>
  <c r="J16" i="4" s="1"/>
  <c r="E18" i="4"/>
  <c r="I18" i="4" s="1"/>
  <c r="G18" i="4"/>
  <c r="K18" i="4" s="1"/>
  <c r="F18" i="4"/>
  <c r="J18" i="4" s="1"/>
  <c r="H18" i="4"/>
  <c r="L18" i="4" s="1"/>
  <c r="E20" i="4"/>
  <c r="I20" i="4" s="1"/>
  <c r="G20" i="4"/>
  <c r="K20" i="4" s="1"/>
  <c r="F20" i="4"/>
  <c r="J20" i="4" s="1"/>
  <c r="H20" i="4"/>
  <c r="L20" i="4" s="1"/>
  <c r="E22" i="4"/>
  <c r="I22" i="4" s="1"/>
  <c r="G22" i="4"/>
  <c r="K22" i="4" s="1"/>
  <c r="F22" i="4"/>
  <c r="J22" i="4" s="1"/>
  <c r="H22" i="4"/>
  <c r="L22" i="4" s="1"/>
  <c r="E24" i="4"/>
  <c r="I24" i="4" s="1"/>
  <c r="G24" i="4"/>
  <c r="K24" i="4" s="1"/>
  <c r="F24" i="4"/>
  <c r="J24" i="4" s="1"/>
  <c r="H24" i="4"/>
  <c r="L24" i="4" s="1"/>
  <c r="E36" i="4"/>
  <c r="I36" i="4" s="1"/>
  <c r="G36" i="4"/>
  <c r="K36" i="4" s="1"/>
  <c r="F36" i="4"/>
  <c r="J36" i="4" s="1"/>
  <c r="H36" i="4"/>
  <c r="L36" i="4" s="1"/>
  <c r="F25" i="4"/>
  <c r="J25" i="4" s="1"/>
  <c r="H25" i="4"/>
  <c r="L25" i="4" s="1"/>
  <c r="E25" i="4"/>
  <c r="I25" i="4" s="1"/>
  <c r="G25" i="4"/>
  <c r="K25" i="4" s="1"/>
  <c r="F27" i="4"/>
  <c r="J27" i="4" s="1"/>
  <c r="H27" i="4"/>
  <c r="L27" i="4" s="1"/>
  <c r="E27" i="4"/>
  <c r="I27" i="4" s="1"/>
  <c r="G27" i="4"/>
  <c r="K27" i="4" s="1"/>
  <c r="F29" i="4"/>
  <c r="J29" i="4" s="1"/>
  <c r="H29" i="4"/>
  <c r="L29" i="4" s="1"/>
  <c r="E29" i="4"/>
  <c r="I29" i="4" s="1"/>
  <c r="G29" i="4"/>
  <c r="K29" i="4" s="1"/>
  <c r="F31" i="4"/>
  <c r="J31" i="4" s="1"/>
  <c r="H31" i="4"/>
  <c r="L31" i="4" s="1"/>
  <c r="E31" i="4"/>
  <c r="I31" i="4" s="1"/>
  <c r="G31" i="4"/>
  <c r="K31" i="4" s="1"/>
  <c r="F33" i="4"/>
  <c r="J33" i="4" s="1"/>
  <c r="H33" i="4"/>
  <c r="L33" i="4" s="1"/>
  <c r="E33" i="4"/>
  <c r="I33" i="4" s="1"/>
  <c r="G33" i="4"/>
  <c r="K33" i="4" s="1"/>
  <c r="F35" i="4"/>
  <c r="J35" i="4" s="1"/>
  <c r="H35" i="4"/>
  <c r="L35" i="4" s="1"/>
  <c r="E35" i="4"/>
  <c r="I35" i="4" s="1"/>
  <c r="G35" i="4"/>
  <c r="K35" i="4" s="1"/>
  <c r="E32" i="4"/>
  <c r="I32" i="4" s="1"/>
  <c r="G32" i="4"/>
  <c r="K32" i="4" s="1"/>
  <c r="F32" i="4"/>
  <c r="J32" i="4" s="1"/>
  <c r="H32" i="4"/>
  <c r="L32" i="4" s="1"/>
  <c r="F23" i="4"/>
  <c r="J23" i="4" s="1"/>
  <c r="H23" i="4"/>
  <c r="L23" i="4" s="1"/>
  <c r="E23" i="4"/>
  <c r="I23" i="4" s="1"/>
  <c r="G23" i="4"/>
  <c r="K23" i="4" s="1"/>
  <c r="F19" i="4"/>
  <c r="J19" i="4" s="1"/>
  <c r="H19" i="4"/>
  <c r="L19" i="4" s="1"/>
  <c r="E19" i="4"/>
  <c r="I19" i="4" s="1"/>
  <c r="G19" i="4"/>
  <c r="K19" i="4" s="1"/>
  <c r="E28" i="4"/>
  <c r="I28" i="4" s="1"/>
  <c r="G28" i="4"/>
  <c r="K28" i="4" s="1"/>
  <c r="F28" i="4"/>
  <c r="J28" i="4" s="1"/>
  <c r="H28" i="4"/>
  <c r="L28" i="4" s="1"/>
  <c r="E30" i="4"/>
  <c r="I30" i="4" s="1"/>
  <c r="G30" i="4"/>
  <c r="K30" i="4" s="1"/>
  <c r="F30" i="4"/>
  <c r="J30" i="4" s="1"/>
  <c r="H30" i="4"/>
  <c r="L30" i="4" s="1"/>
  <c r="E34" i="4"/>
  <c r="I34" i="4" s="1"/>
  <c r="G34" i="4"/>
  <c r="K34" i="4" s="1"/>
  <c r="F34" i="4"/>
  <c r="J34" i="4" s="1"/>
  <c r="H34" i="4"/>
  <c r="L34" i="4" s="1"/>
</calcChain>
</file>

<file path=xl/sharedStrings.xml><?xml version="1.0" encoding="utf-8"?>
<sst xmlns="http://schemas.openxmlformats.org/spreadsheetml/2006/main" count="546" uniqueCount="105">
  <si>
    <t>FASE 1</t>
  </si>
  <si>
    <t>FASE 2</t>
  </si>
  <si>
    <t>FASE 3</t>
  </si>
  <si>
    <t>FASE 4</t>
  </si>
  <si>
    <t>FASE 5</t>
  </si>
  <si>
    <t>FASE 6</t>
  </si>
  <si>
    <t>VERHOGING</t>
  </si>
  <si>
    <t>EINDE OVERGANGSPERIODE</t>
  </si>
  <si>
    <t>%</t>
  </si>
  <si>
    <t>BEDRAG</t>
  </si>
  <si>
    <t>PERIODE</t>
  </si>
  <si>
    <t>SUBSIDIE</t>
  </si>
  <si>
    <t>SUBSIDIE LEEFTIJD &gt; 20</t>
  </si>
  <si>
    <t>BVR 22/11/2013</t>
  </si>
  <si>
    <t xml:space="preserve">art. 59, § 2, 1° lid </t>
  </si>
  <si>
    <t>art. 18 3° lid</t>
  </si>
  <si>
    <t xml:space="preserve">art. 59, § 2, 2° lid </t>
  </si>
  <si>
    <t>B2A</t>
  </si>
  <si>
    <t xml:space="preserve">coëfficiënt: </t>
  </si>
  <si>
    <t>JAARLOON</t>
  </si>
  <si>
    <t>MAANDLOON</t>
  </si>
  <si>
    <t>UURLOON</t>
  </si>
  <si>
    <t>38u</t>
  </si>
  <si>
    <t>40u</t>
  </si>
  <si>
    <t>GEWAARBORGD  INKOMEN</t>
  </si>
  <si>
    <t>fase 5</t>
  </si>
  <si>
    <t>fase 6</t>
  </si>
  <si>
    <t>FASERING MAANDLOON</t>
  </si>
  <si>
    <t>L4</t>
  </si>
  <si>
    <t>LOGISTIEK PERSONEEL KLASSE 4</t>
  </si>
  <si>
    <t>MV1</t>
  </si>
  <si>
    <t>K3</t>
  </si>
  <si>
    <t>- procentueel gedeelte: 7,57% op brutojaarloon</t>
  </si>
  <si>
    <t>L3</t>
  </si>
  <si>
    <t>L2</t>
  </si>
  <si>
    <t>LOGISTIEK PERSONEEL KLASSE 2</t>
  </si>
  <si>
    <t>A1</t>
  </si>
  <si>
    <t>ADMINISTRATIEF + LOGISTIEK PERSONEEL KLASSE 1</t>
  </si>
  <si>
    <t>A2</t>
  </si>
  <si>
    <t>A3</t>
  </si>
  <si>
    <t>ADMINISTRATIEF PERSONEEL KLASSE 3</t>
  </si>
  <si>
    <t>MV2</t>
  </si>
  <si>
    <t>B3</t>
  </si>
  <si>
    <t>B2B</t>
  </si>
  <si>
    <t>B1C</t>
  </si>
  <si>
    <t>B1B</t>
  </si>
  <si>
    <t>L1</t>
  </si>
  <si>
    <t>G1</t>
  </si>
  <si>
    <t>GENEESHEER OMNIPRACTICUS</t>
  </si>
  <si>
    <t>GS</t>
  </si>
  <si>
    <t>GENEESHEER SPECIALIST</t>
  </si>
  <si>
    <t>OVERZICHT</t>
  </si>
  <si>
    <t>Logistiek personeel klasse 4</t>
  </si>
  <si>
    <t>Logistiek personeel klasse 3</t>
  </si>
  <si>
    <t xml:space="preserve">L2    </t>
  </si>
  <si>
    <t>Logistiek personeel klasse 2</t>
  </si>
  <si>
    <t>Administratief personeel klasse 3</t>
  </si>
  <si>
    <t>B1c</t>
  </si>
  <si>
    <t>B1b</t>
  </si>
  <si>
    <t>Geneesheer omnipracticus</t>
  </si>
  <si>
    <t>Geneesheer specialist</t>
  </si>
  <si>
    <t>Gewaarborgd inkomen</t>
  </si>
  <si>
    <t>- vast geïndexeerd bedrag:</t>
  </si>
  <si>
    <t>MV1bis</t>
  </si>
  <si>
    <t>GEW</t>
  </si>
  <si>
    <t>+14,84%</t>
  </si>
  <si>
    <t>+14,80%</t>
  </si>
  <si>
    <t>Administratief + Logistiek personeel klasse 1</t>
  </si>
  <si>
    <t>Administratief personeel klasse 2</t>
  </si>
  <si>
    <t>Gebrevetteerde verpleegkundige</t>
  </si>
  <si>
    <t>Begeleidend personeel klasse 3</t>
  </si>
  <si>
    <t xml:space="preserve">Begeleidend personeel klasse 2B </t>
  </si>
  <si>
    <t>Begeleidend personeel klasse 2A</t>
  </si>
  <si>
    <t>Begeleidend personeel klasse 1</t>
  </si>
  <si>
    <t>Diensthoofd in de erkende kinderdagverblijven</t>
  </si>
  <si>
    <t>Sociaal, verpleegkundig, paramedisch en therapeutisch personeel</t>
  </si>
  <si>
    <t>Licentiaten / masters</t>
  </si>
  <si>
    <t>Directie in de erkende kinderdagverblijven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</si>
  <si>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</si>
  <si>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</si>
  <si>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</si>
  <si>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</si>
  <si>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</si>
  <si>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DE ERKENDE KINDERDAGVERBLIJVEN</t>
  </si>
  <si>
    <t>SOCIAAL, VERPLEEGKUNDIG, PARAMEDISCH &amp; THERAPEUTISCH PERSONEEL</t>
  </si>
  <si>
    <t>LICENTIATEN / MASTERS</t>
  </si>
  <si>
    <t>fase 7</t>
  </si>
  <si>
    <t>einde</t>
  </si>
  <si>
    <t>FASE 7</t>
  </si>
  <si>
    <t>Fase 2 en 3 hebben uitwerking vanaf 1 december 2018.</t>
  </si>
  <si>
    <t>Fase 1 heeft uitwerking vanaf 1 april 2015.</t>
  </si>
  <si>
    <t>Fase 4 heeft uitwerking vanaf 1 juli 2020.</t>
  </si>
  <si>
    <t>Fase 5 heeft uitwerking vanaf 1 april 2021.</t>
  </si>
  <si>
    <t>basis 01/05/2021</t>
  </si>
  <si>
    <t>FASERING EINDEJAARSPREMIE</t>
  </si>
  <si>
    <t>SUBSIDIE VOOR INKOMENSTARIEF VOOR GROEPSOPVANG
DEEL OP BASIS VAN DE LEEFTIJD VAN DE KINDERBEGELEIDERS</t>
  </si>
  <si>
    <t>DATUM</t>
  </si>
  <si>
    <t>INDEX</t>
  </si>
  <si>
    <t>De bedragen in deze bijlage zijn uitgedrukt tegen 100%. Zij worden gekoppeld aan de spilindex 109,34 (basis 2013) op 1 mei 2021.</t>
  </si>
  <si>
    <t>Dienstverantwoordelijken in de diensten voor opvanggezinnen</t>
  </si>
  <si>
    <t>LOGISTIEK PERSONEEL KLASSE 3</t>
  </si>
  <si>
    <t>ADMINISTRATIEF PERSONEEL KLASSE 2</t>
  </si>
  <si>
    <t>DIENSTVERANTWOORDELIJKEN IN DE DIENSTEN VOOR OPVANGGEZINNEN</t>
  </si>
  <si>
    <t>DIRECTIE IN DE ERKENDE KINDERDAGVERBLIJVEN</t>
  </si>
  <si>
    <t>Fase 5 met de nieuwe barema's VIA 6 heeft uitwerking vanaf 1 mei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</si>
</sst>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m\ yyyy"/>
    <numFmt numFmtId="165" formatCode="#,##0.0000"/>
    <numFmt numFmtId="166" formatCode="d\ mmm\ yyyy"/>
  </numFmts>
  <fonts count="10" x14ac:knownFonts="1">
    <font>
      <sz val="10"/>
      <name val="Verdana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right"/>
    </xf>
    <xf numFmtId="10" fontId="5" fillId="0" borderId="0" xfId="3" applyNumberFormat="1" applyFont="1"/>
    <xf numFmtId="0" fontId="5" fillId="0" borderId="15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/>
    <xf numFmtId="0" fontId="5" fillId="0" borderId="18" xfId="0" applyFont="1" applyBorder="1" applyAlignment="1">
      <alignment horizontal="center"/>
    </xf>
    <xf numFmtId="9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9" fontId="5" fillId="0" borderId="13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9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" fontId="5" fillId="0" borderId="2" xfId="0" applyNumberFormat="1" applyFont="1" applyBorder="1" applyAlignment="1"/>
    <xf numFmtId="165" fontId="5" fillId="0" borderId="2" xfId="0" applyNumberFormat="1" applyFont="1" applyBorder="1" applyAlignment="1"/>
    <xf numFmtId="165" fontId="5" fillId="0" borderId="18" xfId="0" applyNumberFormat="1" applyFont="1" applyBorder="1" applyAlignment="1"/>
    <xf numFmtId="4" fontId="5" fillId="0" borderId="13" xfId="0" applyNumberFormat="1" applyFont="1" applyBorder="1" applyAlignment="1"/>
    <xf numFmtId="165" fontId="5" fillId="0" borderId="13" xfId="0" applyNumberFormat="1" applyFont="1" applyBorder="1" applyAlignment="1"/>
    <xf numFmtId="165" fontId="5" fillId="0" borderId="21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7" fillId="0" borderId="3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4" fontId="5" fillId="0" borderId="0" xfId="0" applyNumberFormat="1" applyFont="1" applyBorder="1"/>
    <xf numFmtId="10" fontId="5" fillId="0" borderId="6" xfId="0" applyNumberFormat="1" applyFont="1" applyBorder="1"/>
    <xf numFmtId="4" fontId="5" fillId="0" borderId="5" xfId="0" applyNumberFormat="1" applyFont="1" applyBorder="1"/>
    <xf numFmtId="4" fontId="7" fillId="0" borderId="0" xfId="0" applyNumberFormat="1" applyFont="1" applyAlignment="1">
      <alignment horizontal="center"/>
    </xf>
    <xf numFmtId="4" fontId="5" fillId="0" borderId="2" xfId="0" applyNumberFormat="1" applyFont="1" applyBorder="1"/>
    <xf numFmtId="10" fontId="5" fillId="0" borderId="6" xfId="0" applyNumberFormat="1" applyFont="1" applyFill="1" applyBorder="1"/>
    <xf numFmtId="10" fontId="5" fillId="2" borderId="6" xfId="0" applyNumberFormat="1" applyFont="1" applyFill="1" applyBorder="1"/>
    <xf numFmtId="4" fontId="5" fillId="0" borderId="7" xfId="0" applyNumberFormat="1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0" fontId="5" fillId="2" borderId="10" xfId="0" applyNumberFormat="1" applyFont="1" applyFill="1" applyBorder="1" applyAlignment="1">
      <alignment vertical="center"/>
    </xf>
    <xf numFmtId="10" fontId="5" fillId="0" borderId="10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2" borderId="0" xfId="0" applyNumberFormat="1" applyFont="1" applyFill="1"/>
    <xf numFmtId="4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0" fontId="5" fillId="0" borderId="0" xfId="3" applyNumberFormat="1" applyFont="1" applyFill="1"/>
    <xf numFmtId="0" fontId="5" fillId="2" borderId="0" xfId="0" applyFont="1" applyFill="1" applyAlignment="1">
      <alignment horizontal="left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8" xfId="0" applyFont="1" applyBorder="1"/>
    <xf numFmtId="9" fontId="5" fillId="0" borderId="18" xfId="0" applyNumberFormat="1" applyFont="1" applyBorder="1" applyAlignment="1"/>
    <xf numFmtId="0" fontId="6" fillId="0" borderId="0" xfId="0" applyFont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6" fillId="0" borderId="0" xfId="0" quotePrefix="1" applyNumberFormat="1" applyFont="1" applyBorder="1" applyAlignment="1">
      <alignment horizontal="center"/>
    </xf>
    <xf numFmtId="164" fontId="5" fillId="0" borderId="0" xfId="0" quotePrefix="1" applyNumberFormat="1" applyFont="1" applyBorder="1" applyAlignment="1">
      <alignment horizontal="center"/>
    </xf>
    <xf numFmtId="164" fontId="5" fillId="0" borderId="19" xfId="0" quotePrefix="1" applyNumberFormat="1" applyFont="1" applyBorder="1" applyAlignment="1">
      <alignment horizontal="center"/>
    </xf>
    <xf numFmtId="0" fontId="5" fillId="0" borderId="15" xfId="0" applyFont="1" applyBorder="1" applyAlignment="1"/>
    <xf numFmtId="0" fontId="6" fillId="0" borderId="14" xfId="0" applyFont="1" applyFill="1" applyBorder="1" applyAlignment="1"/>
    <xf numFmtId="0" fontId="6" fillId="0" borderId="16" xfId="0" applyFont="1" applyFill="1" applyBorder="1" applyAlignment="1"/>
    <xf numFmtId="0" fontId="5" fillId="0" borderId="16" xfId="0" applyFont="1" applyFill="1" applyBorder="1" applyAlignment="1"/>
    <xf numFmtId="0" fontId="5" fillId="0" borderId="17" xfId="0" applyFont="1" applyFill="1" applyBorder="1" applyAlignment="1"/>
    <xf numFmtId="0" fontId="6" fillId="0" borderId="16" xfId="0" applyFont="1" applyBorder="1"/>
    <xf numFmtId="0" fontId="5" fillId="0" borderId="16" xfId="0" applyFont="1" applyBorder="1"/>
    <xf numFmtId="0" fontId="5" fillId="0" borderId="17" xfId="0" applyFont="1" applyBorder="1"/>
    <xf numFmtId="4" fontId="5" fillId="0" borderId="18" xfId="0" applyNumberFormat="1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4" fontId="6" fillId="0" borderId="0" xfId="0" applyNumberFormat="1" applyFont="1" applyBorder="1"/>
    <xf numFmtId="4" fontId="5" fillId="0" borderId="19" xfId="0" applyNumberFormat="1" applyFont="1" applyBorder="1"/>
    <xf numFmtId="0" fontId="5" fillId="0" borderId="21" xfId="0" applyFont="1" applyBorder="1"/>
    <xf numFmtId="0" fontId="5" fillId="0" borderId="13" xfId="0" applyFont="1" applyBorder="1" applyAlignment="1"/>
    <xf numFmtId="0" fontId="5" fillId="0" borderId="2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/>
    <xf numFmtId="0" fontId="5" fillId="0" borderId="20" xfId="0" applyFont="1" applyBorder="1"/>
    <xf numFmtId="166" fontId="5" fillId="0" borderId="0" xfId="0" applyNumberFormat="1" applyFont="1"/>
    <xf numFmtId="0" fontId="5" fillId="0" borderId="0" xfId="0" quotePrefix="1" applyFont="1" applyAlignment="1">
      <alignment horizontal="left"/>
    </xf>
    <xf numFmtId="0" fontId="8" fillId="0" borderId="0" xfId="0" applyFont="1"/>
    <xf numFmtId="164" fontId="8" fillId="3" borderId="0" xfId="0" quotePrefix="1" applyNumberFormat="1" applyFont="1" applyFill="1" applyAlignment="1">
      <alignment horizontal="right"/>
    </xf>
    <xf numFmtId="0" fontId="8" fillId="0" borderId="0" xfId="1" applyFont="1"/>
    <xf numFmtId="0" fontId="8" fillId="0" borderId="0" xfId="1" applyNumberFormat="1" applyFont="1"/>
    <xf numFmtId="10" fontId="8" fillId="3" borderId="0" xfId="3" applyNumberFormat="1" applyFont="1" applyFill="1"/>
    <xf numFmtId="0" fontId="8" fillId="0" borderId="0" xfId="1" applyFont="1" applyAlignment="1">
      <alignment wrapText="1"/>
    </xf>
    <xf numFmtId="0" fontId="9" fillId="0" borderId="0" xfId="0" applyFont="1"/>
    <xf numFmtId="0" fontId="2" fillId="0" borderId="0" xfId="2" applyFill="1" applyAlignment="1" applyProtection="1"/>
    <xf numFmtId="0" fontId="2" fillId="0" borderId="0" xfId="2" applyAlignment="1" applyProtection="1"/>
    <xf numFmtId="0" fontId="8" fillId="0" borderId="0" xfId="1" applyFont="1" applyAlignment="1">
      <alignment horizontal="left" wrapText="1"/>
    </xf>
    <xf numFmtId="4" fontId="6" fillId="0" borderId="12" xfId="0" applyNumberFormat="1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2" borderId="0" xfId="0" applyFill="1"/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8"/>
  <sheetViews>
    <sheetView tabSelected="1" workbookViewId="0"/>
  </sheetViews>
  <sheetFormatPr defaultColWidth="9" defaultRowHeight="15" x14ac:dyDescent="0.25"/>
  <cols>
    <col min="1" max="1" width="10.5" style="85" customWidth="1"/>
    <col min="2" max="2" width="53" style="85" bestFit="1" customWidth="1"/>
    <col min="3" max="3" width="10.375" style="85" bestFit="1" customWidth="1"/>
    <col min="4" max="16384" width="9" style="85"/>
  </cols>
  <sheetData>
    <row r="2" spans="1:2" s="83" customFormat="1" ht="18.75" x14ac:dyDescent="0.3">
      <c r="A2" s="89" t="s">
        <v>51</v>
      </c>
    </row>
    <row r="4" spans="1:2" x14ac:dyDescent="0.25">
      <c r="A4" s="83" t="s">
        <v>96</v>
      </c>
      <c r="B4" s="84">
        <v>44317</v>
      </c>
    </row>
    <row r="6" spans="1:2" x14ac:dyDescent="0.25">
      <c r="A6" s="83" t="s">
        <v>97</v>
      </c>
      <c r="B6" s="87">
        <v>1</v>
      </c>
    </row>
    <row r="8" spans="1:2" x14ac:dyDescent="0.25">
      <c r="A8" s="85" t="s">
        <v>28</v>
      </c>
      <c r="B8" s="90" t="s">
        <v>52</v>
      </c>
    </row>
    <row r="9" spans="1:2" x14ac:dyDescent="0.25">
      <c r="A9" s="85" t="s">
        <v>33</v>
      </c>
      <c r="B9" s="90" t="s">
        <v>53</v>
      </c>
    </row>
    <row r="10" spans="1:2" x14ac:dyDescent="0.25">
      <c r="A10" s="85" t="s">
        <v>54</v>
      </c>
      <c r="B10" s="90" t="s">
        <v>55</v>
      </c>
    </row>
    <row r="11" spans="1:2" x14ac:dyDescent="0.25">
      <c r="A11" s="85" t="s">
        <v>39</v>
      </c>
      <c r="B11" s="90" t="s">
        <v>56</v>
      </c>
    </row>
    <row r="12" spans="1:2" x14ac:dyDescent="0.25">
      <c r="A12" s="85" t="s">
        <v>38</v>
      </c>
      <c r="B12" s="90" t="s">
        <v>68</v>
      </c>
    </row>
    <row r="13" spans="1:2" x14ac:dyDescent="0.25">
      <c r="A13" s="85" t="s">
        <v>36</v>
      </c>
      <c r="B13" s="90" t="s">
        <v>67</v>
      </c>
    </row>
    <row r="14" spans="1:2" x14ac:dyDescent="0.25">
      <c r="A14" s="85" t="s">
        <v>42</v>
      </c>
      <c r="B14" s="90" t="s">
        <v>70</v>
      </c>
    </row>
    <row r="15" spans="1:2" x14ac:dyDescent="0.25">
      <c r="A15" s="85" t="s">
        <v>43</v>
      </c>
      <c r="B15" s="90" t="s">
        <v>71</v>
      </c>
    </row>
    <row r="16" spans="1:2" x14ac:dyDescent="0.25">
      <c r="A16" s="85" t="s">
        <v>17</v>
      </c>
      <c r="B16" s="90" t="s">
        <v>72</v>
      </c>
    </row>
    <row r="17" spans="1:3" x14ac:dyDescent="0.25">
      <c r="A17" s="85" t="s">
        <v>57</v>
      </c>
      <c r="B17" s="90" t="s">
        <v>73</v>
      </c>
    </row>
    <row r="18" spans="1:3" x14ac:dyDescent="0.25">
      <c r="A18" s="85" t="s">
        <v>58</v>
      </c>
      <c r="B18" s="90" t="s">
        <v>74</v>
      </c>
    </row>
    <row r="19" spans="1:3" x14ac:dyDescent="0.25">
      <c r="A19" s="86" t="s">
        <v>41</v>
      </c>
      <c r="B19" s="90" t="s">
        <v>69</v>
      </c>
    </row>
    <row r="20" spans="1:3" x14ac:dyDescent="0.25">
      <c r="A20" s="85" t="s">
        <v>30</v>
      </c>
      <c r="B20" s="90" t="s">
        <v>75</v>
      </c>
    </row>
    <row r="21" spans="1:3" x14ac:dyDescent="0.25">
      <c r="A21" s="85" t="s">
        <v>63</v>
      </c>
      <c r="B21" s="90" t="s">
        <v>99</v>
      </c>
    </row>
    <row r="22" spans="1:3" x14ac:dyDescent="0.25">
      <c r="A22" s="85" t="s">
        <v>46</v>
      </c>
      <c r="B22" s="90" t="s">
        <v>76</v>
      </c>
    </row>
    <row r="23" spans="1:3" x14ac:dyDescent="0.25">
      <c r="A23" s="85" t="s">
        <v>31</v>
      </c>
      <c r="B23" s="90" t="s">
        <v>77</v>
      </c>
    </row>
    <row r="24" spans="1:3" x14ac:dyDescent="0.25">
      <c r="A24" s="85" t="s">
        <v>47</v>
      </c>
      <c r="B24" s="90" t="s">
        <v>59</v>
      </c>
    </row>
    <row r="25" spans="1:3" x14ac:dyDescent="0.25">
      <c r="A25" s="85" t="s">
        <v>49</v>
      </c>
      <c r="B25" s="90" t="s">
        <v>60</v>
      </c>
    </row>
    <row r="26" spans="1:3" x14ac:dyDescent="0.25">
      <c r="A26" s="85" t="s">
        <v>64</v>
      </c>
      <c r="B26" s="91" t="s">
        <v>61</v>
      </c>
    </row>
    <row r="28" spans="1:3" ht="30" customHeight="1" x14ac:dyDescent="0.25">
      <c r="A28" s="92" t="s">
        <v>98</v>
      </c>
      <c r="B28" s="92"/>
      <c r="C28" s="88"/>
    </row>
  </sheetData>
  <mergeCells count="1">
    <mergeCell ref="A28:B28"/>
  </mergeCells>
  <hyperlinks>
    <hyperlink ref="B26" location="GEW!A1" display="Gewaarborgd inkomen"/>
    <hyperlink ref="B8" location="'L4'!A1" display="Logistiek personeel klasse 4"/>
    <hyperlink ref="B9" location="'L3'!A1" display="Logistiek personeel klasse 3"/>
    <hyperlink ref="B10" location="'L2'!A1" display="Logistiek personeel klasse 2"/>
    <hyperlink ref="B11" location="'A3'!A1" display="Administratief personeel klasse 3"/>
    <hyperlink ref="B12" location="'A2'!A1" display="Administratief personeel klasse 2"/>
    <hyperlink ref="B13" location="'A1'!A1" display="Administratief + Logistiek personeel klasse 1"/>
    <hyperlink ref="B14" location="'B3'!A1" display="Begeleidend personeel klasse 3"/>
    <hyperlink ref="B15" location="B2B!A1" display="Begeleidend personeel klasse 2B "/>
    <hyperlink ref="B16" location="B2A!A1" display="Begeleidend personeel klasse 2A"/>
    <hyperlink ref="B17" location="B1C!A1" display="Begeleidend personeel klasse 1"/>
    <hyperlink ref="B18" location="B1B!A1" display="Diensthoofd in de erkende kinderdagverblijven"/>
    <hyperlink ref="B19" location="'MV2'!A1" display="Gebrevetteerde verpleegkundige"/>
    <hyperlink ref="B20" location="'MV1'!A1" display="Sociaal, verpleegkundig, paramedisch en therapeutisch personeel"/>
    <hyperlink ref="B21" location="MV1bis!A1" display="Dienstverantwoordelijken in de diensten voor opvanggezinnen"/>
    <hyperlink ref="B22" location="'L1'!A1" display="Licentiaten / masters"/>
    <hyperlink ref="B23" location="'K3'!A1" display="Directie in de erkende kinderdagverblijven"/>
    <hyperlink ref="B24" location="'G1'!A1" display="Geneesheer omnipracticus"/>
    <hyperlink ref="B25" location="GS!A1" display="Geneesheer specialist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43</v>
      </c>
      <c r="B1" s="1" t="s">
        <v>80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26713.74</v>
      </c>
      <c r="C10" s="16">
        <f t="shared" ref="C10:C45" si="0">B10*$D$3</f>
        <v>26713.74</v>
      </c>
      <c r="D10" s="68">
        <f t="shared" ref="D10:D45" si="1">B10/12*$D$3</f>
        <v>2226.145</v>
      </c>
      <c r="E10" s="69">
        <f>GEW!$D$8+($D10-GEW!$D$8)*SUM(Fasering!$D$5:$D$9)</f>
        <v>2076.6384355445871</v>
      </c>
      <c r="F10" s="70">
        <f>GEW!$D$8+($D10-GEW!$D$8)*SUM(Fasering!$D$5:$D$10)</f>
        <v>2126.5113286490273</v>
      </c>
      <c r="G10" s="70">
        <f>GEW!$D$8+($D10-GEW!$D$8)*SUM(Fasering!$D$5:$D$11)</f>
        <v>2176.2721068955598</v>
      </c>
      <c r="H10" s="71">
        <f>GEW!$D$8+($D10-GEW!$D$8)*SUM(Fasering!$D$5:$D$12)</f>
        <v>2226.145</v>
      </c>
      <c r="I10" s="72">
        <f>($K$3+E10*12*7.57%)*SUM(Fasering!$D$5:$D$9)</f>
        <v>1124.2908439218841</v>
      </c>
      <c r="J10" s="30">
        <f>($K$3+F10*12*7.57%)*SUM(Fasering!$D$5:$D$10)</f>
        <v>1456.5491979210942</v>
      </c>
      <c r="K10" s="30">
        <f>($K$3+G10*12*7.57%)*SUM(Fasering!$D$5:$D$11)</f>
        <v>1801.4575525924197</v>
      </c>
      <c r="L10" s="73">
        <f>($K$3+H10*12*7.57%)*SUM(Fasering!$D$5:$D$12)</f>
        <v>2160.5701180000005</v>
      </c>
    </row>
    <row r="11" spans="1:12" x14ac:dyDescent="0.2">
      <c r="A11" s="52">
        <f t="shared" ref="A11:A45" si="2">+A10+1</f>
        <v>1</v>
      </c>
      <c r="B11" s="16">
        <v>27240.69</v>
      </c>
      <c r="C11" s="16">
        <f t="shared" si="0"/>
        <v>27240.69</v>
      </c>
      <c r="D11" s="68">
        <f t="shared" si="1"/>
        <v>2270.0574999999999</v>
      </c>
      <c r="E11" s="69">
        <f>GEW!$D$8+($D11-GEW!$D$8)*SUM(Fasering!$D$5:$D$9)</f>
        <v>2101.0218003868617</v>
      </c>
      <c r="F11" s="70">
        <f>GEW!$D$8+($D11-GEW!$D$8)*SUM(Fasering!$D$5:$D$10)</f>
        <v>2157.4092868383641</v>
      </c>
      <c r="G11" s="70">
        <f>GEW!$D$8+($D11-GEW!$D$8)*SUM(Fasering!$D$5:$D$11)</f>
        <v>2213.6700135484975</v>
      </c>
      <c r="H11" s="71">
        <f>GEW!$D$8+($D11-GEW!$D$8)*SUM(Fasering!$D$5:$D$12)</f>
        <v>2270.0574999999999</v>
      </c>
      <c r="I11" s="72">
        <f>($K$3+E11*12*7.57%)*SUM(Fasering!$D$5:$D$9)</f>
        <v>1136.5900261631364</v>
      </c>
      <c r="J11" s="30">
        <f>($K$3+F11*12*7.57%)*SUM(Fasering!$D$5:$D$10)</f>
        <v>1476.2983532261505</v>
      </c>
      <c r="K11" s="30">
        <f>($K$3+G11*12*7.57%)*SUM(Fasering!$D$5:$D$11)</f>
        <v>1830.389891870863</v>
      </c>
      <c r="L11" s="73">
        <f>($K$3+H11*12*7.57%)*SUM(Fasering!$D$5:$D$12)</f>
        <v>2200.4602330000007</v>
      </c>
    </row>
    <row r="12" spans="1:12" x14ac:dyDescent="0.2">
      <c r="A12" s="52">
        <f t="shared" si="2"/>
        <v>2</v>
      </c>
      <c r="B12" s="16">
        <v>27762.01</v>
      </c>
      <c r="C12" s="16">
        <f t="shared" si="0"/>
        <v>27762.01</v>
      </c>
      <c r="D12" s="68">
        <f t="shared" si="1"/>
        <v>2313.500833333333</v>
      </c>
      <c r="E12" s="69">
        <f>GEW!$D$8+($D12-GEW!$D$8)*SUM(Fasering!$D$5:$D$9)</f>
        <v>2125.1446502959129</v>
      </c>
      <c r="F12" s="70">
        <f>GEW!$D$8+($D12-GEW!$D$8)*SUM(Fasering!$D$5:$D$10)</f>
        <v>2187.9771273607385</v>
      </c>
      <c r="G12" s="70">
        <f>GEW!$D$8+($D12-GEW!$D$8)*SUM(Fasering!$D$5:$D$11)</f>
        <v>2250.6683562685075</v>
      </c>
      <c r="H12" s="71">
        <f>GEW!$D$8+($D12-GEW!$D$8)*SUM(Fasering!$D$5:$D$12)</f>
        <v>2313.500833333333</v>
      </c>
      <c r="I12" s="72">
        <f>($K$3+E12*12*7.57%)*SUM(Fasering!$D$5:$D$9)</f>
        <v>1148.7578023961937</v>
      </c>
      <c r="J12" s="30">
        <f>($K$3+F12*12*7.57%)*SUM(Fasering!$D$5:$D$10)</f>
        <v>1495.8365060748686</v>
      </c>
      <c r="K12" s="30">
        <f>($K$3+G12*12*7.57%)*SUM(Fasering!$D$5:$D$11)</f>
        <v>1859.0131144017253</v>
      </c>
      <c r="L12" s="73">
        <f>($K$3+H12*12*7.57%)*SUM(Fasering!$D$5:$D$12)</f>
        <v>2239.9241570000004</v>
      </c>
    </row>
    <row r="13" spans="1:12" x14ac:dyDescent="0.2">
      <c r="A13" s="52">
        <f t="shared" si="2"/>
        <v>3</v>
      </c>
      <c r="B13" s="16">
        <v>28373.79</v>
      </c>
      <c r="C13" s="16">
        <f t="shared" si="0"/>
        <v>28373.79</v>
      </c>
      <c r="D13" s="68">
        <f t="shared" si="1"/>
        <v>2364.4825000000001</v>
      </c>
      <c r="E13" s="69">
        <f>GEW!$D$8+($D13-GEW!$D$8)*SUM(Fasering!$D$5:$D$9)</f>
        <v>2153.4533227377137</v>
      </c>
      <c r="F13" s="70">
        <f>GEW!$D$8+($D13-GEW!$D$8)*SUM(Fasering!$D$5:$D$10)</f>
        <v>2223.8491320311491</v>
      </c>
      <c r="G13" s="70">
        <f>GEW!$D$8+($D13-GEW!$D$8)*SUM(Fasering!$D$5:$D$11)</f>
        <v>2294.0866907065647</v>
      </c>
      <c r="H13" s="71">
        <f>GEW!$D$8+($D13-GEW!$D$8)*SUM(Fasering!$D$5:$D$12)</f>
        <v>2364.4825000000001</v>
      </c>
      <c r="I13" s="72">
        <f>($K$3+E13*12*7.57%)*SUM(Fasering!$D$5:$D$9)</f>
        <v>1163.0369440824134</v>
      </c>
      <c r="J13" s="30">
        <f>($K$3+F13*12*7.57%)*SUM(Fasering!$D$5:$D$10)</f>
        <v>1518.7649399538466</v>
      </c>
      <c r="K13" s="30">
        <f>($K$3+G13*12*7.57%)*SUM(Fasering!$D$5:$D$11)</f>
        <v>1892.6030689017082</v>
      </c>
      <c r="L13" s="73">
        <f>($K$3+H13*12*7.57%)*SUM(Fasering!$D$5:$D$12)</f>
        <v>2286.2359030000007</v>
      </c>
    </row>
    <row r="14" spans="1:12" x14ac:dyDescent="0.2">
      <c r="A14" s="52">
        <f t="shared" si="2"/>
        <v>4</v>
      </c>
      <c r="B14" s="16">
        <v>28963.119999999999</v>
      </c>
      <c r="C14" s="16">
        <f t="shared" si="0"/>
        <v>28963.119999999999</v>
      </c>
      <c r="D14" s="68">
        <f t="shared" si="1"/>
        <v>2413.5933333333332</v>
      </c>
      <c r="E14" s="69">
        <f>GEW!$D$8+($D14-GEW!$D$8)*SUM(Fasering!$D$5:$D$9)</f>
        <v>2180.7231745310482</v>
      </c>
      <c r="F14" s="70">
        <f>GEW!$D$8+($D14-GEW!$D$8)*SUM(Fasering!$D$5:$D$10)</f>
        <v>2258.4047705162466</v>
      </c>
      <c r="G14" s="70">
        <f>GEW!$D$8+($D14-GEW!$D$8)*SUM(Fasering!$D$5:$D$11)</f>
        <v>2335.9117373481354</v>
      </c>
      <c r="H14" s="71">
        <f>GEW!$D$8+($D14-GEW!$D$8)*SUM(Fasering!$D$5:$D$12)</f>
        <v>2413.5933333333332</v>
      </c>
      <c r="I14" s="72">
        <f>($K$3+E14*12*7.57%)*SUM(Fasering!$D$5:$D$9)</f>
        <v>1176.7920955583356</v>
      </c>
      <c r="J14" s="30">
        <f>($K$3+F14*12*7.57%)*SUM(Fasering!$D$5:$D$10)</f>
        <v>1540.8519874838382</v>
      </c>
      <c r="K14" s="30">
        <f>($K$3+G14*12*7.57%)*SUM(Fasering!$D$5:$D$11)</f>
        <v>1924.9603997812319</v>
      </c>
      <c r="L14" s="73">
        <f>($K$3+H14*12*7.57%)*SUM(Fasering!$D$5:$D$12)</f>
        <v>2330.8481840000004</v>
      </c>
    </row>
    <row r="15" spans="1:12" x14ac:dyDescent="0.2">
      <c r="A15" s="52">
        <f t="shared" si="2"/>
        <v>5</v>
      </c>
      <c r="B15" s="16">
        <v>29281.91</v>
      </c>
      <c r="C15" s="16">
        <f t="shared" si="0"/>
        <v>29281.91</v>
      </c>
      <c r="D15" s="68">
        <f t="shared" si="1"/>
        <v>2440.1591666666668</v>
      </c>
      <c r="E15" s="69">
        <f>GEW!$D$8+($D15-GEW!$D$8)*SUM(Fasering!$D$5:$D$9)</f>
        <v>2195.4744277392633</v>
      </c>
      <c r="F15" s="70">
        <f>GEW!$D$8+($D15-GEW!$D$8)*SUM(Fasering!$D$5:$D$10)</f>
        <v>2277.0971703476894</v>
      </c>
      <c r="G15" s="70">
        <f>GEW!$D$8+($D15-GEW!$D$8)*SUM(Fasering!$D$5:$D$11)</f>
        <v>2358.5364240582408</v>
      </c>
      <c r="H15" s="71">
        <f>GEW!$D$8+($D15-GEW!$D$8)*SUM(Fasering!$D$5:$D$12)</f>
        <v>2440.1591666666668</v>
      </c>
      <c r="I15" s="72">
        <f>($K$3+E15*12*7.57%)*SUM(Fasering!$D$5:$D$9)</f>
        <v>1184.232756544556</v>
      </c>
      <c r="J15" s="30">
        <f>($K$3+F15*12*7.57%)*SUM(Fasering!$D$5:$D$10)</f>
        <v>1552.7996736394487</v>
      </c>
      <c r="K15" s="30">
        <f>($K$3+G15*12*7.57%)*SUM(Fasering!$D$5:$D$11)</f>
        <v>1942.463655191754</v>
      </c>
      <c r="L15" s="73">
        <f>($K$3+H15*12*7.57%)*SUM(Fasering!$D$5:$D$12)</f>
        <v>2354.9805870000009</v>
      </c>
    </row>
    <row r="16" spans="1:12" x14ac:dyDescent="0.2">
      <c r="A16" s="52">
        <f t="shared" si="2"/>
        <v>6</v>
      </c>
      <c r="B16" s="16">
        <v>29886.05</v>
      </c>
      <c r="C16" s="16">
        <f t="shared" si="0"/>
        <v>29886.05</v>
      </c>
      <c r="D16" s="68">
        <f t="shared" si="1"/>
        <v>2490.5041666666666</v>
      </c>
      <c r="E16" s="69">
        <f>GEW!$D$8+($D16-GEW!$D$8)*SUM(Fasering!$D$5:$D$9)</f>
        <v>2223.4295772521423</v>
      </c>
      <c r="F16" s="70">
        <f>GEW!$D$8+($D16-GEW!$D$8)*SUM(Fasering!$D$5:$D$10)</f>
        <v>2312.5212000668394</v>
      </c>
      <c r="G16" s="70">
        <f>GEW!$D$8+($D16-GEW!$D$8)*SUM(Fasering!$D$5:$D$11)</f>
        <v>2401.41254385197</v>
      </c>
      <c r="H16" s="71">
        <f>GEW!$D$8+($D16-GEW!$D$8)*SUM(Fasering!$D$5:$D$12)</f>
        <v>2490.5041666666666</v>
      </c>
      <c r="I16" s="72">
        <f>($K$3+E16*12*7.57%)*SUM(Fasering!$D$5:$D$9)</f>
        <v>1198.3335781770263</v>
      </c>
      <c r="J16" s="30">
        <f>($K$3+F16*12*7.57%)*SUM(Fasering!$D$5:$D$10)</f>
        <v>1575.4417738121347</v>
      </c>
      <c r="K16" s="30">
        <f>($K$3+G16*12*7.57%)*SUM(Fasering!$D$5:$D$11)</f>
        <v>1975.6341333237945</v>
      </c>
      <c r="L16" s="73">
        <f>($K$3+H16*12*7.57%)*SUM(Fasering!$D$5:$D$12)</f>
        <v>2400.7139850000008</v>
      </c>
    </row>
    <row r="17" spans="1:12" x14ac:dyDescent="0.2">
      <c r="A17" s="52">
        <f t="shared" si="2"/>
        <v>7</v>
      </c>
      <c r="B17" s="16">
        <v>30165.66</v>
      </c>
      <c r="C17" s="16">
        <f t="shared" si="0"/>
        <v>30165.66</v>
      </c>
      <c r="D17" s="68">
        <f t="shared" si="1"/>
        <v>2513.8049999999998</v>
      </c>
      <c r="E17" s="69">
        <f>GEW!$D$8+($D17-GEW!$D$8)*SUM(Fasering!$D$5:$D$9)</f>
        <v>2236.3678686337694</v>
      </c>
      <c r="F17" s="70">
        <f>GEW!$D$8+($D17-GEW!$D$8)*SUM(Fasering!$D$5:$D$10)</f>
        <v>2328.9162623864531</v>
      </c>
      <c r="G17" s="70">
        <f>GEW!$D$8+($D17-GEW!$D$8)*SUM(Fasering!$D$5:$D$11)</f>
        <v>2421.2566062473161</v>
      </c>
      <c r="H17" s="71">
        <f>GEW!$D$8+($D17-GEW!$D$8)*SUM(Fasering!$D$5:$D$12)</f>
        <v>2513.8049999999998</v>
      </c>
      <c r="I17" s="72">
        <f>($K$3+E17*12*7.57%)*SUM(Fasering!$D$5:$D$9)</f>
        <v>1204.8597653797522</v>
      </c>
      <c r="J17" s="30">
        <f>($K$3+F17*12*7.57%)*SUM(Fasering!$D$5:$D$10)</f>
        <v>1585.9210627671528</v>
      </c>
      <c r="K17" s="30">
        <f>($K$3+G17*12*7.57%)*SUM(Fasering!$D$5:$D$11)</f>
        <v>1990.9861997165171</v>
      </c>
      <c r="L17" s="73">
        <f>($K$3+H17*12*7.57%)*SUM(Fasering!$D$5:$D$12)</f>
        <v>2421.8804620000005</v>
      </c>
    </row>
    <row r="18" spans="1:12" x14ac:dyDescent="0.2">
      <c r="A18" s="52">
        <f t="shared" si="2"/>
        <v>8</v>
      </c>
      <c r="B18" s="16">
        <v>30670.12</v>
      </c>
      <c r="C18" s="16">
        <f t="shared" si="0"/>
        <v>30670.12</v>
      </c>
      <c r="D18" s="68">
        <f t="shared" si="1"/>
        <v>2555.8433333333332</v>
      </c>
      <c r="E18" s="69">
        <f>GEW!$D$8+($D18-GEW!$D$8)*SUM(Fasering!$D$5:$D$9)</f>
        <v>2259.7105619221916</v>
      </c>
      <c r="F18" s="70">
        <f>GEW!$D$8+($D18-GEW!$D$8)*SUM(Fasering!$D$5:$D$10)</f>
        <v>2358.4955089718846</v>
      </c>
      <c r="G18" s="70">
        <f>GEW!$D$8+($D18-GEW!$D$8)*SUM(Fasering!$D$5:$D$11)</f>
        <v>2457.0583862836402</v>
      </c>
      <c r="H18" s="71">
        <f>GEW!$D$8+($D18-GEW!$D$8)*SUM(Fasering!$D$5:$D$12)</f>
        <v>2555.8433333333332</v>
      </c>
      <c r="I18" s="72">
        <f>($K$3+E18*12*7.57%)*SUM(Fasering!$D$5:$D$9)</f>
        <v>1216.6340237978607</v>
      </c>
      <c r="J18" s="30">
        <f>($K$3+F18*12*7.57%)*SUM(Fasering!$D$5:$D$10)</f>
        <v>1604.8273325938706</v>
      </c>
      <c r="K18" s="30">
        <f>($K$3+G18*12*7.57%)*SUM(Fasering!$D$5:$D$11)</f>
        <v>2018.6837191631505</v>
      </c>
      <c r="L18" s="73">
        <f>($K$3+H18*12*7.57%)*SUM(Fasering!$D$5:$D$12)</f>
        <v>2460.0680840000005</v>
      </c>
    </row>
    <row r="19" spans="1:12" x14ac:dyDescent="0.2">
      <c r="A19" s="52">
        <f t="shared" si="2"/>
        <v>9</v>
      </c>
      <c r="B19" s="16">
        <v>30919.360000000001</v>
      </c>
      <c r="C19" s="16">
        <f t="shared" si="0"/>
        <v>30919.360000000001</v>
      </c>
      <c r="D19" s="68">
        <f t="shared" si="1"/>
        <v>2576.6133333333332</v>
      </c>
      <c r="E19" s="69">
        <f>GEW!$D$8+($D19-GEW!$D$8)*SUM(Fasering!$D$5:$D$9)</f>
        <v>2271.2435533887224</v>
      </c>
      <c r="F19" s="70">
        <f>GEW!$D$8+($D19-GEW!$D$8)*SUM(Fasering!$D$5:$D$10)</f>
        <v>2373.1098122247745</v>
      </c>
      <c r="G19" s="70">
        <f>GEW!$D$8+($D19-GEW!$D$8)*SUM(Fasering!$D$5:$D$11)</f>
        <v>2474.7470744972816</v>
      </c>
      <c r="H19" s="71">
        <f>GEW!$D$8+($D19-GEW!$D$8)*SUM(Fasering!$D$5:$D$12)</f>
        <v>2576.6133333333332</v>
      </c>
      <c r="I19" s="72">
        <f>($K$3+E19*12*7.57%)*SUM(Fasering!$D$5:$D$9)</f>
        <v>1222.4513654466125</v>
      </c>
      <c r="J19" s="30">
        <f>($K$3+F19*12*7.57%)*SUM(Fasering!$D$5:$D$10)</f>
        <v>1614.1684075881433</v>
      </c>
      <c r="K19" s="30">
        <f>($K$3+G19*12*7.57%)*SUM(Fasering!$D$5:$D$11)</f>
        <v>2032.3683120880185</v>
      </c>
      <c r="L19" s="73">
        <f>($K$3+H19*12*7.57%)*SUM(Fasering!$D$5:$D$12)</f>
        <v>2478.9355520000008</v>
      </c>
    </row>
    <row r="20" spans="1:12" x14ac:dyDescent="0.2">
      <c r="A20" s="52">
        <f t="shared" si="2"/>
        <v>10</v>
      </c>
      <c r="B20" s="16">
        <v>31507.89</v>
      </c>
      <c r="C20" s="16">
        <f t="shared" si="0"/>
        <v>31507.89</v>
      </c>
      <c r="D20" s="68">
        <f t="shared" si="1"/>
        <v>2625.6574999999998</v>
      </c>
      <c r="E20" s="69">
        <f>GEW!$D$8+($D20-GEW!$D$8)*SUM(Fasering!$D$5:$D$9)</f>
        <v>2298.4763870743168</v>
      </c>
      <c r="F20" s="70">
        <f>GEW!$D$8+($D20-GEW!$D$8)*SUM(Fasering!$D$5:$D$10)</f>
        <v>2407.618542338012</v>
      </c>
      <c r="G20" s="70">
        <f>GEW!$D$8+($D20-GEW!$D$8)*SUM(Fasering!$D$5:$D$11)</f>
        <v>2516.5153447363045</v>
      </c>
      <c r="H20" s="71">
        <f>GEW!$D$8+($D20-GEW!$D$8)*SUM(Fasering!$D$5:$D$12)</f>
        <v>2625.6574999999998</v>
      </c>
      <c r="I20" s="72">
        <f>($K$3+E20*12*7.57%)*SUM(Fasering!$D$5:$D$9)</f>
        <v>1236.1878446655976</v>
      </c>
      <c r="J20" s="30">
        <f>($K$3+F20*12*7.57%)*SUM(Fasering!$D$5:$D$10)</f>
        <v>1636.2254725310881</v>
      </c>
      <c r="K20" s="30">
        <f>($K$3+G20*12*7.57%)*SUM(Fasering!$D$5:$D$11)</f>
        <v>2064.6817187405318</v>
      </c>
      <c r="L20" s="73">
        <f>($K$3+H20*12*7.57%)*SUM(Fasering!$D$5:$D$12)</f>
        <v>2523.4872730000006</v>
      </c>
    </row>
    <row r="21" spans="1:12" x14ac:dyDescent="0.2">
      <c r="A21" s="52">
        <f t="shared" si="2"/>
        <v>11</v>
      </c>
      <c r="B21" s="16">
        <v>31726.240000000002</v>
      </c>
      <c r="C21" s="16">
        <f t="shared" si="0"/>
        <v>31726.240000000002</v>
      </c>
      <c r="D21" s="68">
        <f t="shared" si="1"/>
        <v>2643.8533333333335</v>
      </c>
      <c r="E21" s="69">
        <f>GEW!$D$8+($D21-GEW!$D$8)*SUM(Fasering!$D$5:$D$9)</f>
        <v>2308.5800168557207</v>
      </c>
      <c r="F21" s="70">
        <f>GEW!$D$8+($D21-GEW!$D$8)*SUM(Fasering!$D$5:$D$10)</f>
        <v>2420.4215960824695</v>
      </c>
      <c r="G21" s="70">
        <f>GEW!$D$8+($D21-GEW!$D$8)*SUM(Fasering!$D$5:$D$11)</f>
        <v>2532.0117541065847</v>
      </c>
      <c r="H21" s="71">
        <f>GEW!$D$8+($D21-GEW!$D$8)*SUM(Fasering!$D$5:$D$12)</f>
        <v>2643.8533333333335</v>
      </c>
      <c r="I21" s="72">
        <f>($K$3+E21*12*7.57%)*SUM(Fasering!$D$5:$D$9)</f>
        <v>1241.284203793366</v>
      </c>
      <c r="J21" s="30">
        <f>($K$3+F21*12*7.57%)*SUM(Fasering!$D$5:$D$10)</f>
        <v>1644.4088448830366</v>
      </c>
      <c r="K21" s="30">
        <f>($K$3+G21*12*7.57%)*SUM(Fasering!$D$5:$D$11)</f>
        <v>2076.6702874499888</v>
      </c>
      <c r="L21" s="73">
        <f>($K$3+H21*12*7.57%)*SUM(Fasering!$D$5:$D$12)</f>
        <v>2540.016368000001</v>
      </c>
    </row>
    <row r="22" spans="1:12" x14ac:dyDescent="0.2">
      <c r="A22" s="52">
        <f t="shared" si="2"/>
        <v>12</v>
      </c>
      <c r="B22" s="16">
        <v>32273.3</v>
      </c>
      <c r="C22" s="16">
        <f t="shared" si="0"/>
        <v>32273.3</v>
      </c>
      <c r="D22" s="68">
        <f t="shared" si="1"/>
        <v>2689.4416666666666</v>
      </c>
      <c r="E22" s="69">
        <f>GEW!$D$8+($D22-GEW!$D$8)*SUM(Fasering!$D$5:$D$9)</f>
        <v>2333.8939243813202</v>
      </c>
      <c r="F22" s="70">
        <f>GEW!$D$8+($D22-GEW!$D$8)*SUM(Fasering!$D$5:$D$10)</f>
        <v>2452.4987134694297</v>
      </c>
      <c r="G22" s="70">
        <f>GEW!$D$8+($D22-GEW!$D$8)*SUM(Fasering!$D$5:$D$11)</f>
        <v>2570.8368775785571</v>
      </c>
      <c r="H22" s="71">
        <f>GEW!$D$8+($D22-GEW!$D$8)*SUM(Fasering!$D$5:$D$12)</f>
        <v>2689.4416666666666</v>
      </c>
      <c r="I22" s="72">
        <f>($K$3+E22*12*7.57%)*SUM(Fasering!$D$5:$D$9)</f>
        <v>1254.0527598933743</v>
      </c>
      <c r="J22" s="30">
        <f>($K$3+F22*12*7.57%)*SUM(Fasering!$D$5:$D$10)</f>
        <v>1664.9116874699691</v>
      </c>
      <c r="K22" s="30">
        <f>($K$3+G22*12*7.57%)*SUM(Fasering!$D$5:$D$11)</f>
        <v>2106.7067719848878</v>
      </c>
      <c r="L22" s="73">
        <f>($K$3+H22*12*7.57%)*SUM(Fasering!$D$5:$D$12)</f>
        <v>2581.4288100000008</v>
      </c>
    </row>
    <row r="23" spans="1:12" x14ac:dyDescent="0.2">
      <c r="A23" s="52">
        <f t="shared" si="2"/>
        <v>13</v>
      </c>
      <c r="B23" s="16">
        <v>32348</v>
      </c>
      <c r="C23" s="16">
        <f t="shared" si="0"/>
        <v>32348</v>
      </c>
      <c r="D23" s="68">
        <f t="shared" si="1"/>
        <v>2695.6666666666665</v>
      </c>
      <c r="E23" s="69">
        <f>GEW!$D$8+($D23-GEW!$D$8)*SUM(Fasering!$D$5:$D$9)</f>
        <v>2337.3504901915826</v>
      </c>
      <c r="F23" s="70">
        <f>GEW!$D$8+($D23-GEW!$D$8)*SUM(Fasering!$D$5:$D$10)</f>
        <v>2456.8787826918297</v>
      </c>
      <c r="G23" s="70">
        <f>GEW!$D$8+($D23-GEW!$D$8)*SUM(Fasering!$D$5:$D$11)</f>
        <v>2576.1383741664199</v>
      </c>
      <c r="H23" s="71">
        <f>GEW!$D$8+($D23-GEW!$D$8)*SUM(Fasering!$D$5:$D$12)</f>
        <v>2695.666666666667</v>
      </c>
      <c r="I23" s="72">
        <f>($K$3+E23*12*7.57%)*SUM(Fasering!$D$5:$D$9)</f>
        <v>1255.7962818848755</v>
      </c>
      <c r="J23" s="30">
        <f>($K$3+F23*12*7.57%)*SUM(Fasering!$D$5:$D$10)</f>
        <v>1667.7113115354173</v>
      </c>
      <c r="K23" s="30">
        <f>($K$3+G23*12*7.57%)*SUM(Fasering!$D$5:$D$11)</f>
        <v>2110.8081966819173</v>
      </c>
      <c r="L23" s="73">
        <f>($K$3+H23*12*7.57%)*SUM(Fasering!$D$5:$D$12)</f>
        <v>2587.0836000000008</v>
      </c>
    </row>
    <row r="24" spans="1:12" x14ac:dyDescent="0.2">
      <c r="A24" s="52">
        <f t="shared" si="2"/>
        <v>14</v>
      </c>
      <c r="B24" s="16">
        <v>33438.58</v>
      </c>
      <c r="C24" s="16">
        <f t="shared" si="0"/>
        <v>33438.58</v>
      </c>
      <c r="D24" s="68">
        <f t="shared" si="1"/>
        <v>2786.5483333333336</v>
      </c>
      <c r="E24" s="69">
        <f>GEW!$D$8+($D24-GEW!$D$8)*SUM(Fasering!$D$5:$D$9)</f>
        <v>2387.814500116031</v>
      </c>
      <c r="F24" s="70">
        <f>GEW!$D$8+($D24-GEW!$D$8)*SUM(Fasering!$D$5:$D$10)</f>
        <v>2520.8254479202715</v>
      </c>
      <c r="G24" s="70">
        <f>GEW!$D$8+($D24-GEW!$D$8)*SUM(Fasering!$D$5:$D$11)</f>
        <v>2653.5373855290936</v>
      </c>
      <c r="H24" s="71">
        <f>GEW!$D$8+($D24-GEW!$D$8)*SUM(Fasering!$D$5:$D$12)</f>
        <v>2786.5483333333341</v>
      </c>
      <c r="I24" s="72">
        <f>($K$3+E24*12*7.57%)*SUM(Fasering!$D$5:$D$9)</f>
        <v>1281.2507693479461</v>
      </c>
      <c r="J24" s="30">
        <f>($K$3+F24*12*7.57%)*SUM(Fasering!$D$5:$D$10)</f>
        <v>1708.5843237616027</v>
      </c>
      <c r="K24" s="30">
        <f>($K$3+G24*12*7.57%)*SUM(Fasering!$D$5:$D$11)</f>
        <v>2170.6868010471972</v>
      </c>
      <c r="L24" s="73">
        <f>($K$3+H24*12*7.57%)*SUM(Fasering!$D$5:$D$12)</f>
        <v>2669.6405060000016</v>
      </c>
    </row>
    <row r="25" spans="1:12" x14ac:dyDescent="0.2">
      <c r="A25" s="52">
        <f t="shared" si="2"/>
        <v>15</v>
      </c>
      <c r="B25" s="16">
        <v>33453.019999999997</v>
      </c>
      <c r="C25" s="16">
        <f t="shared" si="0"/>
        <v>33453.019999999997</v>
      </c>
      <c r="D25" s="68">
        <f t="shared" si="1"/>
        <v>2787.7516666666666</v>
      </c>
      <c r="E25" s="69">
        <f>GEW!$D$8+($D25-GEW!$D$8)*SUM(Fasering!$D$5:$D$9)</f>
        <v>2388.4826769607457</v>
      </c>
      <c r="F25" s="70">
        <f>GEW!$D$8+($D25-GEW!$D$8)*SUM(Fasering!$D$5:$D$10)</f>
        <v>2521.6721440323386</v>
      </c>
      <c r="G25" s="70">
        <f>GEW!$D$8+($D25-GEW!$D$8)*SUM(Fasering!$D$5:$D$11)</f>
        <v>2654.5621995950737</v>
      </c>
      <c r="H25" s="71">
        <f>GEW!$D$8+($D25-GEW!$D$8)*SUM(Fasering!$D$5:$D$12)</f>
        <v>2787.751666666667</v>
      </c>
      <c r="I25" s="72">
        <f>($K$3+E25*12*7.57%)*SUM(Fasering!$D$5:$D$9)</f>
        <v>1281.5878035856606</v>
      </c>
      <c r="J25" s="30">
        <f>($K$3+F25*12*7.57%)*SUM(Fasering!$D$5:$D$10)</f>
        <v>1709.1255094577882</v>
      </c>
      <c r="K25" s="30">
        <f>($K$3+G25*12*7.57%)*SUM(Fasering!$D$5:$D$11)</f>
        <v>2171.4796333447221</v>
      </c>
      <c r="L25" s="73">
        <f>($K$3+H25*12*7.57%)*SUM(Fasering!$D$5:$D$12)</f>
        <v>2670.7336140000011</v>
      </c>
    </row>
    <row r="26" spans="1:12" x14ac:dyDescent="0.2">
      <c r="A26" s="52">
        <f t="shared" si="2"/>
        <v>16</v>
      </c>
      <c r="B26" s="16">
        <v>34780.660000000003</v>
      </c>
      <c r="C26" s="16">
        <f t="shared" si="0"/>
        <v>34780.660000000003</v>
      </c>
      <c r="D26" s="68">
        <f t="shared" si="1"/>
        <v>2898.3883333333338</v>
      </c>
      <c r="E26" s="69">
        <f>GEW!$D$8+($D26-GEW!$D$8)*SUM(Fasering!$D$5:$D$9)</f>
        <v>2449.9160776613771</v>
      </c>
      <c r="F26" s="70">
        <f>GEW!$D$8+($D26-GEW!$D$8)*SUM(Fasering!$D$5:$D$10)</f>
        <v>2599.5189325521069</v>
      </c>
      <c r="G26" s="70">
        <f>GEW!$D$8+($D26-GEW!$D$8)*SUM(Fasering!$D$5:$D$11)</f>
        <v>2748.7854784426045</v>
      </c>
      <c r="H26" s="71">
        <f>GEW!$D$8+($D26-GEW!$D$8)*SUM(Fasering!$D$5:$D$12)</f>
        <v>2898.3883333333342</v>
      </c>
      <c r="I26" s="72">
        <f>($K$3+E26*12*7.57%)*SUM(Fasering!$D$5:$D$9)</f>
        <v>1312.5753475856156</v>
      </c>
      <c r="J26" s="30">
        <f>($K$3+F26*12*7.57%)*SUM(Fasering!$D$5:$D$10)</f>
        <v>1758.8831117904674</v>
      </c>
      <c r="K26" s="30">
        <f>($K$3+G26*12*7.57%)*SUM(Fasering!$D$5:$D$11)</f>
        <v>2244.3740842786478</v>
      </c>
      <c r="L26" s="73">
        <f>($K$3+H26*12*7.57%)*SUM(Fasering!$D$5:$D$12)</f>
        <v>2771.2359620000016</v>
      </c>
    </row>
    <row r="27" spans="1:12" x14ac:dyDescent="0.2">
      <c r="A27" s="52">
        <f t="shared" si="2"/>
        <v>17</v>
      </c>
      <c r="B27" s="16">
        <v>34795.07</v>
      </c>
      <c r="C27" s="16">
        <f t="shared" si="0"/>
        <v>34795.07</v>
      </c>
      <c r="D27" s="68">
        <f t="shared" si="1"/>
        <v>2899.5891666666666</v>
      </c>
      <c r="E27" s="69">
        <f>GEW!$D$8+($D27-GEW!$D$8)*SUM(Fasering!$D$5:$D$9)</f>
        <v>2450.5828663270513</v>
      </c>
      <c r="F27" s="70">
        <f>GEW!$D$8+($D27-GEW!$D$8)*SUM(Fasering!$D$5:$D$10)</f>
        <v>2600.363869600229</v>
      </c>
      <c r="G27" s="70">
        <f>GEW!$D$8+($D27-GEW!$D$8)*SUM(Fasering!$D$5:$D$11)</f>
        <v>2749.8081633934889</v>
      </c>
      <c r="H27" s="71">
        <f>GEW!$D$8+($D27-GEW!$D$8)*SUM(Fasering!$D$5:$D$12)</f>
        <v>2899.5891666666666</v>
      </c>
      <c r="I27" s="72">
        <f>($K$3+E27*12*7.57%)*SUM(Fasering!$D$5:$D$9)</f>
        <v>1312.9116816136948</v>
      </c>
      <c r="J27" s="30">
        <f>($K$3+F27*12*7.57%)*SUM(Fasering!$D$5:$D$10)</f>
        <v>1759.4231731396385</v>
      </c>
      <c r="K27" s="30">
        <f>($K$3+G27*12*7.57%)*SUM(Fasering!$D$5:$D$11)</f>
        <v>2245.1652694176596</v>
      </c>
      <c r="L27" s="73">
        <f>($K$3+H27*12*7.57%)*SUM(Fasering!$D$5:$D$12)</f>
        <v>2772.3267990000008</v>
      </c>
    </row>
    <row r="28" spans="1:12" x14ac:dyDescent="0.2">
      <c r="A28" s="52">
        <f t="shared" si="2"/>
        <v>18</v>
      </c>
      <c r="B28" s="16">
        <v>36122.71</v>
      </c>
      <c r="C28" s="16">
        <f t="shared" si="0"/>
        <v>36122.71</v>
      </c>
      <c r="D28" s="68">
        <f t="shared" si="1"/>
        <v>3010.2258333333334</v>
      </c>
      <c r="E28" s="69">
        <f>GEW!$D$8+($D28-GEW!$D$8)*SUM(Fasering!$D$5:$D$9)</f>
        <v>2512.0162670276823</v>
      </c>
      <c r="F28" s="70">
        <f>GEW!$D$8+($D28-GEW!$D$8)*SUM(Fasering!$D$5:$D$10)</f>
        <v>2678.2106581199969</v>
      </c>
      <c r="G28" s="70">
        <f>GEW!$D$8+($D28-GEW!$D$8)*SUM(Fasering!$D$5:$D$11)</f>
        <v>2844.0314422410192</v>
      </c>
      <c r="H28" s="71">
        <f>GEW!$D$8+($D28-GEW!$D$8)*SUM(Fasering!$D$5:$D$12)</f>
        <v>3010.2258333333339</v>
      </c>
      <c r="I28" s="72">
        <f>($K$3+E28*12*7.57%)*SUM(Fasering!$D$5:$D$9)</f>
        <v>1343.8992256136498</v>
      </c>
      <c r="J28" s="30">
        <f>($K$3+F28*12*7.57%)*SUM(Fasering!$D$5:$D$10)</f>
        <v>1809.1807754723172</v>
      </c>
      <c r="K28" s="30">
        <f>($K$3+G28*12*7.57%)*SUM(Fasering!$D$5:$D$11)</f>
        <v>2318.0597203515854</v>
      </c>
      <c r="L28" s="73">
        <f>($K$3+H28*12*7.57%)*SUM(Fasering!$D$5:$D$12)</f>
        <v>2872.8291470000013</v>
      </c>
    </row>
    <row r="29" spans="1:12" x14ac:dyDescent="0.2">
      <c r="A29" s="52">
        <f t="shared" si="2"/>
        <v>19</v>
      </c>
      <c r="B29" s="16">
        <v>36137.160000000003</v>
      </c>
      <c r="C29" s="16">
        <f t="shared" si="0"/>
        <v>36137.160000000003</v>
      </c>
      <c r="D29" s="68">
        <f t="shared" si="1"/>
        <v>3011.4300000000003</v>
      </c>
      <c r="E29" s="69">
        <f>GEW!$D$8+($D29-GEW!$D$8)*SUM(Fasering!$D$5:$D$9)</f>
        <v>2512.684906598744</v>
      </c>
      <c r="F29" s="70">
        <f>GEW!$D$8+($D29-GEW!$D$8)*SUM(Fasering!$D$5:$D$10)</f>
        <v>2679.0579405867129</v>
      </c>
      <c r="G29" s="70">
        <f>GEW!$D$8+($D29-GEW!$D$8)*SUM(Fasering!$D$5:$D$11)</f>
        <v>2845.0569660120318</v>
      </c>
      <c r="H29" s="71">
        <f>GEW!$D$8+($D29-GEW!$D$8)*SUM(Fasering!$D$5:$D$12)</f>
        <v>3011.4300000000003</v>
      </c>
      <c r="I29" s="72">
        <f>($K$3+E29*12*7.57%)*SUM(Fasering!$D$5:$D$9)</f>
        <v>1344.2364932545759</v>
      </c>
      <c r="J29" s="30">
        <f>($K$3+F29*12*7.57%)*SUM(Fasering!$D$5:$D$10)</f>
        <v>1809.7223359508412</v>
      </c>
      <c r="K29" s="30">
        <f>($K$3+G29*12*7.57%)*SUM(Fasering!$D$5:$D$11)</f>
        <v>2318.8531017019486</v>
      </c>
      <c r="L29" s="73">
        <f>($K$3+H29*12*7.57%)*SUM(Fasering!$D$5:$D$12)</f>
        <v>2873.9230120000011</v>
      </c>
    </row>
    <row r="30" spans="1:12" x14ac:dyDescent="0.2">
      <c r="A30" s="52">
        <f t="shared" si="2"/>
        <v>20</v>
      </c>
      <c r="B30" s="16">
        <v>37464.81</v>
      </c>
      <c r="C30" s="16">
        <f t="shared" si="0"/>
        <v>37464.81</v>
      </c>
      <c r="D30" s="68">
        <f t="shared" si="1"/>
        <v>3122.0674999999997</v>
      </c>
      <c r="E30" s="69">
        <f>GEW!$D$8+($D30-GEW!$D$8)*SUM(Fasering!$D$5:$D$9)</f>
        <v>2574.1187700257215</v>
      </c>
      <c r="F30" s="70">
        <f>GEW!$D$8+($D30-GEW!$D$8)*SUM(Fasering!$D$5:$D$10)</f>
        <v>2756.9053154611283</v>
      </c>
      <c r="G30" s="70">
        <f>GEW!$D$8+($D30-GEW!$D$8)*SUM(Fasering!$D$5:$D$11)</f>
        <v>2939.2809545645932</v>
      </c>
      <c r="H30" s="71">
        <f>GEW!$D$8+($D30-GEW!$D$8)*SUM(Fasering!$D$5:$D$12)</f>
        <v>3122.0675000000001</v>
      </c>
      <c r="I30" s="72">
        <f>($K$3+E30*12*7.57%)*SUM(Fasering!$D$5:$D$9)</f>
        <v>1375.2242706577426</v>
      </c>
      <c r="J30" s="30">
        <f>($K$3+F30*12*7.57%)*SUM(Fasering!$D$5:$D$10)</f>
        <v>1859.4803130658579</v>
      </c>
      <c r="K30" s="30">
        <f>($K$3+G30*12*7.57%)*SUM(Fasering!$D$5:$D$11)</f>
        <v>2391.7481016887109</v>
      </c>
      <c r="L30" s="73">
        <f>($K$3+H30*12*7.57%)*SUM(Fasering!$D$5:$D$12)</f>
        <v>2974.4261170000004</v>
      </c>
    </row>
    <row r="31" spans="1:12" x14ac:dyDescent="0.2">
      <c r="A31" s="52">
        <f t="shared" si="2"/>
        <v>21</v>
      </c>
      <c r="B31" s="16">
        <v>37479.199999999997</v>
      </c>
      <c r="C31" s="16">
        <f t="shared" si="0"/>
        <v>37479.199999999997</v>
      </c>
      <c r="D31" s="68">
        <f t="shared" si="1"/>
        <v>3123.2666666666664</v>
      </c>
      <c r="E31" s="69">
        <f>GEW!$D$8+($D31-GEW!$D$8)*SUM(Fasering!$D$5:$D$9)</f>
        <v>2574.7846332387026</v>
      </c>
      <c r="F31" s="70">
        <f>GEW!$D$8+($D31-GEW!$D$8)*SUM(Fasering!$D$5:$D$10)</f>
        <v>2757.7490797999549</v>
      </c>
      <c r="G31" s="70">
        <f>GEW!$D$8+($D31-GEW!$D$8)*SUM(Fasering!$D$5:$D$11)</f>
        <v>2940.3022201054146</v>
      </c>
      <c r="H31" s="71">
        <f>GEW!$D$8+($D31-GEW!$D$8)*SUM(Fasering!$D$5:$D$12)</f>
        <v>3123.2666666666664</v>
      </c>
      <c r="I31" s="72">
        <f>($K$3+E31*12*7.57%)*SUM(Fasering!$D$5:$D$9)</f>
        <v>1375.5601378793983</v>
      </c>
      <c r="J31" s="30">
        <f>($K$3+F31*12*7.57%)*SUM(Fasering!$D$5:$D$10)</f>
        <v>1860.0196248503532</v>
      </c>
      <c r="K31" s="30">
        <f>($K$3+G31*12*7.57%)*SUM(Fasering!$D$5:$D$11)</f>
        <v>2392.5381887220478</v>
      </c>
      <c r="L31" s="73">
        <f>($K$3+H31*12*7.57%)*SUM(Fasering!$D$5:$D$12)</f>
        <v>2975.5154400000006</v>
      </c>
    </row>
    <row r="32" spans="1:12" x14ac:dyDescent="0.2">
      <c r="A32" s="52">
        <f t="shared" si="2"/>
        <v>22</v>
      </c>
      <c r="B32" s="16">
        <v>38806.86</v>
      </c>
      <c r="C32" s="16">
        <f t="shared" si="0"/>
        <v>38806.86</v>
      </c>
      <c r="D32" s="68">
        <f t="shared" si="1"/>
        <v>3233.9050000000002</v>
      </c>
      <c r="E32" s="69">
        <f>GEW!$D$8+($D32-GEW!$D$8)*SUM(Fasering!$D$5:$D$9)</f>
        <v>2636.218959392027</v>
      </c>
      <c r="F32" s="70">
        <f>GEW!$D$8+($D32-GEW!$D$8)*SUM(Fasering!$D$5:$D$10)</f>
        <v>2835.5970410290192</v>
      </c>
      <c r="G32" s="70">
        <f>GEW!$D$8+($D32-GEW!$D$8)*SUM(Fasering!$D$5:$D$11)</f>
        <v>3034.5269183630085</v>
      </c>
      <c r="H32" s="71">
        <f>GEW!$D$8+($D32-GEW!$D$8)*SUM(Fasering!$D$5:$D$12)</f>
        <v>3233.9050000000007</v>
      </c>
      <c r="I32" s="72">
        <f>($K$3+E32*12*7.57%)*SUM(Fasering!$D$5:$D$9)</f>
        <v>1406.5481486857768</v>
      </c>
      <c r="J32" s="30">
        <f>($K$3+F32*12*7.57%)*SUM(Fasering!$D$5:$D$10)</f>
        <v>1909.7779767477084</v>
      </c>
      <c r="K32" s="30">
        <f>($K$3+G32*12*7.57%)*SUM(Fasering!$D$5:$D$11)</f>
        <v>2465.4337377616489</v>
      </c>
      <c r="L32" s="73">
        <f>($K$3+H32*12*7.57%)*SUM(Fasering!$D$5:$D$12)</f>
        <v>3076.019302000002</v>
      </c>
    </row>
    <row r="33" spans="1:12" x14ac:dyDescent="0.2">
      <c r="A33" s="52">
        <f t="shared" si="2"/>
        <v>23</v>
      </c>
      <c r="B33" s="16">
        <v>40148.94</v>
      </c>
      <c r="C33" s="16">
        <f t="shared" si="0"/>
        <v>40148.94</v>
      </c>
      <c r="D33" s="68">
        <f t="shared" si="1"/>
        <v>3345.7450000000003</v>
      </c>
      <c r="E33" s="69">
        <f>GEW!$D$8+($D33-GEW!$D$8)*SUM(Fasering!$D$5:$D$9)</f>
        <v>2698.3205369373732</v>
      </c>
      <c r="F33" s="70">
        <f>GEW!$D$8+($D33-GEW!$D$8)*SUM(Fasering!$D$5:$D$10)</f>
        <v>2914.2905256608547</v>
      </c>
      <c r="G33" s="70">
        <f>GEW!$D$8+($D33-GEW!$D$8)*SUM(Fasering!$D$5:$D$11)</f>
        <v>3129.7750112765189</v>
      </c>
      <c r="H33" s="71">
        <f>GEW!$D$8+($D33-GEW!$D$8)*SUM(Fasering!$D$5:$D$12)</f>
        <v>3345.7450000000008</v>
      </c>
      <c r="I33" s="72">
        <f>($K$3+E33*12*7.57%)*SUM(Fasering!$D$5:$D$9)</f>
        <v>1437.8727269234464</v>
      </c>
      <c r="J33" s="30">
        <f>($K$3+F33*12*7.57%)*SUM(Fasering!$D$5:$D$10)</f>
        <v>1960.0767647765733</v>
      </c>
      <c r="K33" s="30">
        <f>($K$3+G33*12*7.57%)*SUM(Fasering!$D$5:$D$11)</f>
        <v>2539.1210209930991</v>
      </c>
      <c r="L33" s="73">
        <f>($K$3+H33*12*7.57%)*SUM(Fasering!$D$5:$D$12)</f>
        <v>3177.614758000002</v>
      </c>
    </row>
    <row r="34" spans="1:12" x14ac:dyDescent="0.2">
      <c r="A34" s="52">
        <f t="shared" si="2"/>
        <v>24</v>
      </c>
      <c r="B34" s="16">
        <v>41476.6</v>
      </c>
      <c r="C34" s="16">
        <f t="shared" si="0"/>
        <v>41476.6</v>
      </c>
      <c r="D34" s="68">
        <f t="shared" si="1"/>
        <v>3456.3833333333332</v>
      </c>
      <c r="E34" s="69">
        <f>GEW!$D$8+($D34-GEW!$D$8)*SUM(Fasering!$D$5:$D$9)</f>
        <v>2759.7548630906972</v>
      </c>
      <c r="F34" s="70">
        <f>GEW!$D$8+($D34-GEW!$D$8)*SUM(Fasering!$D$5:$D$10)</f>
        <v>2992.1384868899186</v>
      </c>
      <c r="G34" s="70">
        <f>GEW!$D$8+($D34-GEW!$D$8)*SUM(Fasering!$D$5:$D$11)</f>
        <v>3223.9997095341123</v>
      </c>
      <c r="H34" s="71">
        <f>GEW!$D$8+($D34-GEW!$D$8)*SUM(Fasering!$D$5:$D$12)</f>
        <v>3456.3833333333337</v>
      </c>
      <c r="I34" s="72">
        <f>($K$3+E34*12*7.57%)*SUM(Fasering!$D$5:$D$9)</f>
        <v>1468.8607377298247</v>
      </c>
      <c r="J34" s="30">
        <f>($K$3+F34*12*7.57%)*SUM(Fasering!$D$5:$D$10)</f>
        <v>2009.835116673928</v>
      </c>
      <c r="K34" s="30">
        <f>($K$3+G34*12*7.57%)*SUM(Fasering!$D$5:$D$11)</f>
        <v>2612.0165700326997</v>
      </c>
      <c r="L34" s="73">
        <f>($K$3+H34*12*7.57%)*SUM(Fasering!$D$5:$D$12)</f>
        <v>3278.1186200000016</v>
      </c>
    </row>
    <row r="35" spans="1:12" x14ac:dyDescent="0.2">
      <c r="A35" s="52">
        <f t="shared" si="2"/>
        <v>25</v>
      </c>
      <c r="B35" s="16">
        <v>41566.269999999997</v>
      </c>
      <c r="C35" s="16">
        <f t="shared" si="0"/>
        <v>41566.269999999997</v>
      </c>
      <c r="D35" s="68">
        <f t="shared" si="1"/>
        <v>3463.8558333333331</v>
      </c>
      <c r="E35" s="69">
        <f>GEW!$D$8+($D35-GEW!$D$8)*SUM(Fasering!$D$5:$D$9)</f>
        <v>2763.9041302420528</v>
      </c>
      <c r="F35" s="70">
        <f>GEW!$D$8+($D35-GEW!$D$8)*SUM(Fasering!$D$5:$D$10)</f>
        <v>2997.3963290207425</v>
      </c>
      <c r="G35" s="70">
        <f>GEW!$D$8+($D35-GEW!$D$8)*SUM(Fasering!$D$5:$D$11)</f>
        <v>3230.3636345546438</v>
      </c>
      <c r="H35" s="71">
        <f>GEW!$D$8+($D35-GEW!$D$8)*SUM(Fasering!$D$5:$D$12)</f>
        <v>3463.8558333333335</v>
      </c>
      <c r="I35" s="72">
        <f>($K$3+E35*12*7.57%)*SUM(Fasering!$D$5:$D$9)</f>
        <v>1470.9536643292611</v>
      </c>
      <c r="J35" s="30">
        <f>($K$3+F35*12*7.57%)*SUM(Fasering!$D$5:$D$10)</f>
        <v>2013.1957898994795</v>
      </c>
      <c r="K35" s="30">
        <f>($K$3+G35*12*7.57%)*SUM(Fasering!$D$5:$D$11)</f>
        <v>2616.9399268276484</v>
      </c>
      <c r="L35" s="73">
        <f>($K$3+H35*12*7.57%)*SUM(Fasering!$D$5:$D$12)</f>
        <v>3284.9066390000016</v>
      </c>
    </row>
    <row r="36" spans="1:12" x14ac:dyDescent="0.2">
      <c r="A36" s="52">
        <f t="shared" si="2"/>
        <v>26</v>
      </c>
      <c r="B36" s="16">
        <v>41636.019999999997</v>
      </c>
      <c r="C36" s="16">
        <f t="shared" si="0"/>
        <v>41636.019999999997</v>
      </c>
      <c r="D36" s="68">
        <f t="shared" si="1"/>
        <v>3469.6683333333331</v>
      </c>
      <c r="E36" s="69">
        <f>GEW!$D$8+($D36-GEW!$D$8)*SUM(Fasering!$D$5:$D$9)</f>
        <v>2767.1316465106715</v>
      </c>
      <c r="F36" s="70">
        <f>GEW!$D$8+($D36-GEW!$D$8)*SUM(Fasering!$D$5:$D$10)</f>
        <v>3001.4861526922605</v>
      </c>
      <c r="G36" s="70">
        <f>GEW!$D$8+($D36-GEW!$D$8)*SUM(Fasering!$D$5:$D$11)</f>
        <v>3235.3138271517446</v>
      </c>
      <c r="H36" s="71">
        <f>GEW!$D$8+($D36-GEW!$D$8)*SUM(Fasering!$D$5:$D$12)</f>
        <v>3469.6683333333335</v>
      </c>
      <c r="I36" s="72">
        <f>($K$3+E36*12*7.57%)*SUM(Fasering!$D$5:$D$9)</f>
        <v>1472.581651730964</v>
      </c>
      <c r="J36" s="30">
        <f>($K$3+F36*12*7.57%)*SUM(Fasering!$D$5:$D$10)</f>
        <v>2015.8098967075782</v>
      </c>
      <c r="K36" s="30">
        <f>($K$3+G36*12*7.57%)*SUM(Fasering!$D$5:$D$11)</f>
        <v>2620.7695703700551</v>
      </c>
      <c r="L36" s="73">
        <f>($K$3+H36*12*7.57%)*SUM(Fasering!$D$5:$D$12)</f>
        <v>3290.1867140000013</v>
      </c>
    </row>
    <row r="37" spans="1:12" x14ac:dyDescent="0.2">
      <c r="A37" s="52">
        <f t="shared" si="2"/>
        <v>27</v>
      </c>
      <c r="B37" s="16">
        <v>41715.160000000003</v>
      </c>
      <c r="C37" s="16">
        <f t="shared" si="0"/>
        <v>41715.160000000003</v>
      </c>
      <c r="D37" s="68">
        <f t="shared" si="1"/>
        <v>3476.2633333333338</v>
      </c>
      <c r="E37" s="69">
        <f>GEW!$D$8+($D37-GEW!$D$8)*SUM(Fasering!$D$5:$D$9)</f>
        <v>2770.7936628188941</v>
      </c>
      <c r="F37" s="70">
        <f>GEW!$D$8+($D37-GEW!$D$8)*SUM(Fasering!$D$5:$D$10)</f>
        <v>3006.1265633784815</v>
      </c>
      <c r="G37" s="70">
        <f>GEW!$D$8+($D37-GEW!$D$8)*SUM(Fasering!$D$5:$D$11)</f>
        <v>3240.9304327737464</v>
      </c>
      <c r="H37" s="71">
        <f>GEW!$D$8+($D37-GEW!$D$8)*SUM(Fasering!$D$5:$D$12)</f>
        <v>3476.2633333333342</v>
      </c>
      <c r="I37" s="72">
        <f>($K$3+E37*12*7.57%)*SUM(Fasering!$D$5:$D$9)</f>
        <v>1474.4288047484661</v>
      </c>
      <c r="J37" s="30">
        <f>($K$3+F37*12*7.57%)*SUM(Fasering!$D$5:$D$10)</f>
        <v>2018.7759241311328</v>
      </c>
      <c r="K37" s="30">
        <f>($K$3+G37*12*7.57%)*SUM(Fasering!$D$5:$D$11)</f>
        <v>2625.1147745269886</v>
      </c>
      <c r="L37" s="73">
        <f>($K$3+H37*12*7.57%)*SUM(Fasering!$D$5:$D$12)</f>
        <v>3296.1776120000022</v>
      </c>
    </row>
    <row r="38" spans="1:12" x14ac:dyDescent="0.2">
      <c r="A38" s="52">
        <f t="shared" si="2"/>
        <v>28</v>
      </c>
      <c r="B38" s="16">
        <v>41775.050000000003</v>
      </c>
      <c r="C38" s="16">
        <f t="shared" si="0"/>
        <v>41775.050000000003</v>
      </c>
      <c r="D38" s="68">
        <f t="shared" si="1"/>
        <v>3481.2541666666671</v>
      </c>
      <c r="E38" s="69">
        <f>GEW!$D$8+($D38-GEW!$D$8)*SUM(Fasering!$D$5:$D$9)</f>
        <v>2773.5649309096116</v>
      </c>
      <c r="F38" s="70">
        <f>GEW!$D$8+($D38-GEW!$D$8)*SUM(Fasering!$D$5:$D$10)</f>
        <v>3009.6382413668289</v>
      </c>
      <c r="G38" s="70">
        <f>GEW!$D$8+($D38-GEW!$D$8)*SUM(Fasering!$D$5:$D$11)</f>
        <v>3245.1808562094507</v>
      </c>
      <c r="H38" s="71">
        <f>GEW!$D$8+($D38-GEW!$D$8)*SUM(Fasering!$D$5:$D$12)</f>
        <v>3481.2541666666675</v>
      </c>
      <c r="I38" s="72">
        <f>($K$3+E38*12*7.57%)*SUM(Fasering!$D$5:$D$9)</f>
        <v>1475.8266565834192</v>
      </c>
      <c r="J38" s="30">
        <f>($K$3+F38*12*7.57%)*SUM(Fasering!$D$5:$D$10)</f>
        <v>2021.0204955538866</v>
      </c>
      <c r="K38" s="30">
        <f>($K$3+G38*12*7.57%)*SUM(Fasering!$D$5:$D$11)</f>
        <v>2628.4030519715016</v>
      </c>
      <c r="L38" s="73">
        <f>($K$3+H38*12*7.57%)*SUM(Fasering!$D$5:$D$12)</f>
        <v>3300.7112850000021</v>
      </c>
    </row>
    <row r="39" spans="1:12" x14ac:dyDescent="0.2">
      <c r="A39" s="52">
        <f t="shared" si="2"/>
        <v>29</v>
      </c>
      <c r="B39" s="16">
        <v>41830.51</v>
      </c>
      <c r="C39" s="16">
        <f t="shared" si="0"/>
        <v>41830.51</v>
      </c>
      <c r="D39" s="68">
        <f t="shared" si="1"/>
        <v>3485.8758333333335</v>
      </c>
      <c r="E39" s="69">
        <f>GEW!$D$8+($D39-GEW!$D$8)*SUM(Fasering!$D$5:$D$9)</f>
        <v>2776.1312112287169</v>
      </c>
      <c r="F39" s="70">
        <f>GEW!$D$8+($D39-GEW!$D$8)*SUM(Fasering!$D$5:$D$10)</f>
        <v>3012.8901642460023</v>
      </c>
      <c r="G39" s="70">
        <f>GEW!$D$8+($D39-GEW!$D$8)*SUM(Fasering!$D$5:$D$11)</f>
        <v>3249.116880316049</v>
      </c>
      <c r="H39" s="71">
        <f>GEW!$D$8+($D39-GEW!$D$8)*SUM(Fasering!$D$5:$D$12)</f>
        <v>3485.875833333334</v>
      </c>
      <c r="I39" s="72">
        <f>($K$3+E39*12*7.57%)*SUM(Fasering!$D$5:$D$9)</f>
        <v>1477.1211107955835</v>
      </c>
      <c r="J39" s="30">
        <f>($K$3+F39*12*7.57%)*SUM(Fasering!$D$5:$D$10)</f>
        <v>2023.099038400871</v>
      </c>
      <c r="K39" s="30">
        <f>($K$3+G39*12*7.57%)*SUM(Fasering!$D$5:$D$11)</f>
        <v>2631.4480990089482</v>
      </c>
      <c r="L39" s="73">
        <f>($K$3+H39*12*7.57%)*SUM(Fasering!$D$5:$D$12)</f>
        <v>3304.9096070000019</v>
      </c>
    </row>
    <row r="40" spans="1:12" x14ac:dyDescent="0.2">
      <c r="A40" s="52">
        <f t="shared" si="2"/>
        <v>30</v>
      </c>
      <c r="B40" s="16">
        <v>41881.919999999998</v>
      </c>
      <c r="C40" s="16">
        <f t="shared" si="0"/>
        <v>41881.919999999998</v>
      </c>
      <c r="D40" s="68">
        <f t="shared" si="1"/>
        <v>3490.16</v>
      </c>
      <c r="E40" s="69">
        <f>GEW!$D$8+($D40-GEW!$D$8)*SUM(Fasering!$D$5:$D$9)</f>
        <v>2778.5100873773863</v>
      </c>
      <c r="F40" s="70">
        <f>GEW!$D$8+($D40-GEW!$D$8)*SUM(Fasering!$D$5:$D$10)</f>
        <v>3015.9046134926361</v>
      </c>
      <c r="G40" s="70">
        <f>GEW!$D$8+($D40-GEW!$D$8)*SUM(Fasering!$D$5:$D$11)</f>
        <v>3252.7654738847505</v>
      </c>
      <c r="H40" s="71">
        <f>GEW!$D$8+($D40-GEW!$D$8)*SUM(Fasering!$D$5:$D$12)</f>
        <v>3490.1600000000003</v>
      </c>
      <c r="I40" s="72">
        <f>($K$3+E40*12*7.57%)*SUM(Fasering!$D$5:$D$9)</f>
        <v>1478.3210367070033</v>
      </c>
      <c r="J40" s="30">
        <f>($K$3+F40*12*7.57%)*SUM(Fasering!$D$5:$D$10)</f>
        <v>2025.0257944009334</v>
      </c>
      <c r="K40" s="30">
        <f>($K$3+G40*12*7.57%)*SUM(Fasering!$D$5:$D$11)</f>
        <v>2634.2707796471577</v>
      </c>
      <c r="L40" s="73">
        <f>($K$3+H40*12*7.57%)*SUM(Fasering!$D$5:$D$12)</f>
        <v>3308.8013440000018</v>
      </c>
    </row>
    <row r="41" spans="1:12" x14ac:dyDescent="0.2">
      <c r="A41" s="52">
        <f t="shared" si="2"/>
        <v>31</v>
      </c>
      <c r="B41" s="16">
        <v>41929.51</v>
      </c>
      <c r="C41" s="16">
        <f t="shared" si="0"/>
        <v>41929.51</v>
      </c>
      <c r="D41" s="68">
        <f t="shared" si="1"/>
        <v>3494.1258333333335</v>
      </c>
      <c r="E41" s="69">
        <f>GEW!$D$8+($D41-GEW!$D$8)*SUM(Fasering!$D$5:$D$9)</f>
        <v>2780.7122020615952</v>
      </c>
      <c r="F41" s="70">
        <f>GEW!$D$8+($D41-GEW!$D$8)*SUM(Fasering!$D$5:$D$10)</f>
        <v>3018.6950752636403</v>
      </c>
      <c r="G41" s="70">
        <f>GEW!$D$8+($D41-GEW!$D$8)*SUM(Fasering!$D$5:$D$11)</f>
        <v>3256.1429601312889</v>
      </c>
      <c r="H41" s="71">
        <f>GEW!$D$8+($D41-GEW!$D$8)*SUM(Fasering!$D$5:$D$12)</f>
        <v>3494.125833333334</v>
      </c>
      <c r="I41" s="72">
        <f>($K$3+E41*12*7.57%)*SUM(Fasering!$D$5:$D$9)</f>
        <v>1479.4318025915488</v>
      </c>
      <c r="J41" s="30">
        <f>($K$3+F41*12*7.57%)*SUM(Fasering!$D$5:$D$10)</f>
        <v>2026.8093835478501</v>
      </c>
      <c r="K41" s="30">
        <f>($K$3+G41*12*7.57%)*SUM(Fasering!$D$5:$D$11)</f>
        <v>2636.8837221013969</v>
      </c>
      <c r="L41" s="73">
        <f>($K$3+H41*12*7.57%)*SUM(Fasering!$D$5:$D$12)</f>
        <v>3312.4039070000017</v>
      </c>
    </row>
    <row r="42" spans="1:12" x14ac:dyDescent="0.2">
      <c r="A42" s="52">
        <f t="shared" si="2"/>
        <v>32</v>
      </c>
      <c r="B42" s="16">
        <v>41973.58</v>
      </c>
      <c r="C42" s="16">
        <f t="shared" si="0"/>
        <v>41973.58</v>
      </c>
      <c r="D42" s="68">
        <f t="shared" si="1"/>
        <v>3497.7983333333336</v>
      </c>
      <c r="E42" s="69">
        <f>GEW!$D$8+($D42-GEW!$D$8)*SUM(Fasering!$D$5:$D$9)</f>
        <v>2782.7514370717463</v>
      </c>
      <c r="F42" s="70">
        <f>GEW!$D$8+($D42-GEW!$D$8)*SUM(Fasering!$D$5:$D$10)</f>
        <v>3021.2791401984614</v>
      </c>
      <c r="G42" s="70">
        <f>GEW!$D$8+($D42-GEW!$D$8)*SUM(Fasering!$D$5:$D$11)</f>
        <v>3259.2706302066185</v>
      </c>
      <c r="H42" s="71">
        <f>GEW!$D$8+($D42-GEW!$D$8)*SUM(Fasering!$D$5:$D$12)</f>
        <v>3497.7983333333341</v>
      </c>
      <c r="I42" s="72">
        <f>($K$3+E42*12*7.57%)*SUM(Fasering!$D$5:$D$9)</f>
        <v>1480.460410545571</v>
      </c>
      <c r="J42" s="30">
        <f>($K$3+F42*12*7.57%)*SUM(Fasering!$D$5:$D$10)</f>
        <v>2028.4610493117625</v>
      </c>
      <c r="K42" s="30">
        <f>($K$3+G42*12*7.57%)*SUM(Fasering!$D$5:$D$11)</f>
        <v>2639.3033979567931</v>
      </c>
      <c r="L42" s="73">
        <f>($K$3+H42*12*7.57%)*SUM(Fasering!$D$5:$D$12)</f>
        <v>3315.7400060000018</v>
      </c>
    </row>
    <row r="43" spans="1:12" x14ac:dyDescent="0.2">
      <c r="A43" s="52">
        <f t="shared" si="2"/>
        <v>33</v>
      </c>
      <c r="B43" s="16">
        <v>42014.38</v>
      </c>
      <c r="C43" s="16">
        <f t="shared" si="0"/>
        <v>42014.38</v>
      </c>
      <c r="D43" s="68">
        <f t="shared" si="1"/>
        <v>3501.1983333333333</v>
      </c>
      <c r="E43" s="69">
        <f>GEW!$D$8+($D43-GEW!$D$8)*SUM(Fasering!$D$5:$D$9)</f>
        <v>2784.639360566508</v>
      </c>
      <c r="F43" s="70">
        <f>GEW!$D$8+($D43-GEW!$D$8)*SUM(Fasering!$D$5:$D$10)</f>
        <v>3023.6714671633063</v>
      </c>
      <c r="G43" s="70">
        <f>GEW!$D$8+($D43-GEW!$D$8)*SUM(Fasering!$D$5:$D$11)</f>
        <v>3262.1662267365355</v>
      </c>
      <c r="H43" s="71">
        <f>GEW!$D$8+($D43-GEW!$D$8)*SUM(Fasering!$D$5:$D$12)</f>
        <v>3501.1983333333337</v>
      </c>
      <c r="I43" s="72">
        <f>($K$3+E43*12*7.57%)*SUM(Fasering!$D$5:$D$9)</f>
        <v>1481.4126956493631</v>
      </c>
      <c r="J43" s="30">
        <f>($K$3+F43*12*7.57%)*SUM(Fasering!$D$5:$D$10)</f>
        <v>2029.9901612511237</v>
      </c>
      <c r="K43" s="30">
        <f>($K$3+G43*12*7.57%)*SUM(Fasering!$D$5:$D$11)</f>
        <v>2641.5435335342868</v>
      </c>
      <c r="L43" s="73">
        <f>($K$3+H43*12*7.57%)*SUM(Fasering!$D$5:$D$12)</f>
        <v>3318.8285660000015</v>
      </c>
    </row>
    <row r="44" spans="1:12" x14ac:dyDescent="0.2">
      <c r="A44" s="52">
        <f t="shared" si="2"/>
        <v>34</v>
      </c>
      <c r="B44" s="16">
        <v>42052.18</v>
      </c>
      <c r="C44" s="16">
        <f t="shared" si="0"/>
        <v>42052.18</v>
      </c>
      <c r="D44" s="68">
        <f t="shared" si="1"/>
        <v>3504.3483333333334</v>
      </c>
      <c r="E44" s="69">
        <f>GEW!$D$8+($D44-GEW!$D$8)*SUM(Fasering!$D$5:$D$9)</f>
        <v>2786.3884661572433</v>
      </c>
      <c r="F44" s="70">
        <f>GEW!$D$8+($D44-GEW!$D$8)*SUM(Fasering!$D$5:$D$10)</f>
        <v>3025.8878877336774</v>
      </c>
      <c r="G44" s="70">
        <f>GEW!$D$8+($D44-GEW!$D$8)*SUM(Fasering!$D$5:$D$11)</f>
        <v>3264.8489117568997</v>
      </c>
      <c r="H44" s="71">
        <f>GEW!$D$8+($D44-GEW!$D$8)*SUM(Fasering!$D$5:$D$12)</f>
        <v>3504.3483333333338</v>
      </c>
      <c r="I44" s="72">
        <f>($K$3+E44*12*7.57%)*SUM(Fasering!$D$5:$D$9)</f>
        <v>1482.2949597896406</v>
      </c>
      <c r="J44" s="30">
        <f>($K$3+F44*12*7.57%)*SUM(Fasering!$D$5:$D$10)</f>
        <v>2031.4068384890611</v>
      </c>
      <c r="K44" s="30">
        <f>($K$3+G44*12*7.57%)*SUM(Fasering!$D$5:$D$11)</f>
        <v>2643.618953260494</v>
      </c>
      <c r="L44" s="73">
        <f>($K$3+H44*12*7.57%)*SUM(Fasering!$D$5:$D$12)</f>
        <v>3321.6900260000016</v>
      </c>
    </row>
    <row r="45" spans="1:12" x14ac:dyDescent="0.2">
      <c r="A45" s="52">
        <f t="shared" si="2"/>
        <v>35</v>
      </c>
      <c r="B45" s="16">
        <v>42087.15</v>
      </c>
      <c r="C45" s="16">
        <f t="shared" si="0"/>
        <v>42087.15</v>
      </c>
      <c r="D45" s="68">
        <f t="shared" si="1"/>
        <v>3507.2625000000003</v>
      </c>
      <c r="E45" s="69">
        <f>GEW!$D$8+($D45-GEW!$D$8)*SUM(Fasering!$D$5:$D$9)</f>
        <v>2788.0066201918471</v>
      </c>
      <c r="F45" s="70">
        <f>GEW!$D$8+($D45-GEW!$D$8)*SUM(Fasering!$D$5:$D$10)</f>
        <v>3027.9383699385944</v>
      </c>
      <c r="G45" s="70">
        <f>GEW!$D$8+($D45-GEW!$D$8)*SUM(Fasering!$D$5:$D$11)</f>
        <v>3267.3307502532534</v>
      </c>
      <c r="H45" s="71">
        <f>GEW!$D$8+($D45-GEW!$D$8)*SUM(Fasering!$D$5:$D$12)</f>
        <v>3507.2625000000007</v>
      </c>
      <c r="I45" s="72">
        <f>($K$3+E45*12*7.57%)*SUM(Fasering!$D$5:$D$9)</f>
        <v>1483.1111708210033</v>
      </c>
      <c r="J45" s="30">
        <f>($K$3+F45*12*7.57%)*SUM(Fasering!$D$5:$D$10)</f>
        <v>2032.7174523253223</v>
      </c>
      <c r="K45" s="30">
        <f>($K$3+G45*12*7.57%)*SUM(Fasering!$D$5:$D$11)</f>
        <v>2645.5389910336557</v>
      </c>
      <c r="L45" s="73">
        <f>($K$3+H45*12*7.57%)*SUM(Fasering!$D$5:$D$12)</f>
        <v>3324.3372550000017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17</v>
      </c>
      <c r="B1" s="1" t="s">
        <v>81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26963.05</v>
      </c>
      <c r="C10" s="16">
        <f t="shared" ref="C10:C45" si="0">B10*$D$3</f>
        <v>26963.05</v>
      </c>
      <c r="D10" s="68">
        <f t="shared" ref="D10:D45" si="1">B10/12*$D$3</f>
        <v>2246.9208333333331</v>
      </c>
      <c r="E10" s="69">
        <f>GEW!$D$8+($D10-GEW!$D$8)*SUM(Fasering!$D$5:$D$9)</f>
        <v>2088.1746660955455</v>
      </c>
      <c r="F10" s="70">
        <f>GEW!$D$8+($D10-GEW!$D$8)*SUM(Fasering!$D$5:$D$10)</f>
        <v>2141.1297363844546</v>
      </c>
      <c r="G10" s="70">
        <f>GEW!$D$8+($D10-GEW!$D$8)*SUM(Fasering!$D$5:$D$11)</f>
        <v>2193.9657630444235</v>
      </c>
      <c r="H10" s="71">
        <f>GEW!$D$8+($D10-GEW!$D$8)*SUM(Fasering!$D$5:$D$12)</f>
        <v>2246.9208333333331</v>
      </c>
      <c r="I10" s="72">
        <f>($K$3+E10*12*7.57%)*SUM(Fasering!$D$5:$D$9)</f>
        <v>1130.1098193931177</v>
      </c>
      <c r="J10" s="30">
        <f>($K$3+F10*12*7.57%)*SUM(Fasering!$D$5:$D$10)</f>
        <v>1465.8928963917338</v>
      </c>
      <c r="K10" s="30">
        <f>($K$3+G10*12*7.57%)*SUM(Fasering!$D$5:$D$11)</f>
        <v>1815.1459888871509</v>
      </c>
      <c r="L10" s="73">
        <f>($K$3+H10*12*7.57%)*SUM(Fasering!$D$5:$D$12)</f>
        <v>2179.4428850000004</v>
      </c>
    </row>
    <row r="11" spans="1:12" x14ac:dyDescent="0.2">
      <c r="A11" s="52">
        <f t="shared" ref="A11:A45" si="2">+A10+1</f>
        <v>1</v>
      </c>
      <c r="B11" s="16">
        <v>27469.25</v>
      </c>
      <c r="C11" s="16">
        <f t="shared" si="0"/>
        <v>27469.25</v>
      </c>
      <c r="D11" s="68">
        <f t="shared" si="1"/>
        <v>2289.1041666666665</v>
      </c>
      <c r="E11" s="69">
        <f>GEW!$D$8+($D11-GEW!$D$8)*SUM(Fasering!$D$5:$D$9)</f>
        <v>2111.5978737683026</v>
      </c>
      <c r="F11" s="70">
        <f>GEW!$D$8+($D11-GEW!$D$8)*SUM(Fasering!$D$5:$D$10)</f>
        <v>2170.811008678681</v>
      </c>
      <c r="G11" s="70">
        <f>GEW!$D$8+($D11-GEW!$D$8)*SUM(Fasering!$D$5:$D$11)</f>
        <v>2229.8910317562882</v>
      </c>
      <c r="H11" s="71">
        <f>GEW!$D$8+($D11-GEW!$D$8)*SUM(Fasering!$D$5:$D$12)</f>
        <v>2289.1041666666665</v>
      </c>
      <c r="I11" s="72">
        <f>($K$3+E11*12*7.57%)*SUM(Fasering!$D$5:$D$9)</f>
        <v>1141.9246899700643</v>
      </c>
      <c r="J11" s="30">
        <f>($K$3+F11*12*7.57%)*SUM(Fasering!$D$5:$D$10)</f>
        <v>1484.8643783452771</v>
      </c>
      <c r="K11" s="30">
        <f>($K$3+G11*12*7.57%)*SUM(Fasering!$D$5:$D$11)</f>
        <v>1842.9390435275304</v>
      </c>
      <c r="L11" s="73">
        <f>($K$3+H11*12*7.57%)*SUM(Fasering!$D$5:$D$12)</f>
        <v>2217.7622250000009</v>
      </c>
    </row>
    <row r="12" spans="1:12" x14ac:dyDescent="0.2">
      <c r="A12" s="52">
        <f t="shared" si="2"/>
        <v>2</v>
      </c>
      <c r="B12" s="16">
        <v>28080.9</v>
      </c>
      <c r="C12" s="16">
        <f t="shared" si="0"/>
        <v>28080.9</v>
      </c>
      <c r="D12" s="68">
        <f t="shared" si="1"/>
        <v>2340.0750000000003</v>
      </c>
      <c r="E12" s="69">
        <f>GEW!$D$8+($D12-GEW!$D$8)*SUM(Fasering!$D$5:$D$9)</f>
        <v>2139.9005307675957</v>
      </c>
      <c r="F12" s="70">
        <f>GEW!$D$8+($D12-GEW!$D$8)*SUM(Fasering!$D$5:$D$10)</f>
        <v>2206.6753907386642</v>
      </c>
      <c r="G12" s="70">
        <f>GEW!$D$8+($D12-GEW!$D$8)*SUM(Fasering!$D$5:$D$11)</f>
        <v>2273.3001400289318</v>
      </c>
      <c r="H12" s="71">
        <f>GEW!$D$8+($D12-GEW!$D$8)*SUM(Fasering!$D$5:$D$12)</f>
        <v>2340.0750000000003</v>
      </c>
      <c r="I12" s="72">
        <f>($K$3+E12*12*7.57%)*SUM(Fasering!$D$5:$D$9)</f>
        <v>1156.2007974145315</v>
      </c>
      <c r="J12" s="30">
        <f>($K$3+F12*12*7.57%)*SUM(Fasering!$D$5:$D$10)</f>
        <v>1507.78794005386</v>
      </c>
      <c r="K12" s="30">
        <f>($K$3+G12*12*7.57%)*SUM(Fasering!$D$5:$D$11)</f>
        <v>1876.5218603406242</v>
      </c>
      <c r="L12" s="73">
        <f>($K$3+H12*12*7.57%)*SUM(Fasering!$D$5:$D$12)</f>
        <v>2264.0641300000007</v>
      </c>
    </row>
    <row r="13" spans="1:12" x14ac:dyDescent="0.2">
      <c r="A13" s="52">
        <f t="shared" si="2"/>
        <v>3</v>
      </c>
      <c r="B13" s="16">
        <v>28704.42</v>
      </c>
      <c r="C13" s="16">
        <f t="shared" si="0"/>
        <v>28704.42</v>
      </c>
      <c r="D13" s="68">
        <f t="shared" si="1"/>
        <v>2392.0349999999999</v>
      </c>
      <c r="E13" s="69">
        <f>GEW!$D$8+($D13-GEW!$D$8)*SUM(Fasering!$D$5:$D$9)</f>
        <v>2168.7524439404865</v>
      </c>
      <c r="F13" s="70">
        <f>GEW!$D$8+($D13-GEW!$D$8)*SUM(Fasering!$D$5:$D$10)</f>
        <v>2243.2357757661152</v>
      </c>
      <c r="G13" s="70">
        <f>GEW!$D$8+($D13-GEW!$D$8)*SUM(Fasering!$D$5:$D$11)</f>
        <v>2317.5516681743711</v>
      </c>
      <c r="H13" s="71">
        <f>GEW!$D$8+($D13-GEW!$D$8)*SUM(Fasering!$D$5:$D$12)</f>
        <v>2392.0349999999999</v>
      </c>
      <c r="I13" s="72">
        <f>($K$3+E13*12*7.57%)*SUM(Fasering!$D$5:$D$9)</f>
        <v>1170.7539544713027</v>
      </c>
      <c r="J13" s="30">
        <f>($K$3+F13*12*7.57%)*SUM(Fasering!$D$5:$D$10)</f>
        <v>1531.1563683977422</v>
      </c>
      <c r="K13" s="30">
        <f>($K$3+G13*12*7.57%)*SUM(Fasering!$D$5:$D$11)</f>
        <v>1910.7564028719742</v>
      </c>
      <c r="L13" s="73">
        <f>($K$3+H13*12*7.57%)*SUM(Fasering!$D$5:$D$12)</f>
        <v>2311.2645940000007</v>
      </c>
    </row>
    <row r="14" spans="1:12" x14ac:dyDescent="0.2">
      <c r="A14" s="52">
        <f t="shared" si="2"/>
        <v>4</v>
      </c>
      <c r="B14" s="16">
        <v>29270.79</v>
      </c>
      <c r="C14" s="16">
        <f t="shared" si="0"/>
        <v>29270.79</v>
      </c>
      <c r="D14" s="68">
        <f t="shared" si="1"/>
        <v>2439.2325000000001</v>
      </c>
      <c r="E14" s="69">
        <f>GEW!$D$8+($D14-GEW!$D$8)*SUM(Fasering!$D$5:$D$9)</f>
        <v>2194.9598760416711</v>
      </c>
      <c r="F14" s="70">
        <f>GEW!$D$8+($D14-GEW!$D$8)*SUM(Fasering!$D$5:$D$10)</f>
        <v>2276.4451439788395</v>
      </c>
      <c r="G14" s="70">
        <f>GEW!$D$8+($D14-GEW!$D$8)*SUM(Fasering!$D$5:$D$11)</f>
        <v>2357.7472320628317</v>
      </c>
      <c r="H14" s="71">
        <f>GEW!$D$8+($D14-GEW!$D$8)*SUM(Fasering!$D$5:$D$12)</f>
        <v>2439.2325000000001</v>
      </c>
      <c r="I14" s="72">
        <f>($K$3+E14*12*7.57%)*SUM(Fasering!$D$5:$D$9)</f>
        <v>1183.9732121731304</v>
      </c>
      <c r="J14" s="30">
        <f>($K$3+F14*12*7.57%)*SUM(Fasering!$D$5:$D$10)</f>
        <v>1552.3829156795055</v>
      </c>
      <c r="K14" s="30">
        <f>($K$3+G14*12*7.57%)*SUM(Fasering!$D$5:$D$11)</f>
        <v>1941.8531084363194</v>
      </c>
      <c r="L14" s="73">
        <f>($K$3+H14*12*7.57%)*SUM(Fasering!$D$5:$D$12)</f>
        <v>2354.1388030000007</v>
      </c>
    </row>
    <row r="15" spans="1:12" x14ac:dyDescent="0.2">
      <c r="A15" s="52">
        <f t="shared" si="2"/>
        <v>5</v>
      </c>
      <c r="B15" s="16">
        <v>29588.06</v>
      </c>
      <c r="C15" s="16">
        <f t="shared" si="0"/>
        <v>29588.06</v>
      </c>
      <c r="D15" s="68">
        <f t="shared" si="1"/>
        <v>2465.6716666666666</v>
      </c>
      <c r="E15" s="69">
        <f>GEW!$D$8+($D15-GEW!$D$8)*SUM(Fasering!$D$5:$D$9)</f>
        <v>2209.6407948451788</v>
      </c>
      <c r="F15" s="70">
        <f>GEW!$D$8+($D15-GEW!$D$8)*SUM(Fasering!$D$5:$D$10)</f>
        <v>2295.0484179037489</v>
      </c>
      <c r="G15" s="70">
        <f>GEW!$D$8+($D15-GEW!$D$8)*SUM(Fasering!$D$5:$D$11)</f>
        <v>2380.2640436080969</v>
      </c>
      <c r="H15" s="71">
        <f>GEW!$D$8+($D15-GEW!$D$8)*SUM(Fasering!$D$5:$D$12)</f>
        <v>2465.6716666666666</v>
      </c>
      <c r="I15" s="72">
        <f>($K$3+E15*12*7.57%)*SUM(Fasering!$D$5:$D$9)</f>
        <v>1191.3783958711701</v>
      </c>
      <c r="J15" s="30">
        <f>($K$3+F15*12*7.57%)*SUM(Fasering!$D$5:$D$10)</f>
        <v>1564.2736349197278</v>
      </c>
      <c r="K15" s="30">
        <f>($K$3+G15*12*7.57%)*SUM(Fasering!$D$5:$D$11)</f>
        <v>1959.2729078155237</v>
      </c>
      <c r="L15" s="73">
        <f>($K$3+H15*12*7.57%)*SUM(Fasering!$D$5:$D$12)</f>
        <v>2378.1561420000007</v>
      </c>
    </row>
    <row r="16" spans="1:12" x14ac:dyDescent="0.2">
      <c r="A16" s="52">
        <f t="shared" si="2"/>
        <v>6</v>
      </c>
      <c r="B16" s="16">
        <v>30126.89</v>
      </c>
      <c r="C16" s="16">
        <f t="shared" si="0"/>
        <v>30126.89</v>
      </c>
      <c r="D16" s="68">
        <f t="shared" si="1"/>
        <v>2510.5741666666668</v>
      </c>
      <c r="E16" s="69">
        <f>GEW!$D$8+($D16-GEW!$D$8)*SUM(Fasering!$D$5:$D$9)</f>
        <v>2234.5738785873991</v>
      </c>
      <c r="F16" s="70">
        <f>GEW!$D$8+($D16-GEW!$D$8)*SUM(Fasering!$D$5:$D$10)</f>
        <v>2326.6429654152025</v>
      </c>
      <c r="G16" s="70">
        <f>GEW!$D$8+($D16-GEW!$D$8)*SUM(Fasering!$D$5:$D$11)</f>
        <v>2418.5050798388634</v>
      </c>
      <c r="H16" s="71">
        <f>GEW!$D$8+($D16-GEW!$D$8)*SUM(Fasering!$D$5:$D$12)</f>
        <v>2510.5741666666668</v>
      </c>
      <c r="I16" s="72">
        <f>($K$3+E16*12*7.57%)*SUM(Fasering!$D$5:$D$9)</f>
        <v>1203.9548611279386</v>
      </c>
      <c r="J16" s="30">
        <f>($K$3+F16*12*7.57%)*SUM(Fasering!$D$5:$D$10)</f>
        <v>1584.4680316424217</v>
      </c>
      <c r="K16" s="30">
        <f>($K$3+G16*12*7.57%)*SUM(Fasering!$D$5:$D$11)</f>
        <v>1988.8575218650603</v>
      </c>
      <c r="L16" s="73">
        <f>($K$3+H16*12*7.57%)*SUM(Fasering!$D$5:$D$12)</f>
        <v>2418.9455730000009</v>
      </c>
    </row>
    <row r="17" spans="1:12" x14ac:dyDescent="0.2">
      <c r="A17" s="52">
        <f t="shared" si="2"/>
        <v>7</v>
      </c>
      <c r="B17" s="16">
        <v>30410.59</v>
      </c>
      <c r="C17" s="16">
        <f t="shared" si="0"/>
        <v>30410.59</v>
      </c>
      <c r="D17" s="68">
        <f t="shared" si="1"/>
        <v>2534.2158333333332</v>
      </c>
      <c r="E17" s="69">
        <f>GEW!$D$8+($D17-GEW!$D$8)*SUM(Fasering!$D$5:$D$9)</f>
        <v>2247.7014250448492</v>
      </c>
      <c r="F17" s="70">
        <f>GEW!$D$8+($D17-GEW!$D$8)*SUM(Fasering!$D$5:$D$10)</f>
        <v>2343.2778467859489</v>
      </c>
      <c r="G17" s="70">
        <f>GEW!$D$8+($D17-GEW!$D$8)*SUM(Fasering!$D$5:$D$11)</f>
        <v>2438.639411592233</v>
      </c>
      <c r="H17" s="71">
        <f>GEW!$D$8+($D17-GEW!$D$8)*SUM(Fasering!$D$5:$D$12)</f>
        <v>2534.2158333333332</v>
      </c>
      <c r="I17" s="72">
        <f>($K$3+E17*12*7.57%)*SUM(Fasering!$D$5:$D$9)</f>
        <v>1210.5765102442556</v>
      </c>
      <c r="J17" s="30">
        <f>($K$3+F17*12*7.57%)*SUM(Fasering!$D$5:$D$10)</f>
        <v>1595.1006065737138</v>
      </c>
      <c r="K17" s="30">
        <f>($K$3+G17*12*7.57%)*SUM(Fasering!$D$5:$D$11)</f>
        <v>2004.4341508683701</v>
      </c>
      <c r="L17" s="73">
        <f>($K$3+H17*12*7.57%)*SUM(Fasering!$D$5:$D$12)</f>
        <v>2440.4216630000005</v>
      </c>
    </row>
    <row r="18" spans="1:12" x14ac:dyDescent="0.2">
      <c r="A18" s="52">
        <f t="shared" si="2"/>
        <v>8</v>
      </c>
      <c r="B18" s="16">
        <v>31449.69</v>
      </c>
      <c r="C18" s="16">
        <f t="shared" si="0"/>
        <v>31449.69</v>
      </c>
      <c r="D18" s="68">
        <f t="shared" si="1"/>
        <v>2620.8074999999999</v>
      </c>
      <c r="E18" s="69">
        <f>GEW!$D$8+($D18-GEW!$D$8)*SUM(Fasering!$D$5:$D$9)</f>
        <v>2295.7833197362006</v>
      </c>
      <c r="F18" s="70">
        <f>GEW!$D$8+($D18-GEW!$D$8)*SUM(Fasering!$D$5:$D$10)</f>
        <v>2404.2059582852189</v>
      </c>
      <c r="G18" s="70">
        <f>GEW!$D$8+($D18-GEW!$D$8)*SUM(Fasering!$D$5:$D$11)</f>
        <v>2512.3848614509816</v>
      </c>
      <c r="H18" s="71">
        <f>GEW!$D$8+($D18-GEW!$D$8)*SUM(Fasering!$D$5:$D$12)</f>
        <v>2620.8074999999999</v>
      </c>
      <c r="I18" s="72">
        <f>($K$3+E18*12*7.57%)*SUM(Fasering!$D$5:$D$9)</f>
        <v>1234.8294379734241</v>
      </c>
      <c r="J18" s="30">
        <f>($K$3+F18*12*7.57%)*SUM(Fasering!$D$5:$D$10)</f>
        <v>1634.0442393234705</v>
      </c>
      <c r="K18" s="30">
        <f>($K$3+G18*12*7.57%)*SUM(Fasering!$D$5:$D$11)</f>
        <v>2061.4862312255773</v>
      </c>
      <c r="L18" s="73">
        <f>($K$3+H18*12*7.57%)*SUM(Fasering!$D$5:$D$12)</f>
        <v>2519.0815330000005</v>
      </c>
    </row>
    <row r="19" spans="1:12" x14ac:dyDescent="0.2">
      <c r="A19" s="52">
        <f t="shared" si="2"/>
        <v>9</v>
      </c>
      <c r="B19" s="16">
        <v>31464.84</v>
      </c>
      <c r="C19" s="16">
        <f t="shared" si="0"/>
        <v>31464.84</v>
      </c>
      <c r="D19" s="68">
        <f t="shared" si="1"/>
        <v>2622.07</v>
      </c>
      <c r="E19" s="69">
        <f>GEW!$D$8+($D19-GEW!$D$8)*SUM(Fasering!$D$5:$D$9)</f>
        <v>2296.4843501515352</v>
      </c>
      <c r="F19" s="70">
        <f>GEW!$D$8+($D19-GEW!$D$8)*SUM(Fasering!$D$5:$D$10)</f>
        <v>2405.0942855773119</v>
      </c>
      <c r="G19" s="70">
        <f>GEW!$D$8+($D19-GEW!$D$8)*SUM(Fasering!$D$5:$D$11)</f>
        <v>2513.460064574223</v>
      </c>
      <c r="H19" s="71">
        <f>GEW!$D$8+($D19-GEW!$D$8)*SUM(Fasering!$D$5:$D$12)</f>
        <v>2622.07</v>
      </c>
      <c r="I19" s="72">
        <f>($K$3+E19*12*7.57%)*SUM(Fasering!$D$5:$D$9)</f>
        <v>1235.1830438391703</v>
      </c>
      <c r="J19" s="30">
        <f>($K$3+F19*12*7.57%)*SUM(Fasering!$D$5:$D$10)</f>
        <v>1634.6120345656598</v>
      </c>
      <c r="K19" s="30">
        <f>($K$3+G19*12*7.57%)*SUM(Fasering!$D$5:$D$11)</f>
        <v>2062.3180462745736</v>
      </c>
      <c r="L19" s="73">
        <f>($K$3+H19*12*7.57%)*SUM(Fasering!$D$5:$D$12)</f>
        <v>2520.2283880000009</v>
      </c>
    </row>
    <row r="20" spans="1:12" x14ac:dyDescent="0.2">
      <c r="A20" s="52">
        <f t="shared" si="2"/>
        <v>10</v>
      </c>
      <c r="B20" s="16">
        <v>32273.3</v>
      </c>
      <c r="C20" s="16">
        <f t="shared" si="0"/>
        <v>32273.3</v>
      </c>
      <c r="D20" s="68">
        <f t="shared" si="1"/>
        <v>2689.4416666666666</v>
      </c>
      <c r="E20" s="69">
        <f>GEW!$D$8+($D20-GEW!$D$8)*SUM(Fasering!$D$5:$D$9)</f>
        <v>2333.8939243813202</v>
      </c>
      <c r="F20" s="70">
        <f>GEW!$D$8+($D20-GEW!$D$8)*SUM(Fasering!$D$5:$D$10)</f>
        <v>2452.4987134694297</v>
      </c>
      <c r="G20" s="70">
        <f>GEW!$D$8+($D20-GEW!$D$8)*SUM(Fasering!$D$5:$D$11)</f>
        <v>2570.8368775785571</v>
      </c>
      <c r="H20" s="71">
        <f>GEW!$D$8+($D20-GEW!$D$8)*SUM(Fasering!$D$5:$D$12)</f>
        <v>2689.4416666666666</v>
      </c>
      <c r="I20" s="72">
        <f>($K$3+E20*12*7.57%)*SUM(Fasering!$D$5:$D$9)</f>
        <v>1254.0527598933743</v>
      </c>
      <c r="J20" s="30">
        <f>($K$3+F20*12*7.57%)*SUM(Fasering!$D$5:$D$10)</f>
        <v>1664.9116874699691</v>
      </c>
      <c r="K20" s="30">
        <f>($K$3+G20*12*7.57%)*SUM(Fasering!$D$5:$D$11)</f>
        <v>2106.7067719848878</v>
      </c>
      <c r="L20" s="73">
        <f>($K$3+H20*12*7.57%)*SUM(Fasering!$D$5:$D$12)</f>
        <v>2581.4288100000008</v>
      </c>
    </row>
    <row r="21" spans="1:12" x14ac:dyDescent="0.2">
      <c r="A21" s="52">
        <f t="shared" si="2"/>
        <v>11</v>
      </c>
      <c r="B21" s="16">
        <v>32273.3</v>
      </c>
      <c r="C21" s="16">
        <f t="shared" si="0"/>
        <v>32273.3</v>
      </c>
      <c r="D21" s="68">
        <f t="shared" si="1"/>
        <v>2689.4416666666666</v>
      </c>
      <c r="E21" s="69">
        <f>GEW!$D$8+($D21-GEW!$D$8)*SUM(Fasering!$D$5:$D$9)</f>
        <v>2333.8939243813202</v>
      </c>
      <c r="F21" s="70">
        <f>GEW!$D$8+($D21-GEW!$D$8)*SUM(Fasering!$D$5:$D$10)</f>
        <v>2452.4987134694297</v>
      </c>
      <c r="G21" s="70">
        <f>GEW!$D$8+($D21-GEW!$D$8)*SUM(Fasering!$D$5:$D$11)</f>
        <v>2570.8368775785571</v>
      </c>
      <c r="H21" s="71">
        <f>GEW!$D$8+($D21-GEW!$D$8)*SUM(Fasering!$D$5:$D$12)</f>
        <v>2689.4416666666666</v>
      </c>
      <c r="I21" s="72">
        <f>($K$3+E21*12*7.57%)*SUM(Fasering!$D$5:$D$9)</f>
        <v>1254.0527598933743</v>
      </c>
      <c r="J21" s="30">
        <f>($K$3+F21*12*7.57%)*SUM(Fasering!$D$5:$D$10)</f>
        <v>1664.9116874699691</v>
      </c>
      <c r="K21" s="30">
        <f>($K$3+G21*12*7.57%)*SUM(Fasering!$D$5:$D$11)</f>
        <v>2106.7067719848878</v>
      </c>
      <c r="L21" s="73">
        <f>($K$3+H21*12*7.57%)*SUM(Fasering!$D$5:$D$12)</f>
        <v>2581.4288100000008</v>
      </c>
    </row>
    <row r="22" spans="1:12" x14ac:dyDescent="0.2">
      <c r="A22" s="52">
        <f t="shared" si="2"/>
        <v>12</v>
      </c>
      <c r="B22" s="16">
        <v>33624.17</v>
      </c>
      <c r="C22" s="16">
        <f t="shared" si="0"/>
        <v>33624.17</v>
      </c>
      <c r="D22" s="68">
        <f t="shared" si="1"/>
        <v>2802.0141666666664</v>
      </c>
      <c r="E22" s="69">
        <f>GEW!$D$8+($D22-GEW!$D$8)*SUM(Fasering!$D$5:$D$9)</f>
        <v>2396.4022383854635</v>
      </c>
      <c r="F22" s="70">
        <f>GEW!$D$8+($D22-GEW!$D$8)*SUM(Fasering!$D$5:$D$10)</f>
        <v>2531.7076038370733</v>
      </c>
      <c r="G22" s="70">
        <f>GEW!$D$8+($D22-GEW!$D$8)*SUM(Fasering!$D$5:$D$11)</f>
        <v>2666.7088012150571</v>
      </c>
      <c r="H22" s="71">
        <f>GEW!$D$8+($D22-GEW!$D$8)*SUM(Fasering!$D$5:$D$12)</f>
        <v>2802.0141666666668</v>
      </c>
      <c r="I22" s="72">
        <f>($K$3+E22*12*7.57%)*SUM(Fasering!$D$5:$D$9)</f>
        <v>1285.58249955414</v>
      </c>
      <c r="J22" s="30">
        <f>($K$3+F22*12*7.57%)*SUM(Fasering!$D$5:$D$10)</f>
        <v>1715.5399091740046</v>
      </c>
      <c r="K22" s="30">
        <f>($K$3+G22*12*7.57%)*SUM(Fasering!$D$5:$D$11)</f>
        <v>2180.8766726606068</v>
      </c>
      <c r="L22" s="73">
        <f>($K$3+H22*12*7.57%)*SUM(Fasering!$D$5:$D$12)</f>
        <v>2683.6896690000008</v>
      </c>
    </row>
    <row r="23" spans="1:12" x14ac:dyDescent="0.2">
      <c r="A23" s="52">
        <f t="shared" si="2"/>
        <v>13</v>
      </c>
      <c r="B23" s="16">
        <v>33639.449999999997</v>
      </c>
      <c r="C23" s="16">
        <f t="shared" si="0"/>
        <v>33639.449999999997</v>
      </c>
      <c r="D23" s="68">
        <f t="shared" si="1"/>
        <v>2803.2874999999999</v>
      </c>
      <c r="E23" s="69">
        <f>GEW!$D$8+($D23-GEW!$D$8)*SUM(Fasering!$D$5:$D$9)</f>
        <v>2397.1092842433063</v>
      </c>
      <c r="F23" s="70">
        <f>GEW!$D$8+($D23-GEW!$D$8)*SUM(Fasering!$D$5:$D$10)</f>
        <v>2532.6035537395937</v>
      </c>
      <c r="G23" s="70">
        <f>GEW!$D$8+($D23-GEW!$D$8)*SUM(Fasering!$D$5:$D$11)</f>
        <v>2667.7932305037125</v>
      </c>
      <c r="H23" s="71">
        <f>GEW!$D$8+($D23-GEW!$D$8)*SUM(Fasering!$D$5:$D$12)</f>
        <v>2803.2875000000004</v>
      </c>
      <c r="I23" s="72">
        <f>($K$3+E23*12*7.57%)*SUM(Fasering!$D$5:$D$9)</f>
        <v>1285.9391396616388</v>
      </c>
      <c r="J23" s="30">
        <f>($K$3+F23*12*7.57%)*SUM(Fasering!$D$5:$D$10)</f>
        <v>1716.1125765865891</v>
      </c>
      <c r="K23" s="30">
        <f>($K$3+G23*12*7.57%)*SUM(Fasering!$D$5:$D$11)</f>
        <v>2181.7156253964922</v>
      </c>
      <c r="L23" s="73">
        <f>($K$3+H23*12*7.57%)*SUM(Fasering!$D$5:$D$12)</f>
        <v>2684.8463650000012</v>
      </c>
    </row>
    <row r="24" spans="1:12" x14ac:dyDescent="0.2">
      <c r="A24" s="52">
        <f t="shared" si="2"/>
        <v>14</v>
      </c>
      <c r="B24" s="16">
        <v>35030.31</v>
      </c>
      <c r="C24" s="16">
        <f t="shared" si="0"/>
        <v>35030.31</v>
      </c>
      <c r="D24" s="68">
        <f t="shared" si="1"/>
        <v>2919.1924999999997</v>
      </c>
      <c r="E24" s="69">
        <f>GEW!$D$8+($D24-GEW!$D$8)*SUM(Fasering!$D$5:$D$9)</f>
        <v>2461.4680409081247</v>
      </c>
      <c r="F24" s="70">
        <f>GEW!$D$8+($D24-GEW!$D$8)*SUM(Fasering!$D$5:$D$10)</f>
        <v>2614.1572763455742</v>
      </c>
      <c r="G24" s="70">
        <f>GEW!$D$8+($D24-GEW!$D$8)*SUM(Fasering!$D$5:$D$11)</f>
        <v>2766.5032645625502</v>
      </c>
      <c r="H24" s="71">
        <f>GEW!$D$8+($D24-GEW!$D$8)*SUM(Fasering!$D$5:$D$12)</f>
        <v>2919.1925000000001</v>
      </c>
      <c r="I24" s="72">
        <f>($K$3+E24*12*7.57%)*SUM(Fasering!$D$5:$D$9)</f>
        <v>1318.4022587660472</v>
      </c>
      <c r="J24" s="30">
        <f>($K$3+F24*12*7.57%)*SUM(Fasering!$D$5:$D$10)</f>
        <v>1768.2395528606016</v>
      </c>
      <c r="K24" s="30">
        <f>($K$3+G24*12*7.57%)*SUM(Fasering!$D$5:$D$11)</f>
        <v>2258.0811883698575</v>
      </c>
      <c r="L24" s="73">
        <f>($K$3+H24*12*7.57%)*SUM(Fasering!$D$5:$D$12)</f>
        <v>2790.1344670000008</v>
      </c>
    </row>
    <row r="25" spans="1:12" x14ac:dyDescent="0.2">
      <c r="A25" s="52">
        <f t="shared" si="2"/>
        <v>15</v>
      </c>
      <c r="B25" s="16">
        <v>35045.4</v>
      </c>
      <c r="C25" s="16">
        <f t="shared" si="0"/>
        <v>35045.4</v>
      </c>
      <c r="D25" s="68">
        <f t="shared" si="1"/>
        <v>2920.4500000000003</v>
      </c>
      <c r="E25" s="69">
        <f>GEW!$D$8+($D25-GEW!$D$8)*SUM(Fasering!$D$5:$D$9)</f>
        <v>2462.1662949653787</v>
      </c>
      <c r="F25" s="70">
        <f>GEW!$D$8+($D25-GEW!$D$8)*SUM(Fasering!$D$5:$D$10)</f>
        <v>2615.0420855097782</v>
      </c>
      <c r="G25" s="70">
        <f>GEW!$D$8+($D25-GEW!$D$8)*SUM(Fasering!$D$5:$D$11)</f>
        <v>2767.5742094556008</v>
      </c>
      <c r="H25" s="71">
        <f>GEW!$D$8+($D25-GEW!$D$8)*SUM(Fasering!$D$5:$D$12)</f>
        <v>2920.4500000000007</v>
      </c>
      <c r="I25" s="72">
        <f>($K$3+E25*12*7.57%)*SUM(Fasering!$D$5:$D$9)</f>
        <v>1318.7544642125235</v>
      </c>
      <c r="J25" s="30">
        <f>($K$3+F25*12*7.57%)*SUM(Fasering!$D$5:$D$10)</f>
        <v>1768.8050994087625</v>
      </c>
      <c r="K25" s="30">
        <f>($K$3+G25*12*7.57%)*SUM(Fasering!$D$5:$D$11)</f>
        <v>2258.9097091018284</v>
      </c>
      <c r="L25" s="73">
        <f>($K$3+H25*12*7.57%)*SUM(Fasering!$D$5:$D$12)</f>
        <v>2791.2767800000015</v>
      </c>
    </row>
    <row r="26" spans="1:12" x14ac:dyDescent="0.2">
      <c r="A26" s="52">
        <f t="shared" si="2"/>
        <v>16</v>
      </c>
      <c r="B26" s="16">
        <v>36436.26</v>
      </c>
      <c r="C26" s="16">
        <f t="shared" si="0"/>
        <v>36436.26</v>
      </c>
      <c r="D26" s="68">
        <f t="shared" si="1"/>
        <v>3036.355</v>
      </c>
      <c r="E26" s="69">
        <f>GEW!$D$8+($D26-GEW!$D$8)*SUM(Fasering!$D$5:$D$9)</f>
        <v>2526.5250516301971</v>
      </c>
      <c r="F26" s="70">
        <f>GEW!$D$8+($D26-GEW!$D$8)*SUM(Fasering!$D$5:$D$10)</f>
        <v>2696.5958081157587</v>
      </c>
      <c r="G26" s="70">
        <f>GEW!$D$8+($D26-GEW!$D$8)*SUM(Fasering!$D$5:$D$11)</f>
        <v>2866.2842435144389</v>
      </c>
      <c r="H26" s="71">
        <f>GEW!$D$8+($D26-GEW!$D$8)*SUM(Fasering!$D$5:$D$12)</f>
        <v>3036.3550000000005</v>
      </c>
      <c r="I26" s="72">
        <f>($K$3+E26*12*7.57%)*SUM(Fasering!$D$5:$D$9)</f>
        <v>1351.217583316932</v>
      </c>
      <c r="J26" s="30">
        <f>($K$3+F26*12*7.57%)*SUM(Fasering!$D$5:$D$10)</f>
        <v>1820.9320756827747</v>
      </c>
      <c r="K26" s="30">
        <f>($K$3+G26*12*7.57%)*SUM(Fasering!$D$5:$D$11)</f>
        <v>2335.2752720751946</v>
      </c>
      <c r="L26" s="73">
        <f>($K$3+H26*12*7.57%)*SUM(Fasering!$D$5:$D$12)</f>
        <v>2896.5648820000015</v>
      </c>
    </row>
    <row r="27" spans="1:12" x14ac:dyDescent="0.2">
      <c r="A27" s="52">
        <f t="shared" si="2"/>
        <v>17</v>
      </c>
      <c r="B27" s="16">
        <v>36451.410000000003</v>
      </c>
      <c r="C27" s="16">
        <f t="shared" si="0"/>
        <v>36451.410000000003</v>
      </c>
      <c r="D27" s="68">
        <f t="shared" si="1"/>
        <v>3037.6175000000003</v>
      </c>
      <c r="E27" s="69">
        <f>GEW!$D$8+($D27-GEW!$D$8)*SUM(Fasering!$D$5:$D$9)</f>
        <v>2527.2260820455317</v>
      </c>
      <c r="F27" s="70">
        <f>GEW!$D$8+($D27-GEW!$D$8)*SUM(Fasering!$D$5:$D$10)</f>
        <v>2697.4841354078517</v>
      </c>
      <c r="G27" s="70">
        <f>GEW!$D$8+($D27-GEW!$D$8)*SUM(Fasering!$D$5:$D$11)</f>
        <v>2867.3594466376803</v>
      </c>
      <c r="H27" s="71">
        <f>GEW!$D$8+($D27-GEW!$D$8)*SUM(Fasering!$D$5:$D$12)</f>
        <v>3037.6175000000003</v>
      </c>
      <c r="I27" s="72">
        <f>($K$3+E27*12*7.57%)*SUM(Fasering!$D$5:$D$9)</f>
        <v>1351.5711891826784</v>
      </c>
      <c r="J27" s="30">
        <f>($K$3+F27*12*7.57%)*SUM(Fasering!$D$5:$D$10)</f>
        <v>1821.4998709249639</v>
      </c>
      <c r="K27" s="30">
        <f>($K$3+G27*12*7.57%)*SUM(Fasering!$D$5:$D$11)</f>
        <v>2336.1070871241905</v>
      </c>
      <c r="L27" s="73">
        <f>($K$3+H27*12*7.57%)*SUM(Fasering!$D$5:$D$12)</f>
        <v>2897.711737000001</v>
      </c>
    </row>
    <row r="28" spans="1:12" x14ac:dyDescent="0.2">
      <c r="A28" s="52">
        <f t="shared" si="2"/>
        <v>18</v>
      </c>
      <c r="B28" s="16">
        <v>37842.25</v>
      </c>
      <c r="C28" s="16">
        <f t="shared" si="0"/>
        <v>37842.25</v>
      </c>
      <c r="D28" s="68">
        <f t="shared" si="1"/>
        <v>3153.5208333333335</v>
      </c>
      <c r="E28" s="69">
        <f>GEW!$D$8+($D28-GEW!$D$8)*SUM(Fasering!$D$5:$D$9)</f>
        <v>2591.5839132576566</v>
      </c>
      <c r="F28" s="70">
        <f>GEW!$D$8+($D28-GEW!$D$8)*SUM(Fasering!$D$5:$D$10)</f>
        <v>2779.0366853045357</v>
      </c>
      <c r="G28" s="70">
        <f>GEW!$D$8+($D28-GEW!$D$8)*SUM(Fasering!$D$5:$D$11)</f>
        <v>2966.0680612864544</v>
      </c>
      <c r="H28" s="71">
        <f>GEW!$D$8+($D28-GEW!$D$8)*SUM(Fasering!$D$5:$D$12)</f>
        <v>3153.5208333333339</v>
      </c>
      <c r="I28" s="72">
        <f>($K$3+E28*12*7.57%)*SUM(Fasering!$D$5:$D$9)</f>
        <v>1384.0338414806636</v>
      </c>
      <c r="J28" s="30">
        <f>($K$3+F28*12*7.57%)*SUM(Fasering!$D$5:$D$10)</f>
        <v>1873.6260976342999</v>
      </c>
      <c r="K28" s="30">
        <f>($K$3+G28*12*7.57%)*SUM(Fasering!$D$5:$D$11)</f>
        <v>2412.4715519918814</v>
      </c>
      <c r="L28" s="73">
        <f>($K$3+H28*12*7.57%)*SUM(Fasering!$D$5:$D$12)</f>
        <v>3002.9983250000014</v>
      </c>
    </row>
    <row r="29" spans="1:12" x14ac:dyDescent="0.2">
      <c r="A29" s="52">
        <f t="shared" si="2"/>
        <v>19</v>
      </c>
      <c r="B29" s="16">
        <v>37857.360000000001</v>
      </c>
      <c r="C29" s="16">
        <f t="shared" si="0"/>
        <v>37857.360000000001</v>
      </c>
      <c r="D29" s="68">
        <f t="shared" si="1"/>
        <v>3154.78</v>
      </c>
      <c r="E29" s="69">
        <f>GEW!$D$8+($D29-GEW!$D$8)*SUM(Fasering!$D$5:$D$9)</f>
        <v>2592.2830927676041</v>
      </c>
      <c r="F29" s="70">
        <f>GEW!$D$8+($D29-GEW!$D$8)*SUM(Fasering!$D$5:$D$10)</f>
        <v>2779.9226671780361</v>
      </c>
      <c r="G29" s="70">
        <f>GEW!$D$8+($D29-GEW!$D$8)*SUM(Fasering!$D$5:$D$11)</f>
        <v>2967.1404255895686</v>
      </c>
      <c r="H29" s="71">
        <f>GEW!$D$8+($D29-GEW!$D$8)*SUM(Fasering!$D$5:$D$12)</f>
        <v>3154.7800000000007</v>
      </c>
      <c r="I29" s="72">
        <f>($K$3+E29*12*7.57%)*SUM(Fasering!$D$5:$D$9)</f>
        <v>1384.3865137335631</v>
      </c>
      <c r="J29" s="30">
        <f>($K$3+F29*12*7.57%)*SUM(Fasering!$D$5:$D$10)</f>
        <v>1874.192393747137</v>
      </c>
      <c r="K29" s="30">
        <f>($K$3+G29*12*7.57%)*SUM(Fasering!$D$5:$D$11)</f>
        <v>2413.3011708295271</v>
      </c>
      <c r="L29" s="73">
        <f>($K$3+H29*12*7.57%)*SUM(Fasering!$D$5:$D$12)</f>
        <v>3004.1421520000013</v>
      </c>
    </row>
    <row r="30" spans="1:12" x14ac:dyDescent="0.2">
      <c r="A30" s="52">
        <f t="shared" si="2"/>
        <v>20</v>
      </c>
      <c r="B30" s="16">
        <v>39248.22</v>
      </c>
      <c r="C30" s="16">
        <f t="shared" si="0"/>
        <v>39248.22</v>
      </c>
      <c r="D30" s="68">
        <f t="shared" si="1"/>
        <v>3270.6849999999999</v>
      </c>
      <c r="E30" s="69">
        <f>GEW!$D$8+($D30-GEW!$D$8)*SUM(Fasering!$D$5:$D$9)</f>
        <v>2656.6418494324225</v>
      </c>
      <c r="F30" s="70">
        <f>GEW!$D$8+($D30-GEW!$D$8)*SUM(Fasering!$D$5:$D$10)</f>
        <v>2861.4763897840162</v>
      </c>
      <c r="G30" s="70">
        <f>GEW!$D$8+($D30-GEW!$D$8)*SUM(Fasering!$D$5:$D$11)</f>
        <v>3065.8504596484063</v>
      </c>
      <c r="H30" s="71">
        <f>GEW!$D$8+($D30-GEW!$D$8)*SUM(Fasering!$D$5:$D$12)</f>
        <v>3270.6850000000004</v>
      </c>
      <c r="I30" s="72">
        <f>($K$3+E30*12*7.57%)*SUM(Fasering!$D$5:$D$9)</f>
        <v>1416.8496328379717</v>
      </c>
      <c r="J30" s="30">
        <f>($K$3+F30*12*7.57%)*SUM(Fasering!$D$5:$D$10)</f>
        <v>1926.3193700211491</v>
      </c>
      <c r="K30" s="30">
        <f>($K$3+G30*12*7.57%)*SUM(Fasering!$D$5:$D$11)</f>
        <v>2489.6667338028928</v>
      </c>
      <c r="L30" s="73">
        <f>($K$3+H30*12*7.57%)*SUM(Fasering!$D$5:$D$12)</f>
        <v>3109.4302540000012</v>
      </c>
    </row>
    <row r="31" spans="1:12" x14ac:dyDescent="0.2">
      <c r="A31" s="52">
        <f t="shared" si="2"/>
        <v>21</v>
      </c>
      <c r="B31" s="16">
        <v>39263.370000000003</v>
      </c>
      <c r="C31" s="16">
        <f t="shared" si="0"/>
        <v>39263.370000000003</v>
      </c>
      <c r="D31" s="68">
        <f t="shared" si="1"/>
        <v>3271.9475000000002</v>
      </c>
      <c r="E31" s="69">
        <f>GEW!$D$8+($D31-GEW!$D$8)*SUM(Fasering!$D$5:$D$9)</f>
        <v>2657.3428798477571</v>
      </c>
      <c r="F31" s="70">
        <f>GEW!$D$8+($D31-GEW!$D$8)*SUM(Fasering!$D$5:$D$10)</f>
        <v>2862.3647170761096</v>
      </c>
      <c r="G31" s="70">
        <f>GEW!$D$8+($D31-GEW!$D$8)*SUM(Fasering!$D$5:$D$11)</f>
        <v>3066.9256627716477</v>
      </c>
      <c r="H31" s="71">
        <f>GEW!$D$8+($D31-GEW!$D$8)*SUM(Fasering!$D$5:$D$12)</f>
        <v>3271.9475000000002</v>
      </c>
      <c r="I31" s="72">
        <f>($K$3+E31*12*7.57%)*SUM(Fasering!$D$5:$D$9)</f>
        <v>1417.2032387037179</v>
      </c>
      <c r="J31" s="30">
        <f>($K$3+F31*12*7.57%)*SUM(Fasering!$D$5:$D$10)</f>
        <v>1926.8871652633384</v>
      </c>
      <c r="K31" s="30">
        <f>($K$3+G31*12*7.57%)*SUM(Fasering!$D$5:$D$11)</f>
        <v>2490.4985488518887</v>
      </c>
      <c r="L31" s="73">
        <f>($K$3+H31*12*7.57%)*SUM(Fasering!$D$5:$D$12)</f>
        <v>3110.5771090000012</v>
      </c>
    </row>
    <row r="32" spans="1:12" x14ac:dyDescent="0.2">
      <c r="A32" s="52">
        <f t="shared" si="2"/>
        <v>22</v>
      </c>
      <c r="B32" s="16">
        <v>40654.21</v>
      </c>
      <c r="C32" s="16">
        <f t="shared" si="0"/>
        <v>40654.21</v>
      </c>
      <c r="D32" s="68">
        <f t="shared" si="1"/>
        <v>3387.8508333333334</v>
      </c>
      <c r="E32" s="69">
        <f>GEW!$D$8+($D32-GEW!$D$8)*SUM(Fasering!$D$5:$D$9)</f>
        <v>2721.700711059882</v>
      </c>
      <c r="F32" s="70">
        <f>GEW!$D$8+($D32-GEW!$D$8)*SUM(Fasering!$D$5:$D$10)</f>
        <v>2943.9172669727936</v>
      </c>
      <c r="G32" s="70">
        <f>GEW!$D$8+($D32-GEW!$D$8)*SUM(Fasering!$D$5:$D$11)</f>
        <v>3165.6342774204222</v>
      </c>
      <c r="H32" s="71">
        <f>GEW!$D$8+($D32-GEW!$D$8)*SUM(Fasering!$D$5:$D$12)</f>
        <v>3387.8508333333339</v>
      </c>
      <c r="I32" s="72">
        <f>($K$3+E32*12*7.57%)*SUM(Fasering!$D$5:$D$9)</f>
        <v>1449.6658910017031</v>
      </c>
      <c r="J32" s="30">
        <f>($K$3+F32*12*7.57%)*SUM(Fasering!$D$5:$D$10)</f>
        <v>1979.0133919726748</v>
      </c>
      <c r="K32" s="30">
        <f>($K$3+G32*12*7.57%)*SUM(Fasering!$D$5:$D$11)</f>
        <v>2566.8630137195801</v>
      </c>
      <c r="L32" s="73">
        <f>($K$3+H32*12*7.57%)*SUM(Fasering!$D$5:$D$12)</f>
        <v>3215.8636970000016</v>
      </c>
    </row>
    <row r="33" spans="1:12" x14ac:dyDescent="0.2">
      <c r="A33" s="52">
        <f t="shared" si="2"/>
        <v>23</v>
      </c>
      <c r="B33" s="16">
        <v>42060.18</v>
      </c>
      <c r="C33" s="16">
        <f t="shared" si="0"/>
        <v>42060.18</v>
      </c>
      <c r="D33" s="68">
        <f t="shared" si="1"/>
        <v>3505.0149999999999</v>
      </c>
      <c r="E33" s="69">
        <f>GEW!$D$8+($D33-GEW!$D$8)*SUM(Fasering!$D$5:$D$9)</f>
        <v>2786.7586472346475</v>
      </c>
      <c r="F33" s="70">
        <f>GEW!$D$8+($D33-GEW!$D$8)*SUM(Fasering!$D$5:$D$10)</f>
        <v>3026.3569714522741</v>
      </c>
      <c r="G33" s="70">
        <f>GEW!$D$8+($D33-GEW!$D$8)*SUM(Fasering!$D$5:$D$11)</f>
        <v>3265.4166757823741</v>
      </c>
      <c r="H33" s="71">
        <f>GEW!$D$8+($D33-GEW!$D$8)*SUM(Fasering!$D$5:$D$12)</f>
        <v>3505.0150000000003</v>
      </c>
      <c r="I33" s="72">
        <f>($K$3+E33*12*7.57%)*SUM(Fasering!$D$5:$D$9)</f>
        <v>1482.4816823590111</v>
      </c>
      <c r="J33" s="30">
        <f>($K$3+F33*12*7.57%)*SUM(Fasering!$D$5:$D$10)</f>
        <v>2031.706664359524</v>
      </c>
      <c r="K33" s="30">
        <f>($K$3+G33*12*7.57%)*SUM(Fasering!$D$5:$D$11)</f>
        <v>2644.0581955305915</v>
      </c>
      <c r="L33" s="73">
        <f>($K$3+H33*12*7.57%)*SUM(Fasering!$D$5:$D$12)</f>
        <v>3322.2956260000019</v>
      </c>
    </row>
    <row r="34" spans="1:12" x14ac:dyDescent="0.2">
      <c r="A34" s="52">
        <f t="shared" si="2"/>
        <v>24</v>
      </c>
      <c r="B34" s="16">
        <v>43451.040000000001</v>
      </c>
      <c r="C34" s="16">
        <f t="shared" si="0"/>
        <v>43451.040000000001</v>
      </c>
      <c r="D34" s="68">
        <f t="shared" si="1"/>
        <v>3620.92</v>
      </c>
      <c r="E34" s="69">
        <f>GEW!$D$8+($D34-GEW!$D$8)*SUM(Fasering!$D$5:$D$9)</f>
        <v>2851.1174038994664</v>
      </c>
      <c r="F34" s="70">
        <f>GEW!$D$8+($D34-GEW!$D$8)*SUM(Fasering!$D$5:$D$10)</f>
        <v>3107.9106940582546</v>
      </c>
      <c r="G34" s="70">
        <f>GEW!$D$8+($D34-GEW!$D$8)*SUM(Fasering!$D$5:$D$11)</f>
        <v>3364.1267098412118</v>
      </c>
      <c r="H34" s="71">
        <f>GEW!$D$8+($D34-GEW!$D$8)*SUM(Fasering!$D$5:$D$12)</f>
        <v>3620.9200000000005</v>
      </c>
      <c r="I34" s="72">
        <f>($K$3+E34*12*7.57%)*SUM(Fasering!$D$5:$D$9)</f>
        <v>1514.9448014634202</v>
      </c>
      <c r="J34" s="30">
        <f>($K$3+F34*12*7.57%)*SUM(Fasering!$D$5:$D$10)</f>
        <v>2083.8336406335361</v>
      </c>
      <c r="K34" s="30">
        <f>($K$3+G34*12*7.57%)*SUM(Fasering!$D$5:$D$11)</f>
        <v>2720.4237585039573</v>
      </c>
      <c r="L34" s="73">
        <f>($K$3+H34*12*7.57%)*SUM(Fasering!$D$5:$D$12)</f>
        <v>3427.5837280000019</v>
      </c>
    </row>
    <row r="35" spans="1:12" x14ac:dyDescent="0.2">
      <c r="A35" s="52">
        <f t="shared" si="2"/>
        <v>25</v>
      </c>
      <c r="B35" s="16">
        <v>43544.99</v>
      </c>
      <c r="C35" s="16">
        <f t="shared" si="0"/>
        <v>43544.99</v>
      </c>
      <c r="D35" s="68">
        <f t="shared" si="1"/>
        <v>3628.7491666666665</v>
      </c>
      <c r="E35" s="69">
        <f>GEW!$D$8+($D35-GEW!$D$8)*SUM(Fasering!$D$5:$D$9)</f>
        <v>2855.4647179272329</v>
      </c>
      <c r="F35" s="70">
        <f>GEW!$D$8+($D35-GEW!$D$8)*SUM(Fasering!$D$5:$D$10)</f>
        <v>3113.4194959785282</v>
      </c>
      <c r="G35" s="70">
        <f>GEW!$D$8+($D35-GEW!$D$8)*SUM(Fasering!$D$5:$D$11)</f>
        <v>3370.7943886153716</v>
      </c>
      <c r="H35" s="71">
        <f>GEW!$D$8+($D35-GEW!$D$8)*SUM(Fasering!$D$5:$D$12)</f>
        <v>3628.749166666667</v>
      </c>
      <c r="I35" s="72">
        <f>($K$3+E35*12*7.57%)*SUM(Fasering!$D$5:$D$9)</f>
        <v>1517.1376246374703</v>
      </c>
      <c r="J35" s="30">
        <f>($K$3+F35*12*7.57%)*SUM(Fasering!$D$5:$D$10)</f>
        <v>2087.3547206997855</v>
      </c>
      <c r="K35" s="30">
        <f>($K$3+G35*12*7.57%)*SUM(Fasering!$D$5:$D$11)</f>
        <v>2725.5821099134073</v>
      </c>
      <c r="L35" s="73">
        <f>($K$3+H35*12*7.57%)*SUM(Fasering!$D$5:$D$12)</f>
        <v>3434.6957430000016</v>
      </c>
    </row>
    <row r="36" spans="1:12" x14ac:dyDescent="0.2">
      <c r="A36" s="52">
        <f t="shared" si="2"/>
        <v>26</v>
      </c>
      <c r="B36" s="16">
        <v>43618.07</v>
      </c>
      <c r="C36" s="16">
        <f t="shared" si="0"/>
        <v>43618.07</v>
      </c>
      <c r="D36" s="68">
        <f t="shared" si="1"/>
        <v>3634.8391666666666</v>
      </c>
      <c r="E36" s="69">
        <f>GEW!$D$8+($D36-GEW!$D$8)*SUM(Fasering!$D$5:$D$9)</f>
        <v>2858.8463220693211</v>
      </c>
      <c r="F36" s="70">
        <f>GEW!$D$8+($D36-GEW!$D$8)*SUM(Fasering!$D$5:$D$10)</f>
        <v>3117.7045757479118</v>
      </c>
      <c r="G36" s="70">
        <f>GEW!$D$8+($D36-GEW!$D$8)*SUM(Fasering!$D$5:$D$11)</f>
        <v>3375.9809129880759</v>
      </c>
      <c r="H36" s="71">
        <f>GEW!$D$8+($D36-GEW!$D$8)*SUM(Fasering!$D$5:$D$12)</f>
        <v>3634.8391666666671</v>
      </c>
      <c r="I36" s="72">
        <f>($K$3+E36*12*7.57%)*SUM(Fasering!$D$5:$D$9)</f>
        <v>1518.8433353086737</v>
      </c>
      <c r="J36" s="30">
        <f>($K$3+F36*12*7.57%)*SUM(Fasering!$D$5:$D$10)</f>
        <v>2090.0936300264643</v>
      </c>
      <c r="K36" s="30">
        <f>($K$3+G36*12*7.57%)*SUM(Fasering!$D$5:$D$11)</f>
        <v>2729.594588050742</v>
      </c>
      <c r="L36" s="73">
        <f>($K$3+H36*12*7.57%)*SUM(Fasering!$D$5:$D$12)</f>
        <v>3440.2278990000018</v>
      </c>
    </row>
    <row r="37" spans="1:12" x14ac:dyDescent="0.2">
      <c r="A37" s="52">
        <f t="shared" si="2"/>
        <v>27</v>
      </c>
      <c r="B37" s="16">
        <v>43700.99</v>
      </c>
      <c r="C37" s="16">
        <f t="shared" si="0"/>
        <v>43700.99</v>
      </c>
      <c r="D37" s="68">
        <f t="shared" si="1"/>
        <v>3641.7491666666665</v>
      </c>
      <c r="E37" s="69">
        <f>GEW!$D$8+($D37-GEW!$D$8)*SUM(Fasering!$D$5:$D$9)</f>
        <v>2862.683248936617</v>
      </c>
      <c r="F37" s="70">
        <f>GEW!$D$8+($D37-GEW!$D$8)*SUM(Fasering!$D$5:$D$10)</f>
        <v>3122.5666284911699</v>
      </c>
      <c r="G37" s="70">
        <f>GEW!$D$8+($D37-GEW!$D$8)*SUM(Fasering!$D$5:$D$11)</f>
        <v>3381.8657871121136</v>
      </c>
      <c r="H37" s="71">
        <f>GEW!$D$8+($D37-GEW!$D$8)*SUM(Fasering!$D$5:$D$12)</f>
        <v>3641.749166666667</v>
      </c>
      <c r="I37" s="72">
        <f>($K$3+E37*12*7.57%)*SUM(Fasering!$D$5:$D$9)</f>
        <v>1520.7787147402037</v>
      </c>
      <c r="J37" s="30">
        <f>($K$3+F37*12*7.57%)*SUM(Fasering!$D$5:$D$10)</f>
        <v>2093.2013251738131</v>
      </c>
      <c r="K37" s="30">
        <f>($K$3+G37*12*7.57%)*SUM(Fasering!$D$5:$D$11)</f>
        <v>2734.1473341802962</v>
      </c>
      <c r="L37" s="73">
        <f>($K$3+H37*12*7.57%)*SUM(Fasering!$D$5:$D$12)</f>
        <v>3446.5049430000017</v>
      </c>
    </row>
    <row r="38" spans="1:12" x14ac:dyDescent="0.2">
      <c r="A38" s="52">
        <f t="shared" si="2"/>
        <v>28</v>
      </c>
      <c r="B38" s="16">
        <v>43763.73</v>
      </c>
      <c r="C38" s="16">
        <f t="shared" si="0"/>
        <v>43763.73</v>
      </c>
      <c r="D38" s="68">
        <f t="shared" si="1"/>
        <v>3646.9775000000004</v>
      </c>
      <c r="E38" s="69">
        <f>GEW!$D$8+($D38-GEW!$D$8)*SUM(Fasering!$D$5:$D$9)</f>
        <v>2865.5863940361605</v>
      </c>
      <c r="F38" s="70">
        <f>GEW!$D$8+($D38-GEW!$D$8)*SUM(Fasering!$D$5:$D$10)</f>
        <v>3126.2454175542675</v>
      </c>
      <c r="G38" s="70">
        <f>GEW!$D$8+($D38-GEW!$D$8)*SUM(Fasering!$D$5:$D$11)</f>
        <v>3386.3184764818934</v>
      </c>
      <c r="H38" s="71">
        <f>GEW!$D$8+($D38-GEW!$D$8)*SUM(Fasering!$D$5:$D$12)</f>
        <v>3646.9775000000009</v>
      </c>
      <c r="I38" s="72">
        <f>($K$3+E38*12*7.57%)*SUM(Fasering!$D$5:$D$9)</f>
        <v>1522.2430864904954</v>
      </c>
      <c r="J38" s="30">
        <f>($K$3+F38*12*7.57%)*SUM(Fasering!$D$5:$D$10)</f>
        <v>2095.5527095629191</v>
      </c>
      <c r="K38" s="30">
        <f>($K$3+G38*12*7.57%)*SUM(Fasering!$D$5:$D$11)</f>
        <v>2737.5920916835307</v>
      </c>
      <c r="L38" s="73">
        <f>($K$3+H38*12*7.57%)*SUM(Fasering!$D$5:$D$12)</f>
        <v>3451.2543610000021</v>
      </c>
    </row>
    <row r="39" spans="1:12" x14ac:dyDescent="0.2">
      <c r="A39" s="52">
        <f t="shared" si="2"/>
        <v>29</v>
      </c>
      <c r="B39" s="16">
        <v>43821.83</v>
      </c>
      <c r="C39" s="16">
        <f t="shared" si="0"/>
        <v>43821.83</v>
      </c>
      <c r="D39" s="68">
        <f t="shared" si="1"/>
        <v>3651.8191666666667</v>
      </c>
      <c r="E39" s="69">
        <f>GEW!$D$8+($D39-GEW!$D$8)*SUM(Fasering!$D$5:$D$9)</f>
        <v>2868.274834110809</v>
      </c>
      <c r="F39" s="70">
        <f>GEW!$D$8+($D39-GEW!$D$8)*SUM(Fasering!$D$5:$D$10)</f>
        <v>3129.6521380605782</v>
      </c>
      <c r="G39" s="70">
        <f>GEW!$D$8+($D39-GEW!$D$8)*SUM(Fasering!$D$5:$D$11)</f>
        <v>3390.441862716898</v>
      </c>
      <c r="H39" s="71">
        <f>GEW!$D$8+($D39-GEW!$D$8)*SUM(Fasering!$D$5:$D$12)</f>
        <v>3651.8191666666671</v>
      </c>
      <c r="I39" s="72">
        <f>($K$3+E39*12*7.57%)*SUM(Fasering!$D$5:$D$9)</f>
        <v>1523.5991591505517</v>
      </c>
      <c r="J39" s="30">
        <f>($K$3+F39*12*7.57%)*SUM(Fasering!$D$5:$D$10)</f>
        <v>2097.7301949471562</v>
      </c>
      <c r="K39" s="30">
        <f>($K$3+G39*12*7.57%)*SUM(Fasering!$D$5:$D$11)</f>
        <v>2740.7820886701097</v>
      </c>
      <c r="L39" s="73">
        <f>($K$3+H39*12*7.57%)*SUM(Fasering!$D$5:$D$12)</f>
        <v>3455.6525310000015</v>
      </c>
    </row>
    <row r="40" spans="1:12" x14ac:dyDescent="0.2">
      <c r="A40" s="52">
        <f t="shared" si="2"/>
        <v>30</v>
      </c>
      <c r="B40" s="16">
        <v>43875.69</v>
      </c>
      <c r="C40" s="16">
        <f t="shared" si="0"/>
        <v>43875.69</v>
      </c>
      <c r="D40" s="68">
        <f t="shared" si="1"/>
        <v>3656.3075000000003</v>
      </c>
      <c r="E40" s="69">
        <f>GEW!$D$8+($D40-GEW!$D$8)*SUM(Fasering!$D$5:$D$9)</f>
        <v>2870.7670782144337</v>
      </c>
      <c r="F40" s="70">
        <f>GEW!$D$8+($D40-GEW!$D$8)*SUM(Fasering!$D$5:$D$10)</f>
        <v>3132.8102441960327</v>
      </c>
      <c r="G40" s="70">
        <f>GEW!$D$8+($D40-GEW!$D$8)*SUM(Fasering!$D$5:$D$11)</f>
        <v>3394.2643340184013</v>
      </c>
      <c r="H40" s="71">
        <f>GEW!$D$8+($D40-GEW!$D$8)*SUM(Fasering!$D$5:$D$12)</f>
        <v>3656.3075000000008</v>
      </c>
      <c r="I40" s="72">
        <f>($K$3+E40*12*7.57%)*SUM(Fasering!$D$5:$D$9)</f>
        <v>1524.8562688488416</v>
      </c>
      <c r="J40" s="30">
        <f>($K$3+F40*12*7.57%)*SUM(Fasering!$D$5:$D$10)</f>
        <v>2099.7487726200479</v>
      </c>
      <c r="K40" s="30">
        <f>($K$3+G40*12*7.57%)*SUM(Fasering!$D$5:$D$11)</f>
        <v>2743.739287253537</v>
      </c>
      <c r="L40" s="73">
        <f>($K$3+H40*12*7.57%)*SUM(Fasering!$D$5:$D$12)</f>
        <v>3459.7297330000019</v>
      </c>
    </row>
    <row r="41" spans="1:12" x14ac:dyDescent="0.2">
      <c r="A41" s="52">
        <f t="shared" si="2"/>
        <v>31</v>
      </c>
      <c r="B41" s="16">
        <v>43925.53</v>
      </c>
      <c r="C41" s="16">
        <f t="shared" si="0"/>
        <v>43925.53</v>
      </c>
      <c r="D41" s="68">
        <f t="shared" si="1"/>
        <v>3660.4608333333331</v>
      </c>
      <c r="E41" s="69">
        <f>GEW!$D$8+($D41-GEW!$D$8)*SUM(Fasering!$D$5:$D$9)</f>
        <v>2873.0733063266621</v>
      </c>
      <c r="F41" s="70">
        <f>GEW!$D$8+($D41-GEW!$D$8)*SUM(Fasering!$D$5:$D$10)</f>
        <v>3135.7326357628917</v>
      </c>
      <c r="G41" s="70">
        <f>GEW!$D$8+($D41-GEW!$D$8)*SUM(Fasering!$D$5:$D$11)</f>
        <v>3397.8015038971039</v>
      </c>
      <c r="H41" s="71">
        <f>GEW!$D$8+($D41-GEW!$D$8)*SUM(Fasering!$D$5:$D$12)</f>
        <v>3660.4608333333335</v>
      </c>
      <c r="I41" s="72">
        <f>($K$3+E41*12*7.57%)*SUM(Fasering!$D$5:$D$9)</f>
        <v>1526.0195504560224</v>
      </c>
      <c r="J41" s="30">
        <f>($K$3+F41*12*7.57%)*SUM(Fasering!$D$5:$D$10)</f>
        <v>2101.6166877930318</v>
      </c>
      <c r="K41" s="30">
        <f>($K$3+G41*12*7.57%)*SUM(Fasering!$D$5:$D$11)</f>
        <v>2746.4757665962402</v>
      </c>
      <c r="L41" s="73">
        <f>($K$3+H41*12*7.57%)*SUM(Fasering!$D$5:$D$12)</f>
        <v>3463.502621000001</v>
      </c>
    </row>
    <row r="42" spans="1:12" x14ac:dyDescent="0.2">
      <c r="A42" s="52">
        <f t="shared" si="2"/>
        <v>32</v>
      </c>
      <c r="B42" s="16">
        <v>43971.71</v>
      </c>
      <c r="C42" s="16">
        <f t="shared" si="0"/>
        <v>43971.71</v>
      </c>
      <c r="D42" s="68">
        <f t="shared" si="1"/>
        <v>3664.3091666666664</v>
      </c>
      <c r="E42" s="69">
        <f>GEW!$D$8+($D42-GEW!$D$8)*SUM(Fasering!$D$5:$D$9)</f>
        <v>2875.2101765959783</v>
      </c>
      <c r="F42" s="70">
        <f>GEW!$D$8+($D42-GEW!$D$8)*SUM(Fasering!$D$5:$D$10)</f>
        <v>3138.4404215284931</v>
      </c>
      <c r="G42" s="70">
        <f>GEW!$D$8+($D42-GEW!$D$8)*SUM(Fasering!$D$5:$D$11)</f>
        <v>3401.0789217341526</v>
      </c>
      <c r="H42" s="71">
        <f>GEW!$D$8+($D42-GEW!$D$8)*SUM(Fasering!$D$5:$D$12)</f>
        <v>3664.3091666666669</v>
      </c>
      <c r="I42" s="72">
        <f>($K$3+E42*12*7.57%)*SUM(Fasering!$D$5:$D$9)</f>
        <v>1527.0974064877162</v>
      </c>
      <c r="J42" s="30">
        <f>($K$3+F42*12*7.57%)*SUM(Fasering!$D$5:$D$10)</f>
        <v>2103.3474326302794</v>
      </c>
      <c r="K42" s="30">
        <f>($K$3+G42*12*7.57%)*SUM(Fasering!$D$5:$D$11)</f>
        <v>2749.0112926003749</v>
      </c>
      <c r="L42" s="73">
        <f>($K$3+H42*12*7.57%)*SUM(Fasering!$D$5:$D$12)</f>
        <v>3466.9984470000018</v>
      </c>
    </row>
    <row r="43" spans="1:12" x14ac:dyDescent="0.2">
      <c r="A43" s="52">
        <f t="shared" si="2"/>
        <v>33</v>
      </c>
      <c r="B43" s="16">
        <v>44014.45</v>
      </c>
      <c r="C43" s="16">
        <f t="shared" si="0"/>
        <v>44014.45</v>
      </c>
      <c r="D43" s="68">
        <f t="shared" si="1"/>
        <v>3667.8708333333329</v>
      </c>
      <c r="E43" s="69">
        <f>GEW!$D$8+($D43-GEW!$D$8)*SUM(Fasering!$D$5:$D$9)</f>
        <v>2877.1878690020108</v>
      </c>
      <c r="F43" s="70">
        <f>GEW!$D$8+($D43-GEW!$D$8)*SUM(Fasering!$D$5:$D$10)</f>
        <v>3140.9465012950977</v>
      </c>
      <c r="G43" s="70">
        <f>GEW!$D$8+($D43-GEW!$D$8)*SUM(Fasering!$D$5:$D$11)</f>
        <v>3404.1122010402469</v>
      </c>
      <c r="H43" s="71">
        <f>GEW!$D$8+($D43-GEW!$D$8)*SUM(Fasering!$D$5:$D$12)</f>
        <v>3667.8708333333334</v>
      </c>
      <c r="I43" s="72">
        <f>($K$3+E43*12*7.57%)*SUM(Fasering!$D$5:$D$9)</f>
        <v>1528.0949718145805</v>
      </c>
      <c r="J43" s="30">
        <f>($K$3+F43*12*7.57%)*SUM(Fasering!$D$5:$D$10)</f>
        <v>2104.9492523432277</v>
      </c>
      <c r="K43" s="30">
        <f>($K$3+G43*12*7.57%)*SUM(Fasering!$D$5:$D$11)</f>
        <v>2751.3579444283669</v>
      </c>
      <c r="L43" s="73">
        <f>($K$3+H43*12*7.57%)*SUM(Fasering!$D$5:$D$12)</f>
        <v>3470.2338650000011</v>
      </c>
    </row>
    <row r="44" spans="1:12" x14ac:dyDescent="0.2">
      <c r="A44" s="52">
        <f t="shared" si="2"/>
        <v>34</v>
      </c>
      <c r="B44" s="16">
        <v>44054.05</v>
      </c>
      <c r="C44" s="16">
        <f t="shared" si="0"/>
        <v>44054.05</v>
      </c>
      <c r="D44" s="68">
        <f t="shared" si="1"/>
        <v>3671.1708333333336</v>
      </c>
      <c r="E44" s="69">
        <f>GEW!$D$8+($D44-GEW!$D$8)*SUM(Fasering!$D$5:$D$9)</f>
        <v>2879.0202653351625</v>
      </c>
      <c r="F44" s="70">
        <f>GEW!$D$8+($D44-GEW!$D$8)*SUM(Fasering!$D$5:$D$10)</f>
        <v>3143.2684657021528</v>
      </c>
      <c r="G44" s="70">
        <f>GEW!$D$8+($D44-GEW!$D$8)*SUM(Fasering!$D$5:$D$11)</f>
        <v>3406.9226329663434</v>
      </c>
      <c r="H44" s="71">
        <f>GEW!$D$8+($D44-GEW!$D$8)*SUM(Fasering!$D$5:$D$12)</f>
        <v>3671.170833333334</v>
      </c>
      <c r="I44" s="72">
        <f>($K$3+E44*12*7.57%)*SUM(Fasering!$D$5:$D$9)</f>
        <v>1529.0192485329669</v>
      </c>
      <c r="J44" s="30">
        <f>($K$3+F44*12*7.57%)*SUM(Fasering!$D$5:$D$10)</f>
        <v>2106.4333904020191</v>
      </c>
      <c r="K44" s="30">
        <f>($K$3+G44*12*7.57%)*SUM(Fasering!$D$5:$D$11)</f>
        <v>2753.5321936653468</v>
      </c>
      <c r="L44" s="73">
        <f>($K$3+H44*12*7.57%)*SUM(Fasering!$D$5:$D$12)</f>
        <v>3473.2315850000018</v>
      </c>
    </row>
    <row r="45" spans="1:12" x14ac:dyDescent="0.2">
      <c r="A45" s="52">
        <f t="shared" si="2"/>
        <v>35</v>
      </c>
      <c r="B45" s="16">
        <v>44090.69</v>
      </c>
      <c r="C45" s="16">
        <f t="shared" si="0"/>
        <v>44090.69</v>
      </c>
      <c r="D45" s="68">
        <f t="shared" si="1"/>
        <v>3674.2241666666669</v>
      </c>
      <c r="E45" s="69">
        <f>GEW!$D$8+($D45-GEW!$D$8)*SUM(Fasering!$D$5:$D$9)</f>
        <v>2880.7156946696741</v>
      </c>
      <c r="F45" s="70">
        <f>GEW!$D$8+($D45-GEW!$D$8)*SUM(Fasering!$D$5:$D$10)</f>
        <v>3145.4168691333271</v>
      </c>
      <c r="G45" s="70">
        <f>GEW!$D$8+($D45-GEW!$D$8)*SUM(Fasering!$D$5:$D$11)</f>
        <v>3409.5229922030139</v>
      </c>
      <c r="H45" s="71">
        <f>GEW!$D$8+($D45-GEW!$D$8)*SUM(Fasering!$D$5:$D$12)</f>
        <v>3674.2241666666673</v>
      </c>
      <c r="I45" s="72">
        <f>($K$3+E45*12*7.57%)*SUM(Fasering!$D$5:$D$9)</f>
        <v>1529.8744379006857</v>
      </c>
      <c r="J45" s="30">
        <f>($K$3+F45*12*7.57%)*SUM(Fasering!$D$5:$D$10)</f>
        <v>2107.8065928887395</v>
      </c>
      <c r="K45" s="30">
        <f>($K$3+G45*12*7.57%)*SUM(Fasering!$D$5:$D$11)</f>
        <v>2755.5439232623899</v>
      </c>
      <c r="L45" s="73">
        <f>($K$3+H45*12*7.57%)*SUM(Fasering!$D$5:$D$12)</f>
        <v>3476.0052330000021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44</v>
      </c>
      <c r="B1" s="1" t="s">
        <v>82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29153.06</v>
      </c>
      <c r="C10" s="16">
        <f t="shared" ref="C10:C45" si="0">B10*$D$3</f>
        <v>29153.06</v>
      </c>
      <c r="D10" s="68">
        <f t="shared" ref="D10:D45" si="1">B10/12*$D$3</f>
        <v>2429.4216666666666</v>
      </c>
      <c r="E10" s="69">
        <f>GEW!$D$8+($D10-GEW!$D$8)*SUM(Fasering!$D$5:$D$9)</f>
        <v>2189.5121987613202</v>
      </c>
      <c r="F10" s="70">
        <f>GEW!$D$8+($D10-GEW!$D$8)*SUM(Fasering!$D$5:$D$10)</f>
        <v>2269.5419907050359</v>
      </c>
      <c r="G10" s="70">
        <f>GEW!$D$8+($D10-GEW!$D$8)*SUM(Fasering!$D$5:$D$11)</f>
        <v>2349.3918747229509</v>
      </c>
      <c r="H10" s="71">
        <f>GEW!$D$8+($D10-GEW!$D$8)*SUM(Fasering!$D$5:$D$12)</f>
        <v>2429.4216666666666</v>
      </c>
      <c r="I10" s="72">
        <f>($K$3+E10*12*7.57%)*SUM(Fasering!$D$5:$D$9)</f>
        <v>1181.2253561616253</v>
      </c>
      <c r="J10" s="30">
        <f>($K$3+F10*12*7.57%)*SUM(Fasering!$D$5:$D$10)</f>
        <v>1547.9706032133047</v>
      </c>
      <c r="K10" s="30">
        <f>($K$3+G10*12*7.57%)*SUM(Fasering!$D$5:$D$11)</f>
        <v>1935.3891093790066</v>
      </c>
      <c r="L10" s="73">
        <f>($K$3+H10*12*7.57%)*SUM(Fasering!$D$5:$D$12)</f>
        <v>2345.2266420000005</v>
      </c>
    </row>
    <row r="11" spans="1:12" x14ac:dyDescent="0.2">
      <c r="A11" s="52">
        <f t="shared" ref="A11:A45" si="2">+A10+1</f>
        <v>1</v>
      </c>
      <c r="B11" s="16">
        <v>29417.61</v>
      </c>
      <c r="C11" s="16">
        <f t="shared" si="0"/>
        <v>29417.61</v>
      </c>
      <c r="D11" s="68">
        <f t="shared" si="1"/>
        <v>2451.4675000000002</v>
      </c>
      <c r="E11" s="69">
        <f>GEW!$D$8+($D11-GEW!$D$8)*SUM(Fasering!$D$5:$D$9)</f>
        <v>2201.7536242647338</v>
      </c>
      <c r="F11" s="70">
        <f>GEW!$D$8+($D11-GEW!$D$8)*SUM(Fasering!$D$5:$D$10)</f>
        <v>2285.0540029243912</v>
      </c>
      <c r="G11" s="70">
        <f>GEW!$D$8+($D11-GEW!$D$8)*SUM(Fasering!$D$5:$D$11)</f>
        <v>2368.1671213403429</v>
      </c>
      <c r="H11" s="71">
        <f>GEW!$D$8+($D11-GEW!$D$8)*SUM(Fasering!$D$5:$D$12)</f>
        <v>2451.4675000000002</v>
      </c>
      <c r="I11" s="72">
        <f>($K$3+E11*12*7.57%)*SUM(Fasering!$D$5:$D$9)</f>
        <v>1187.4000381275107</v>
      </c>
      <c r="J11" s="30">
        <f>($K$3+F11*12*7.57%)*SUM(Fasering!$D$5:$D$10)</f>
        <v>1557.8854699671765</v>
      </c>
      <c r="K11" s="30">
        <f>($K$3+G11*12*7.57%)*SUM(Fasering!$D$5:$D$11)</f>
        <v>1949.9143021982723</v>
      </c>
      <c r="L11" s="73">
        <f>($K$3+H11*12*7.57%)*SUM(Fasering!$D$5:$D$12)</f>
        <v>2365.2530770000008</v>
      </c>
    </row>
    <row r="12" spans="1:12" x14ac:dyDescent="0.2">
      <c r="A12" s="52">
        <f t="shared" si="2"/>
        <v>2</v>
      </c>
      <c r="B12" s="16">
        <v>30244.11</v>
      </c>
      <c r="C12" s="16">
        <f t="shared" si="0"/>
        <v>30244.11</v>
      </c>
      <c r="D12" s="68">
        <f t="shared" si="1"/>
        <v>2520.3425000000002</v>
      </c>
      <c r="E12" s="69">
        <f>GEW!$D$8+($D12-GEW!$D$8)*SUM(Fasering!$D$5:$D$9)</f>
        <v>2239.9979568240656</v>
      </c>
      <c r="F12" s="70">
        <f>GEW!$D$8+($D12-GEW!$D$8)*SUM(Fasering!$D$5:$D$10)</f>
        <v>2333.5162146019456</v>
      </c>
      <c r="G12" s="70">
        <f>GEW!$D$8+($D12-GEW!$D$8)*SUM(Fasering!$D$5:$D$11)</f>
        <v>2426.8242422221206</v>
      </c>
      <c r="H12" s="71">
        <f>GEW!$D$8+($D12-GEW!$D$8)*SUM(Fasering!$D$5:$D$12)</f>
        <v>2520.3425000000002</v>
      </c>
      <c r="I12" s="72">
        <f>($K$3+E12*12*7.57%)*SUM(Fasering!$D$5:$D$9)</f>
        <v>1206.6908135756462</v>
      </c>
      <c r="J12" s="30">
        <f>($K$3+F12*12*7.57%)*SUM(Fasering!$D$5:$D$10)</f>
        <v>1588.8612302093802</v>
      </c>
      <c r="K12" s="30">
        <f>($K$3+G12*12*7.57%)*SUM(Fasering!$D$5:$D$11)</f>
        <v>1995.293519227655</v>
      </c>
      <c r="L12" s="73">
        <f>($K$3+H12*12*7.57%)*SUM(Fasering!$D$5:$D$12)</f>
        <v>2427.8191270000007</v>
      </c>
    </row>
    <row r="13" spans="1:12" x14ac:dyDescent="0.2">
      <c r="A13" s="52">
        <f t="shared" si="2"/>
        <v>3</v>
      </c>
      <c r="B13" s="16">
        <v>31359.62</v>
      </c>
      <c r="C13" s="16">
        <f t="shared" si="0"/>
        <v>31359.62</v>
      </c>
      <c r="D13" s="68">
        <f t="shared" si="1"/>
        <v>2613.3016666666667</v>
      </c>
      <c r="E13" s="69">
        <f>GEW!$D$8+($D13-GEW!$D$8)*SUM(Fasering!$D$5:$D$9)</f>
        <v>2291.6155435309747</v>
      </c>
      <c r="F13" s="70">
        <f>GEW!$D$8+($D13-GEW!$D$8)*SUM(Fasering!$D$5:$D$10)</f>
        <v>2398.924661968465</v>
      </c>
      <c r="G13" s="70">
        <f>GEW!$D$8+($D13-GEW!$D$8)*SUM(Fasering!$D$5:$D$11)</f>
        <v>2505.9925482291769</v>
      </c>
      <c r="H13" s="71">
        <f>GEW!$D$8+($D13-GEW!$D$8)*SUM(Fasering!$D$5:$D$12)</f>
        <v>2613.3016666666667</v>
      </c>
      <c r="I13" s="72">
        <f>($K$3+E13*12*7.57%)*SUM(Fasering!$D$5:$D$9)</f>
        <v>1232.7271752455188</v>
      </c>
      <c r="J13" s="30">
        <f>($K$3+F13*12*7.57%)*SUM(Fasering!$D$5:$D$10)</f>
        <v>1630.6685748043958</v>
      </c>
      <c r="K13" s="30">
        <f>($K$3+G13*12*7.57%)*SUM(Fasering!$D$5:$D$11)</f>
        <v>2056.5409123171244</v>
      </c>
      <c r="L13" s="73">
        <f>($K$3+H13*12*7.57%)*SUM(Fasering!$D$5:$D$12)</f>
        <v>2512.2632340000009</v>
      </c>
    </row>
    <row r="14" spans="1:12" x14ac:dyDescent="0.2">
      <c r="A14" s="52">
        <f t="shared" si="2"/>
        <v>4</v>
      </c>
      <c r="B14" s="16">
        <v>32273.3</v>
      </c>
      <c r="C14" s="16">
        <f t="shared" si="0"/>
        <v>32273.3</v>
      </c>
      <c r="D14" s="68">
        <f t="shared" si="1"/>
        <v>2689.4416666666666</v>
      </c>
      <c r="E14" s="69">
        <f>GEW!$D$8+($D14-GEW!$D$8)*SUM(Fasering!$D$5:$D$9)</f>
        <v>2333.8939243813202</v>
      </c>
      <c r="F14" s="70">
        <f>GEW!$D$8+($D14-GEW!$D$8)*SUM(Fasering!$D$5:$D$10)</f>
        <v>2452.4987134694297</v>
      </c>
      <c r="G14" s="70">
        <f>GEW!$D$8+($D14-GEW!$D$8)*SUM(Fasering!$D$5:$D$11)</f>
        <v>2570.8368775785571</v>
      </c>
      <c r="H14" s="71">
        <f>GEW!$D$8+($D14-GEW!$D$8)*SUM(Fasering!$D$5:$D$12)</f>
        <v>2689.4416666666666</v>
      </c>
      <c r="I14" s="72">
        <f>($K$3+E14*12*7.57%)*SUM(Fasering!$D$5:$D$9)</f>
        <v>1254.0527598933743</v>
      </c>
      <c r="J14" s="30">
        <f>($K$3+F14*12*7.57%)*SUM(Fasering!$D$5:$D$10)</f>
        <v>1664.9116874699691</v>
      </c>
      <c r="K14" s="30">
        <f>($K$3+G14*12*7.57%)*SUM(Fasering!$D$5:$D$11)</f>
        <v>2106.7067719848878</v>
      </c>
      <c r="L14" s="73">
        <f>($K$3+H14*12*7.57%)*SUM(Fasering!$D$5:$D$12)</f>
        <v>2581.4288100000008</v>
      </c>
    </row>
    <row r="15" spans="1:12" x14ac:dyDescent="0.2">
      <c r="A15" s="52">
        <f t="shared" si="2"/>
        <v>5</v>
      </c>
      <c r="B15" s="16">
        <v>32273.3</v>
      </c>
      <c r="C15" s="16">
        <f t="shared" si="0"/>
        <v>32273.3</v>
      </c>
      <c r="D15" s="68">
        <f t="shared" si="1"/>
        <v>2689.4416666666666</v>
      </c>
      <c r="E15" s="69">
        <f>GEW!$D$8+($D15-GEW!$D$8)*SUM(Fasering!$D$5:$D$9)</f>
        <v>2333.8939243813202</v>
      </c>
      <c r="F15" s="70">
        <f>GEW!$D$8+($D15-GEW!$D$8)*SUM(Fasering!$D$5:$D$10)</f>
        <v>2452.4987134694297</v>
      </c>
      <c r="G15" s="70">
        <f>GEW!$D$8+($D15-GEW!$D$8)*SUM(Fasering!$D$5:$D$11)</f>
        <v>2570.8368775785571</v>
      </c>
      <c r="H15" s="71">
        <f>GEW!$D$8+($D15-GEW!$D$8)*SUM(Fasering!$D$5:$D$12)</f>
        <v>2689.4416666666666</v>
      </c>
      <c r="I15" s="72">
        <f>($K$3+E15*12*7.57%)*SUM(Fasering!$D$5:$D$9)</f>
        <v>1254.0527598933743</v>
      </c>
      <c r="J15" s="30">
        <f>($K$3+F15*12*7.57%)*SUM(Fasering!$D$5:$D$10)</f>
        <v>1664.9116874699691</v>
      </c>
      <c r="K15" s="30">
        <f>($K$3+G15*12*7.57%)*SUM(Fasering!$D$5:$D$11)</f>
        <v>2106.7067719848878</v>
      </c>
      <c r="L15" s="73">
        <f>($K$3+H15*12*7.57%)*SUM(Fasering!$D$5:$D$12)</f>
        <v>2581.4288100000008</v>
      </c>
    </row>
    <row r="16" spans="1:12" x14ac:dyDescent="0.2">
      <c r="A16" s="52">
        <f t="shared" si="2"/>
        <v>6</v>
      </c>
      <c r="B16" s="16">
        <v>33422.949999999997</v>
      </c>
      <c r="C16" s="16">
        <f t="shared" si="0"/>
        <v>33422.949999999997</v>
      </c>
      <c r="D16" s="68">
        <f t="shared" si="1"/>
        <v>2785.2458333333329</v>
      </c>
      <c r="E16" s="69">
        <f>GEW!$D$8+($D16-GEW!$D$8)*SUM(Fasering!$D$5:$D$9)</f>
        <v>2387.091258836052</v>
      </c>
      <c r="F16" s="70">
        <f>GEW!$D$8+($D16-GEW!$D$8)*SUM(Fasering!$D$5:$D$10)</f>
        <v>2519.9089756050616</v>
      </c>
      <c r="G16" s="70">
        <f>GEW!$D$8+($D16-GEW!$D$8)*SUM(Fasering!$D$5:$D$11)</f>
        <v>2652.4281165643233</v>
      </c>
      <c r="H16" s="71">
        <f>GEW!$D$8+($D16-GEW!$D$8)*SUM(Fasering!$D$5:$D$12)</f>
        <v>2785.2458333333334</v>
      </c>
      <c r="I16" s="72">
        <f>($K$3+E16*12*7.57%)*SUM(Fasering!$D$5:$D$9)</f>
        <v>1280.8859601280374</v>
      </c>
      <c r="J16" s="30">
        <f>($K$3+F16*12*7.57%)*SUM(Fasering!$D$5:$D$10)</f>
        <v>1707.9985389671851</v>
      </c>
      <c r="K16" s="30">
        <f>($K$3+G16*12*7.57%)*SUM(Fasering!$D$5:$D$11)</f>
        <v>2169.8286314619954</v>
      </c>
      <c r="L16" s="73">
        <f>($K$3+H16*12*7.57%)*SUM(Fasering!$D$5:$D$12)</f>
        <v>2668.4573150000006</v>
      </c>
    </row>
    <row r="17" spans="1:12" x14ac:dyDescent="0.2">
      <c r="A17" s="52">
        <f t="shared" si="2"/>
        <v>7</v>
      </c>
      <c r="B17" s="16">
        <v>33434.230000000003</v>
      </c>
      <c r="C17" s="16">
        <f t="shared" si="0"/>
        <v>33434.230000000003</v>
      </c>
      <c r="D17" s="68">
        <f t="shared" si="1"/>
        <v>2786.1858333333334</v>
      </c>
      <c r="E17" s="69">
        <f>GEW!$D$8+($D17-GEW!$D$8)*SUM(Fasering!$D$5:$D$9)</f>
        <v>2387.6132141551925</v>
      </c>
      <c r="F17" s="70">
        <f>GEW!$D$8+($D17-GEW!$D$8)*SUM(Fasering!$D$5:$D$10)</f>
        <v>2520.570383648284</v>
      </c>
      <c r="G17" s="70">
        <f>GEW!$D$8+($D17-GEW!$D$8)*SUM(Fasering!$D$5:$D$11)</f>
        <v>2653.228663840242</v>
      </c>
      <c r="H17" s="71">
        <f>GEW!$D$8+($D17-GEW!$D$8)*SUM(Fasering!$D$5:$D$12)</f>
        <v>2786.1858333333339</v>
      </c>
      <c r="I17" s="72">
        <f>($K$3+E17*12*7.57%)*SUM(Fasering!$D$5:$D$9)</f>
        <v>1281.1492389508505</v>
      </c>
      <c r="J17" s="30">
        <f>($K$3+F17*12*7.57%)*SUM(Fasering!$D$5:$D$10)</f>
        <v>1708.4212934445384</v>
      </c>
      <c r="K17" s="30">
        <f>($K$3+G17*12*7.57%)*SUM(Fasering!$D$5:$D$11)</f>
        <v>2170.4479630628325</v>
      </c>
      <c r="L17" s="73">
        <f>($K$3+H17*12*7.57%)*SUM(Fasering!$D$5:$D$12)</f>
        <v>2669.3112110000015</v>
      </c>
    </row>
    <row r="18" spans="1:12" x14ac:dyDescent="0.2">
      <c r="A18" s="52">
        <f t="shared" si="2"/>
        <v>8</v>
      </c>
      <c r="B18" s="16">
        <v>35014.769999999997</v>
      </c>
      <c r="C18" s="16">
        <f t="shared" si="0"/>
        <v>35014.769999999997</v>
      </c>
      <c r="D18" s="68">
        <f t="shared" si="1"/>
        <v>2917.8974999999996</v>
      </c>
      <c r="E18" s="69">
        <f>GEW!$D$8+($D18-GEW!$D$8)*SUM(Fasering!$D$5:$D$9)</f>
        <v>2460.7489641652664</v>
      </c>
      <c r="F18" s="70">
        <f>GEW!$D$8+($D18-GEW!$D$8)*SUM(Fasering!$D$5:$D$10)</f>
        <v>2613.2460812221993</v>
      </c>
      <c r="G18" s="70">
        <f>GEW!$D$8+($D18-GEW!$D$8)*SUM(Fasering!$D$5:$D$11)</f>
        <v>2765.4003829430671</v>
      </c>
      <c r="H18" s="71">
        <f>GEW!$D$8+($D18-GEW!$D$8)*SUM(Fasering!$D$5:$D$12)</f>
        <v>2917.8975</v>
      </c>
      <c r="I18" s="72">
        <f>($K$3+E18*12*7.57%)*SUM(Fasering!$D$5:$D$9)</f>
        <v>1318.039550175044</v>
      </c>
      <c r="J18" s="30">
        <f>($K$3+F18*12*7.57%)*SUM(Fasering!$D$5:$D$10)</f>
        <v>1767.6571411072268</v>
      </c>
      <c r="K18" s="30">
        <f>($K$3+G18*12*7.57%)*SUM(Fasering!$D$5:$D$11)</f>
        <v>2257.2279602601948</v>
      </c>
      <c r="L18" s="73">
        <f>($K$3+H18*12*7.57%)*SUM(Fasering!$D$5:$D$12)</f>
        <v>2788.9580890000011</v>
      </c>
    </row>
    <row r="19" spans="1:12" x14ac:dyDescent="0.2">
      <c r="A19" s="52">
        <f t="shared" si="2"/>
        <v>9</v>
      </c>
      <c r="B19" s="16">
        <v>35029.47</v>
      </c>
      <c r="C19" s="16">
        <f t="shared" si="0"/>
        <v>35029.47</v>
      </c>
      <c r="D19" s="68">
        <f t="shared" si="1"/>
        <v>2919.1224999999999</v>
      </c>
      <c r="E19" s="69">
        <f>GEW!$D$8+($D19-GEW!$D$8)*SUM(Fasering!$D$5:$D$9)</f>
        <v>2461.4291718949971</v>
      </c>
      <c r="F19" s="70">
        <f>GEW!$D$8+($D19-GEW!$D$8)*SUM(Fasering!$D$5:$D$10)</f>
        <v>2614.1080225551218</v>
      </c>
      <c r="G19" s="70">
        <f>GEW!$D$8+($D19-GEW!$D$8)*SUM(Fasering!$D$5:$D$11)</f>
        <v>2766.4436493398757</v>
      </c>
      <c r="H19" s="71">
        <f>GEW!$D$8+($D19-GEW!$D$8)*SUM(Fasering!$D$5:$D$12)</f>
        <v>2919.1225000000004</v>
      </c>
      <c r="I19" s="72">
        <f>($K$3+E19*12*7.57%)*SUM(Fasering!$D$5:$D$9)</f>
        <v>1318.3826528962632</v>
      </c>
      <c r="J19" s="30">
        <f>($K$3+F19*12*7.57%)*SUM(Fasering!$D$5:$D$10)</f>
        <v>1768.2080711442031</v>
      </c>
      <c r="K19" s="30">
        <f>($K$3+G19*12*7.57%)*SUM(Fasering!$D$5:$D$11)</f>
        <v>2258.0350679314979</v>
      </c>
      <c r="L19" s="73">
        <f>($K$3+H19*12*7.57%)*SUM(Fasering!$D$5:$D$12)</f>
        <v>2790.0708790000008</v>
      </c>
    </row>
    <row r="20" spans="1:12" x14ac:dyDescent="0.2">
      <c r="A20" s="52">
        <f t="shared" si="2"/>
        <v>10</v>
      </c>
      <c r="B20" s="16">
        <v>36609.99</v>
      </c>
      <c r="C20" s="16">
        <f t="shared" si="0"/>
        <v>36609.99</v>
      </c>
      <c r="D20" s="68">
        <f t="shared" si="1"/>
        <v>3050.8325</v>
      </c>
      <c r="E20" s="69">
        <f>GEW!$D$8+($D20-GEW!$D$8)*SUM(Fasering!$D$5:$D$9)</f>
        <v>2534.563996452378</v>
      </c>
      <c r="F20" s="70">
        <f>GEW!$D$8+($D20-GEW!$D$8)*SUM(Fasering!$D$5:$D$10)</f>
        <v>2706.7825474197407</v>
      </c>
      <c r="G20" s="70">
        <f>GEW!$D$8+($D20-GEW!$D$8)*SUM(Fasering!$D$5:$D$11)</f>
        <v>2878.6139490326377</v>
      </c>
      <c r="H20" s="71">
        <f>GEW!$D$8+($D20-GEW!$D$8)*SUM(Fasering!$D$5:$D$12)</f>
        <v>3050.8325000000004</v>
      </c>
      <c r="I20" s="72">
        <f>($K$3+E20*12*7.57%)*SUM(Fasering!$D$5:$D$9)</f>
        <v>1355.2724973140337</v>
      </c>
      <c r="J20" s="30">
        <f>($K$3+F20*12*7.57%)*SUM(Fasering!$D$5:$D$10)</f>
        <v>1827.4431692422156</v>
      </c>
      <c r="K20" s="30">
        <f>($K$3+G20*12*7.57%)*SUM(Fasering!$D$5:$D$11)</f>
        <v>2344.8139670231858</v>
      </c>
      <c r="L20" s="73">
        <f>($K$3+H20*12*7.57%)*SUM(Fasering!$D$5:$D$12)</f>
        <v>2909.7162430000012</v>
      </c>
    </row>
    <row r="21" spans="1:12" x14ac:dyDescent="0.2">
      <c r="A21" s="52">
        <f t="shared" si="2"/>
        <v>11</v>
      </c>
      <c r="B21" s="16">
        <v>36627.15</v>
      </c>
      <c r="C21" s="16">
        <f t="shared" si="0"/>
        <v>36627.15</v>
      </c>
      <c r="D21" s="68">
        <f t="shared" si="1"/>
        <v>3052.2625000000003</v>
      </c>
      <c r="E21" s="69">
        <f>GEW!$D$8+($D21-GEW!$D$8)*SUM(Fasering!$D$5:$D$9)</f>
        <v>2535.3580348634105</v>
      </c>
      <c r="F21" s="70">
        <f>GEW!$D$8+($D21-GEW!$D$8)*SUM(Fasering!$D$5:$D$10)</f>
        <v>2707.7887319961319</v>
      </c>
      <c r="G21" s="70">
        <f>GEW!$D$8+($D21-GEW!$D$8)*SUM(Fasering!$D$5:$D$11)</f>
        <v>2879.8318028672793</v>
      </c>
      <c r="H21" s="71">
        <f>GEW!$D$8+($D21-GEW!$D$8)*SUM(Fasering!$D$5:$D$12)</f>
        <v>3052.2625000000007</v>
      </c>
      <c r="I21" s="72">
        <f>($K$3+E21*12*7.57%)*SUM(Fasering!$D$5:$D$9)</f>
        <v>1355.6730172253344</v>
      </c>
      <c r="J21" s="30">
        <f>($K$3+F21*12*7.57%)*SUM(Fasering!$D$5:$D$10)</f>
        <v>1828.0862957343588</v>
      </c>
      <c r="K21" s="30">
        <f>($K$3+G21*12*7.57%)*SUM(Fasering!$D$5:$D$11)</f>
        <v>2345.7561416925432</v>
      </c>
      <c r="L21" s="73">
        <f>($K$3+H21*12*7.57%)*SUM(Fasering!$D$5:$D$12)</f>
        <v>2911.0152550000012</v>
      </c>
    </row>
    <row r="22" spans="1:12" x14ac:dyDescent="0.2">
      <c r="A22" s="52">
        <f t="shared" si="2"/>
        <v>12</v>
      </c>
      <c r="B22" s="16">
        <v>38207.69</v>
      </c>
      <c r="C22" s="16">
        <f t="shared" si="0"/>
        <v>38207.69</v>
      </c>
      <c r="D22" s="68">
        <f t="shared" si="1"/>
        <v>3183.9741666666669</v>
      </c>
      <c r="E22" s="69">
        <f>GEW!$D$8+($D22-GEW!$D$8)*SUM(Fasering!$D$5:$D$9)</f>
        <v>2608.4937848734853</v>
      </c>
      <c r="F22" s="70">
        <f>GEW!$D$8+($D22-GEW!$D$8)*SUM(Fasering!$D$5:$D$10)</f>
        <v>2800.4644295700473</v>
      </c>
      <c r="G22" s="70">
        <f>GEW!$D$8+($D22-GEW!$D$8)*SUM(Fasering!$D$5:$D$11)</f>
        <v>2992.0035219701049</v>
      </c>
      <c r="H22" s="71">
        <f>GEW!$D$8+($D22-GEW!$D$8)*SUM(Fasering!$D$5:$D$12)</f>
        <v>3183.9741666666669</v>
      </c>
      <c r="I22" s="72">
        <f>($K$3+E22*12*7.57%)*SUM(Fasering!$D$5:$D$9)</f>
        <v>1392.5633284495284</v>
      </c>
      <c r="J22" s="30">
        <f>($K$3+F22*12*7.57%)*SUM(Fasering!$D$5:$D$10)</f>
        <v>1887.3221433970475</v>
      </c>
      <c r="K22" s="30">
        <f>($K$3+G22*12*7.57%)*SUM(Fasering!$D$5:$D$11)</f>
        <v>2432.5361388899059</v>
      </c>
      <c r="L22" s="73">
        <f>($K$3+H22*12*7.57%)*SUM(Fasering!$D$5:$D$12)</f>
        <v>3030.6621330000007</v>
      </c>
    </row>
    <row r="23" spans="1:12" x14ac:dyDescent="0.2">
      <c r="A23" s="52">
        <f t="shared" si="2"/>
        <v>13</v>
      </c>
      <c r="B23" s="16">
        <v>38224.85</v>
      </c>
      <c r="C23" s="16">
        <f t="shared" si="0"/>
        <v>38224.85</v>
      </c>
      <c r="D23" s="68">
        <f t="shared" si="1"/>
        <v>3185.4041666666667</v>
      </c>
      <c r="E23" s="69">
        <f>GEW!$D$8+($D23-GEW!$D$8)*SUM(Fasering!$D$5:$D$9)</f>
        <v>2609.2878232845173</v>
      </c>
      <c r="F23" s="70">
        <f>GEW!$D$8+($D23-GEW!$D$8)*SUM(Fasering!$D$5:$D$10)</f>
        <v>2801.470614146438</v>
      </c>
      <c r="G23" s="70">
        <f>GEW!$D$8+($D23-GEW!$D$8)*SUM(Fasering!$D$5:$D$11)</f>
        <v>2993.2213758047465</v>
      </c>
      <c r="H23" s="71">
        <f>GEW!$D$8+($D23-GEW!$D$8)*SUM(Fasering!$D$5:$D$12)</f>
        <v>3185.4041666666672</v>
      </c>
      <c r="I23" s="72">
        <f>($K$3+E23*12*7.57%)*SUM(Fasering!$D$5:$D$9)</f>
        <v>1392.9638483608289</v>
      </c>
      <c r="J23" s="30">
        <f>($K$3+F23*12*7.57%)*SUM(Fasering!$D$5:$D$10)</f>
        <v>1887.9652698891907</v>
      </c>
      <c r="K23" s="30">
        <f>($K$3+G23*12*7.57%)*SUM(Fasering!$D$5:$D$11)</f>
        <v>2433.4783135592638</v>
      </c>
      <c r="L23" s="73">
        <f>($K$3+H23*12*7.57%)*SUM(Fasering!$D$5:$D$12)</f>
        <v>3031.9611450000011</v>
      </c>
    </row>
    <row r="24" spans="1:12" x14ac:dyDescent="0.2">
      <c r="A24" s="52">
        <f t="shared" si="2"/>
        <v>14</v>
      </c>
      <c r="B24" s="16">
        <v>39805.379999999997</v>
      </c>
      <c r="C24" s="16">
        <f t="shared" si="0"/>
        <v>39805.379999999997</v>
      </c>
      <c r="D24" s="68">
        <f t="shared" si="1"/>
        <v>3317.1149999999998</v>
      </c>
      <c r="E24" s="69">
        <f>GEW!$D$8+($D24-GEW!$D$8)*SUM(Fasering!$D$5:$D$9)</f>
        <v>2682.4231105682447</v>
      </c>
      <c r="F24" s="70">
        <f>GEW!$D$8+($D24-GEW!$D$8)*SUM(Fasering!$D$5:$D$10)</f>
        <v>2894.1457253657054</v>
      </c>
      <c r="G24" s="70">
        <f>GEW!$D$8+($D24-GEW!$D$8)*SUM(Fasering!$D$5:$D$11)</f>
        <v>3105.39238520254</v>
      </c>
      <c r="H24" s="71">
        <f>GEW!$D$8+($D24-GEW!$D$8)*SUM(Fasering!$D$5:$D$12)</f>
        <v>3317.1149999999998</v>
      </c>
      <c r="I24" s="72">
        <f>($K$3+E24*12*7.57%)*SUM(Fasering!$D$5:$D$9)</f>
        <v>1429.8539261818107</v>
      </c>
      <c r="J24" s="30">
        <f>($K$3+F24*12*7.57%)*SUM(Fasering!$D$5:$D$10)</f>
        <v>1947.2007427695412</v>
      </c>
      <c r="K24" s="30">
        <f>($K$3+G24*12*7.57%)*SUM(Fasering!$D$5:$D$11)</f>
        <v>2520.2577617037891</v>
      </c>
      <c r="L24" s="73">
        <f>($K$3+H24*12*7.57%)*SUM(Fasering!$D$5:$D$12)</f>
        <v>3151.6072660000009</v>
      </c>
    </row>
    <row r="25" spans="1:12" x14ac:dyDescent="0.2">
      <c r="A25" s="52">
        <f t="shared" si="2"/>
        <v>15</v>
      </c>
      <c r="B25" s="16">
        <v>39822.589999999997</v>
      </c>
      <c r="C25" s="16">
        <f t="shared" si="0"/>
        <v>39822.589999999997</v>
      </c>
      <c r="D25" s="68">
        <f t="shared" si="1"/>
        <v>3318.5491666666662</v>
      </c>
      <c r="E25" s="69">
        <f>GEW!$D$8+($D25-GEW!$D$8)*SUM(Fasering!$D$5:$D$9)</f>
        <v>2683.2194626110108</v>
      </c>
      <c r="F25" s="70">
        <f>GEW!$D$8+($D25-GEW!$D$8)*SUM(Fasering!$D$5:$D$10)</f>
        <v>2895.1548417153372</v>
      </c>
      <c r="G25" s="70">
        <f>GEW!$D$8+($D25-GEW!$D$8)*SUM(Fasering!$D$5:$D$11)</f>
        <v>3106.6137875623403</v>
      </c>
      <c r="H25" s="71">
        <f>GEW!$D$8+($D25-GEW!$D$8)*SUM(Fasering!$D$5:$D$12)</f>
        <v>3318.5491666666667</v>
      </c>
      <c r="I25" s="72">
        <f>($K$3+E25*12*7.57%)*SUM(Fasering!$D$5:$D$9)</f>
        <v>1430.2556131091703</v>
      </c>
      <c r="J25" s="30">
        <f>($K$3+F25*12*7.57%)*SUM(Fasering!$D$5:$D$10)</f>
        <v>1947.8457431733748</v>
      </c>
      <c r="K25" s="30">
        <f>($K$3+G25*12*7.57%)*SUM(Fasering!$D$5:$D$11)</f>
        <v>2521.2026816373345</v>
      </c>
      <c r="L25" s="73">
        <f>($K$3+H25*12*7.57%)*SUM(Fasering!$D$5:$D$12)</f>
        <v>3152.9100630000007</v>
      </c>
    </row>
    <row r="26" spans="1:12" x14ac:dyDescent="0.2">
      <c r="A26" s="52">
        <f t="shared" si="2"/>
        <v>16</v>
      </c>
      <c r="B26" s="16">
        <v>41403.120000000003</v>
      </c>
      <c r="C26" s="16">
        <f t="shared" si="0"/>
        <v>41403.120000000003</v>
      </c>
      <c r="D26" s="68">
        <f t="shared" si="1"/>
        <v>3450.26</v>
      </c>
      <c r="E26" s="69">
        <f>GEW!$D$8+($D26-GEW!$D$8)*SUM(Fasering!$D$5:$D$9)</f>
        <v>2756.3547498947391</v>
      </c>
      <c r="F26" s="70">
        <f>GEW!$D$8+($D26-GEW!$D$8)*SUM(Fasering!$D$5:$D$10)</f>
        <v>2987.829952934605</v>
      </c>
      <c r="G26" s="70">
        <f>GEW!$D$8+($D26-GEW!$D$8)*SUM(Fasering!$D$5:$D$11)</f>
        <v>3218.7847969601344</v>
      </c>
      <c r="H26" s="71">
        <f>GEW!$D$8+($D26-GEW!$D$8)*SUM(Fasering!$D$5:$D$12)</f>
        <v>3450.2600000000007</v>
      </c>
      <c r="I26" s="72">
        <f>($K$3+E26*12*7.57%)*SUM(Fasering!$D$5:$D$9)</f>
        <v>1467.1456909301526</v>
      </c>
      <c r="J26" s="30">
        <f>($K$3+F26*12*7.57%)*SUM(Fasering!$D$5:$D$10)</f>
        <v>2007.0812160537259</v>
      </c>
      <c r="K26" s="30">
        <f>($K$3+G26*12*7.57%)*SUM(Fasering!$D$5:$D$11)</f>
        <v>2607.9821297818598</v>
      </c>
      <c r="L26" s="73">
        <f>($K$3+H26*12*7.57%)*SUM(Fasering!$D$5:$D$12)</f>
        <v>3272.5561840000018</v>
      </c>
    </row>
    <row r="27" spans="1:12" x14ac:dyDescent="0.2">
      <c r="A27" s="52">
        <f t="shared" si="2"/>
        <v>17</v>
      </c>
      <c r="B27" s="16">
        <v>41420.28</v>
      </c>
      <c r="C27" s="16">
        <f t="shared" si="0"/>
        <v>41420.28</v>
      </c>
      <c r="D27" s="68">
        <f t="shared" si="1"/>
        <v>3451.69</v>
      </c>
      <c r="E27" s="69">
        <f>GEW!$D$8+($D27-GEW!$D$8)*SUM(Fasering!$D$5:$D$9)</f>
        <v>2757.1487883057712</v>
      </c>
      <c r="F27" s="70">
        <f>GEW!$D$8+($D27-GEW!$D$8)*SUM(Fasering!$D$5:$D$10)</f>
        <v>2988.8361375109953</v>
      </c>
      <c r="G27" s="70">
        <f>GEW!$D$8+($D27-GEW!$D$8)*SUM(Fasering!$D$5:$D$11)</f>
        <v>3220.0026507947759</v>
      </c>
      <c r="H27" s="71">
        <f>GEW!$D$8+($D27-GEW!$D$8)*SUM(Fasering!$D$5:$D$12)</f>
        <v>3451.6900000000005</v>
      </c>
      <c r="I27" s="72">
        <f>($K$3+E27*12*7.57%)*SUM(Fasering!$D$5:$D$9)</f>
        <v>1467.5462108414531</v>
      </c>
      <c r="J27" s="30">
        <f>($K$3+F27*12*7.57%)*SUM(Fasering!$D$5:$D$10)</f>
        <v>2007.7243425458685</v>
      </c>
      <c r="K27" s="30">
        <f>($K$3+G27*12*7.57%)*SUM(Fasering!$D$5:$D$11)</f>
        <v>2608.9243044512177</v>
      </c>
      <c r="L27" s="73">
        <f>($K$3+H27*12*7.57%)*SUM(Fasering!$D$5:$D$12)</f>
        <v>3273.8551960000018</v>
      </c>
    </row>
    <row r="28" spans="1:12" x14ac:dyDescent="0.2">
      <c r="A28" s="52">
        <f t="shared" si="2"/>
        <v>18</v>
      </c>
      <c r="B28" s="16">
        <v>43000.800000000003</v>
      </c>
      <c r="C28" s="16">
        <f t="shared" si="0"/>
        <v>43000.800000000003</v>
      </c>
      <c r="D28" s="68">
        <f t="shared" si="1"/>
        <v>3583.4</v>
      </c>
      <c r="E28" s="69">
        <f>GEW!$D$8+($D28-GEW!$D$8)*SUM(Fasering!$D$5:$D$9)</f>
        <v>2830.283612863152</v>
      </c>
      <c r="F28" s="70">
        <f>GEW!$D$8+($D28-GEW!$D$8)*SUM(Fasering!$D$5:$D$10)</f>
        <v>3081.5106623756146</v>
      </c>
      <c r="G28" s="70">
        <f>GEW!$D$8+($D28-GEW!$D$8)*SUM(Fasering!$D$5:$D$11)</f>
        <v>3332.1729504875379</v>
      </c>
      <c r="H28" s="71">
        <f>GEW!$D$8+($D28-GEW!$D$8)*SUM(Fasering!$D$5:$D$12)</f>
        <v>3583.4000000000005</v>
      </c>
      <c r="I28" s="72">
        <f>($K$3+E28*12*7.57%)*SUM(Fasering!$D$5:$D$9)</f>
        <v>1504.4360552592236</v>
      </c>
      <c r="J28" s="30">
        <f>($K$3+F28*12*7.57%)*SUM(Fasering!$D$5:$D$10)</f>
        <v>2066.9594406438814</v>
      </c>
      <c r="K28" s="30">
        <f>($K$3+G28*12*7.57%)*SUM(Fasering!$D$5:$D$11)</f>
        <v>2695.7032035429056</v>
      </c>
      <c r="L28" s="73">
        <f>($K$3+H28*12*7.57%)*SUM(Fasering!$D$5:$D$12)</f>
        <v>3393.5005600000013</v>
      </c>
    </row>
    <row r="29" spans="1:12" x14ac:dyDescent="0.2">
      <c r="A29" s="52">
        <f t="shared" si="2"/>
        <v>19</v>
      </c>
      <c r="B29" s="16">
        <v>43017.97</v>
      </c>
      <c r="C29" s="16">
        <f t="shared" si="0"/>
        <v>43017.97</v>
      </c>
      <c r="D29" s="68">
        <f t="shared" si="1"/>
        <v>3584.8308333333334</v>
      </c>
      <c r="E29" s="69">
        <f>GEW!$D$8+($D29-GEW!$D$8)*SUM(Fasering!$D$5:$D$9)</f>
        <v>2831.0781140005311</v>
      </c>
      <c r="F29" s="70">
        <f>GEW!$D$8+($D29-GEW!$D$8)*SUM(Fasering!$D$5:$D$10)</f>
        <v>3082.5174333066534</v>
      </c>
      <c r="G29" s="70">
        <f>GEW!$D$8+($D29-GEW!$D$8)*SUM(Fasering!$D$5:$D$11)</f>
        <v>3333.3915140272111</v>
      </c>
      <c r="H29" s="71">
        <f>GEW!$D$8+($D29-GEW!$D$8)*SUM(Fasering!$D$5:$D$12)</f>
        <v>3584.8308333333339</v>
      </c>
      <c r="I29" s="72">
        <f>($K$3+E29*12*7.57%)*SUM(Fasering!$D$5:$D$9)</f>
        <v>1504.8368085737359</v>
      </c>
      <c r="J29" s="30">
        <f>($K$3+F29*12*7.57%)*SUM(Fasering!$D$5:$D$10)</f>
        <v>2067.6029419183624</v>
      </c>
      <c r="K29" s="30">
        <f>($K$3+G29*12*7.57%)*SUM(Fasering!$D$5:$D$11)</f>
        <v>2696.6459272651009</v>
      </c>
      <c r="L29" s="73">
        <f>($K$3+H29*12*7.57%)*SUM(Fasering!$D$5:$D$12)</f>
        <v>3394.800329000002</v>
      </c>
    </row>
    <row r="30" spans="1:12" x14ac:dyDescent="0.2">
      <c r="A30" s="52">
        <f t="shared" si="2"/>
        <v>20</v>
      </c>
      <c r="B30" s="16">
        <v>44598.5</v>
      </c>
      <c r="C30" s="16">
        <f t="shared" si="0"/>
        <v>44598.5</v>
      </c>
      <c r="D30" s="68">
        <f t="shared" si="1"/>
        <v>3716.5416666666665</v>
      </c>
      <c r="E30" s="69">
        <f>GEW!$D$8+($D30-GEW!$D$8)*SUM(Fasering!$D$5:$D$9)</f>
        <v>2904.2134012842589</v>
      </c>
      <c r="F30" s="70">
        <f>GEW!$D$8+($D30-GEW!$D$8)*SUM(Fasering!$D$5:$D$10)</f>
        <v>3175.1925445259212</v>
      </c>
      <c r="G30" s="70">
        <f>GEW!$D$8+($D30-GEW!$D$8)*SUM(Fasering!$D$5:$D$11)</f>
        <v>3445.5625234250047</v>
      </c>
      <c r="H30" s="71">
        <f>GEW!$D$8+($D30-GEW!$D$8)*SUM(Fasering!$D$5:$D$12)</f>
        <v>3716.541666666667</v>
      </c>
      <c r="I30" s="72">
        <f>($K$3+E30*12*7.57%)*SUM(Fasering!$D$5:$D$9)</f>
        <v>1541.7268863947181</v>
      </c>
      <c r="J30" s="30">
        <f>($K$3+F30*12*7.57%)*SUM(Fasering!$D$5:$D$10)</f>
        <v>2126.8384147987131</v>
      </c>
      <c r="K30" s="30">
        <f>($K$3+G30*12*7.57%)*SUM(Fasering!$D$5:$D$11)</f>
        <v>2783.4253754096262</v>
      </c>
      <c r="L30" s="73">
        <f>($K$3+H30*12*7.57%)*SUM(Fasering!$D$5:$D$12)</f>
        <v>3514.4464500000013</v>
      </c>
    </row>
    <row r="31" spans="1:12" x14ac:dyDescent="0.2">
      <c r="A31" s="52">
        <f t="shared" si="2"/>
        <v>21</v>
      </c>
      <c r="B31" s="16">
        <v>44615.66</v>
      </c>
      <c r="C31" s="16">
        <f t="shared" si="0"/>
        <v>44615.66</v>
      </c>
      <c r="D31" s="68">
        <f t="shared" si="1"/>
        <v>3717.9716666666668</v>
      </c>
      <c r="E31" s="69">
        <f>GEW!$D$8+($D31-GEW!$D$8)*SUM(Fasering!$D$5:$D$9)</f>
        <v>2905.0074396952914</v>
      </c>
      <c r="F31" s="70">
        <f>GEW!$D$8+($D31-GEW!$D$8)*SUM(Fasering!$D$5:$D$10)</f>
        <v>3176.1987291023115</v>
      </c>
      <c r="G31" s="70">
        <f>GEW!$D$8+($D31-GEW!$D$8)*SUM(Fasering!$D$5:$D$11)</f>
        <v>3446.7803772596467</v>
      </c>
      <c r="H31" s="71">
        <f>GEW!$D$8+($D31-GEW!$D$8)*SUM(Fasering!$D$5:$D$12)</f>
        <v>3717.9716666666673</v>
      </c>
      <c r="I31" s="72">
        <f>($K$3+E31*12*7.57%)*SUM(Fasering!$D$5:$D$9)</f>
        <v>1542.1274063060189</v>
      </c>
      <c r="J31" s="30">
        <f>($K$3+F31*12*7.57%)*SUM(Fasering!$D$5:$D$10)</f>
        <v>2127.4815412908565</v>
      </c>
      <c r="K31" s="30">
        <f>($K$3+G31*12*7.57%)*SUM(Fasering!$D$5:$D$11)</f>
        <v>2784.3675500789841</v>
      </c>
      <c r="L31" s="73">
        <f>($K$3+H31*12*7.57%)*SUM(Fasering!$D$5:$D$12)</f>
        <v>3515.7454620000017</v>
      </c>
    </row>
    <row r="32" spans="1:12" x14ac:dyDescent="0.2">
      <c r="A32" s="52">
        <f t="shared" si="2"/>
        <v>22</v>
      </c>
      <c r="B32" s="16">
        <v>46196.18</v>
      </c>
      <c r="C32" s="16">
        <f t="shared" si="0"/>
        <v>46196.18</v>
      </c>
      <c r="D32" s="68">
        <f t="shared" si="1"/>
        <v>3849.6816666666668</v>
      </c>
      <c r="E32" s="69">
        <f>GEW!$D$8+($D32-GEW!$D$8)*SUM(Fasering!$D$5:$D$9)</f>
        <v>2978.1422642526722</v>
      </c>
      <c r="F32" s="70">
        <f>GEW!$D$8+($D32-GEW!$D$8)*SUM(Fasering!$D$5:$D$10)</f>
        <v>3268.8732539669309</v>
      </c>
      <c r="G32" s="70">
        <f>GEW!$D$8+($D32-GEW!$D$8)*SUM(Fasering!$D$5:$D$11)</f>
        <v>3558.9506769524087</v>
      </c>
      <c r="H32" s="71">
        <f>GEW!$D$8+($D32-GEW!$D$8)*SUM(Fasering!$D$5:$D$12)</f>
        <v>3849.6816666666673</v>
      </c>
      <c r="I32" s="72">
        <f>($K$3+E32*12*7.57%)*SUM(Fasering!$D$5:$D$9)</f>
        <v>1579.0172507237892</v>
      </c>
      <c r="J32" s="30">
        <f>($K$3+F32*12*7.57%)*SUM(Fasering!$D$5:$D$10)</f>
        <v>2186.7166393888692</v>
      </c>
      <c r="K32" s="30">
        <f>($K$3+G32*12*7.57%)*SUM(Fasering!$D$5:$D$11)</f>
        <v>2871.146449170672</v>
      </c>
      <c r="L32" s="73">
        <f>($K$3+H32*12*7.57%)*SUM(Fasering!$D$5:$D$12)</f>
        <v>3635.3908260000017</v>
      </c>
    </row>
    <row r="33" spans="1:12" x14ac:dyDescent="0.2">
      <c r="A33" s="52">
        <f t="shared" si="2"/>
        <v>23</v>
      </c>
      <c r="B33" s="16">
        <v>47793.919999999998</v>
      </c>
      <c r="C33" s="16">
        <f t="shared" si="0"/>
        <v>47793.919999999998</v>
      </c>
      <c r="D33" s="68">
        <f t="shared" si="1"/>
        <v>3982.8266666666664</v>
      </c>
      <c r="E33" s="69">
        <f>GEW!$D$8+($D33-GEW!$D$8)*SUM(Fasering!$D$5:$D$9)</f>
        <v>3052.0739035791657</v>
      </c>
      <c r="F33" s="70">
        <f>GEW!$D$8+($D33-GEW!$D$8)*SUM(Fasering!$D$5:$D$10)</f>
        <v>3362.5574815358304</v>
      </c>
      <c r="G33" s="70">
        <f>GEW!$D$8+($D33-GEW!$D$8)*SUM(Fasering!$D$5:$D$11)</f>
        <v>3672.343088710003</v>
      </c>
      <c r="H33" s="71">
        <f>GEW!$D$8+($D33-GEW!$D$8)*SUM(Fasering!$D$5:$D$12)</f>
        <v>3982.8266666666668</v>
      </c>
      <c r="I33" s="72">
        <f>($K$3+E33*12*7.57%)*SUM(Fasering!$D$5:$D$9)</f>
        <v>1616.3090154721301</v>
      </c>
      <c r="J33" s="30">
        <f>($K$3+F33*12*7.57%)*SUM(Fasering!$D$5:$D$10)</f>
        <v>2246.5971126730537</v>
      </c>
      <c r="K33" s="30">
        <f>($K$3+G33*12*7.57%)*SUM(Fasering!$D$5:$D$11)</f>
        <v>2958.8708172487427</v>
      </c>
      <c r="L33" s="73">
        <f>($K$3+H33*12*7.57%)*SUM(Fasering!$D$5:$D$12)</f>
        <v>3756.3397440000012</v>
      </c>
    </row>
    <row r="34" spans="1:12" x14ac:dyDescent="0.2">
      <c r="A34" s="52">
        <f t="shared" si="2"/>
        <v>24</v>
      </c>
      <c r="B34" s="16">
        <v>49374.45</v>
      </c>
      <c r="C34" s="16">
        <f t="shared" si="0"/>
        <v>49374.45</v>
      </c>
      <c r="D34" s="68">
        <f t="shared" si="1"/>
        <v>4114.5374999999995</v>
      </c>
      <c r="E34" s="69">
        <f>GEW!$D$8+($D34-GEW!$D$8)*SUM(Fasering!$D$5:$D$9)</f>
        <v>3125.2091908628936</v>
      </c>
      <c r="F34" s="70">
        <f>GEW!$D$8+($D34-GEW!$D$8)*SUM(Fasering!$D$5:$D$10)</f>
        <v>3455.2325927550974</v>
      </c>
      <c r="G34" s="70">
        <f>GEW!$D$8+($D34-GEW!$D$8)*SUM(Fasering!$D$5:$D$11)</f>
        <v>3784.5140981077957</v>
      </c>
      <c r="H34" s="71">
        <f>GEW!$D$8+($D34-GEW!$D$8)*SUM(Fasering!$D$5:$D$12)</f>
        <v>4114.5374999999995</v>
      </c>
      <c r="I34" s="72">
        <f>($K$3+E34*12*7.57%)*SUM(Fasering!$D$5:$D$9)</f>
        <v>1653.1990932931126</v>
      </c>
      <c r="J34" s="30">
        <f>($K$3+F34*12*7.57%)*SUM(Fasering!$D$5:$D$10)</f>
        <v>2305.832585553404</v>
      </c>
      <c r="K34" s="30">
        <f>($K$3+G34*12*7.57%)*SUM(Fasering!$D$5:$D$11)</f>
        <v>3045.6502653932671</v>
      </c>
      <c r="L34" s="73">
        <f>($K$3+H34*12*7.57%)*SUM(Fasering!$D$5:$D$12)</f>
        <v>3875.985865000001</v>
      </c>
    </row>
    <row r="35" spans="1:12" x14ac:dyDescent="0.2">
      <c r="A35" s="52">
        <f t="shared" si="2"/>
        <v>25</v>
      </c>
      <c r="B35" s="16">
        <v>49481.23</v>
      </c>
      <c r="C35" s="16">
        <f t="shared" si="0"/>
        <v>49481.23</v>
      </c>
      <c r="D35" s="68">
        <f t="shared" si="1"/>
        <v>4123.4358333333339</v>
      </c>
      <c r="E35" s="69">
        <f>GEW!$D$8+($D35-GEW!$D$8)*SUM(Fasering!$D$5:$D$9)</f>
        <v>3130.1501827935481</v>
      </c>
      <c r="F35" s="70">
        <f>GEW!$D$8+($D35-GEW!$D$8)*SUM(Fasering!$D$5:$D$10)</f>
        <v>3461.4936876890715</v>
      </c>
      <c r="G35" s="70">
        <f>GEW!$D$8+($D35-GEW!$D$8)*SUM(Fasering!$D$5:$D$11)</f>
        <v>3792.0923284378105</v>
      </c>
      <c r="H35" s="71">
        <f>GEW!$D$8+($D35-GEW!$D$8)*SUM(Fasering!$D$5:$D$12)</f>
        <v>4123.4358333333339</v>
      </c>
      <c r="I35" s="72">
        <f>($K$3+E35*12*7.57%)*SUM(Fasering!$D$5:$D$9)</f>
        <v>1655.6913727877916</v>
      </c>
      <c r="J35" s="30">
        <f>($K$3+F35*12*7.57%)*SUM(Fasering!$D$5:$D$10)</f>
        <v>2309.8345113594087</v>
      </c>
      <c r="K35" s="30">
        <f>($K$3+G35*12*7.57%)*SUM(Fasering!$D$5:$D$11)</f>
        <v>3051.5130515933861</v>
      </c>
      <c r="L35" s="73">
        <f>($K$3+H35*12*7.57%)*SUM(Fasering!$D$5:$D$12)</f>
        <v>3884.0691110000021</v>
      </c>
    </row>
    <row r="36" spans="1:12" x14ac:dyDescent="0.2">
      <c r="A36" s="52">
        <f t="shared" si="2"/>
        <v>26</v>
      </c>
      <c r="B36" s="16">
        <v>49564.26</v>
      </c>
      <c r="C36" s="16">
        <f t="shared" si="0"/>
        <v>49564.26</v>
      </c>
      <c r="D36" s="68">
        <f t="shared" si="1"/>
        <v>4130.3550000000005</v>
      </c>
      <c r="E36" s="69">
        <f>GEW!$D$8+($D36-GEW!$D$8)*SUM(Fasering!$D$5:$D$9)</f>
        <v>3133.9921996506578</v>
      </c>
      <c r="F36" s="70">
        <f>GEW!$D$8+($D36-GEW!$D$8)*SUM(Fasering!$D$5:$D$10)</f>
        <v>3466.3621903334606</v>
      </c>
      <c r="G36" s="70">
        <f>GEW!$D$8+($D36-GEW!$D$8)*SUM(Fasering!$D$5:$D$11)</f>
        <v>3797.9850093171981</v>
      </c>
      <c r="H36" s="71">
        <f>GEW!$D$8+($D36-GEW!$D$8)*SUM(Fasering!$D$5:$D$12)</f>
        <v>4130.3550000000005</v>
      </c>
      <c r="I36" s="72">
        <f>($K$3+E36*12*7.57%)*SUM(Fasering!$D$5:$D$9)</f>
        <v>1657.6293196546501</v>
      </c>
      <c r="J36" s="30">
        <f>($K$3+F36*12*7.57%)*SUM(Fasering!$D$5:$D$10)</f>
        <v>2312.9463291124762</v>
      </c>
      <c r="K36" s="30">
        <f>($K$3+G36*12*7.57%)*SUM(Fasering!$D$5:$D$11)</f>
        <v>3056.0718373041541</v>
      </c>
      <c r="L36" s="73">
        <f>($K$3+H36*12*7.57%)*SUM(Fasering!$D$5:$D$12)</f>
        <v>3890.354482000002</v>
      </c>
    </row>
    <row r="37" spans="1:12" x14ac:dyDescent="0.2">
      <c r="A37" s="52">
        <f t="shared" si="2"/>
        <v>27</v>
      </c>
      <c r="B37" s="16">
        <v>49658.44</v>
      </c>
      <c r="C37" s="16">
        <f t="shared" si="0"/>
        <v>49658.44</v>
      </c>
      <c r="D37" s="68">
        <f t="shared" si="1"/>
        <v>4138.2033333333338</v>
      </c>
      <c r="E37" s="69">
        <f>GEW!$D$8+($D37-GEW!$D$8)*SUM(Fasering!$D$5:$D$9)</f>
        <v>3138.3501563844002</v>
      </c>
      <c r="F37" s="70">
        <f>GEW!$D$8+($D37-GEW!$D$8)*SUM(Fasering!$D$5:$D$10)</f>
        <v>3471.8844784106436</v>
      </c>
      <c r="G37" s="70">
        <f>GEW!$D$8+($D37-GEW!$D$8)*SUM(Fasering!$D$5:$D$11)</f>
        <v>3804.6690113070899</v>
      </c>
      <c r="H37" s="71">
        <f>GEW!$D$8+($D37-GEW!$D$8)*SUM(Fasering!$D$5:$D$12)</f>
        <v>4138.2033333333338</v>
      </c>
      <c r="I37" s="72">
        <f>($K$3+E37*12*7.57%)*SUM(Fasering!$D$5:$D$9)</f>
        <v>1659.8275111025696</v>
      </c>
      <c r="J37" s="30">
        <f>($K$3+F37*12*7.57%)*SUM(Fasering!$D$5:$D$10)</f>
        <v>2316.4760291725006</v>
      </c>
      <c r="K37" s="30">
        <f>($K$3+G37*12*7.57%)*SUM(Fasering!$D$5:$D$11)</f>
        <v>3061.2428169288692</v>
      </c>
      <c r="L37" s="73">
        <f>($K$3+H37*12*7.57%)*SUM(Fasering!$D$5:$D$12)</f>
        <v>3897.4839080000015</v>
      </c>
    </row>
    <row r="38" spans="1:12" x14ac:dyDescent="0.2">
      <c r="A38" s="52">
        <f t="shared" si="2"/>
        <v>28</v>
      </c>
      <c r="B38" s="16">
        <v>49729.73</v>
      </c>
      <c r="C38" s="16">
        <f t="shared" si="0"/>
        <v>49729.73</v>
      </c>
      <c r="D38" s="68">
        <f t="shared" si="1"/>
        <v>4144.1441666666669</v>
      </c>
      <c r="E38" s="69">
        <f>GEW!$D$8+($D38-GEW!$D$8)*SUM(Fasering!$D$5:$D$9)</f>
        <v>3141.6489325104185</v>
      </c>
      <c r="F38" s="70">
        <f>GEW!$D$8+($D38-GEW!$D$8)*SUM(Fasering!$D$5:$D$10)</f>
        <v>3476.0646006979914</v>
      </c>
      <c r="G38" s="70">
        <f>GEW!$D$8+($D38-GEW!$D$8)*SUM(Fasering!$D$5:$D$11)</f>
        <v>3809.7284984790949</v>
      </c>
      <c r="H38" s="71">
        <f>GEW!$D$8+($D38-GEW!$D$8)*SUM(Fasering!$D$5:$D$12)</f>
        <v>4144.1441666666669</v>
      </c>
      <c r="I38" s="72">
        <f>($K$3+E38*12*7.57%)*SUM(Fasering!$D$5:$D$9)</f>
        <v>1661.4914425988757</v>
      </c>
      <c r="J38" s="30">
        <f>($K$3+F38*12*7.57%)*SUM(Fasering!$D$5:$D$10)</f>
        <v>2319.1478524606637</v>
      </c>
      <c r="K38" s="30">
        <f>($K$3+G38*12*7.57%)*SUM(Fasering!$D$5:$D$11)</f>
        <v>3065.1570146082699</v>
      </c>
      <c r="L38" s="73">
        <f>($K$3+H38*12*7.57%)*SUM(Fasering!$D$5:$D$12)</f>
        <v>3902.8805610000013</v>
      </c>
    </row>
    <row r="39" spans="1:12" x14ac:dyDescent="0.2">
      <c r="A39" s="52">
        <f t="shared" si="2"/>
        <v>29</v>
      </c>
      <c r="B39" s="16">
        <v>49795.75</v>
      </c>
      <c r="C39" s="16">
        <f t="shared" si="0"/>
        <v>49795.75</v>
      </c>
      <c r="D39" s="68">
        <f t="shared" si="1"/>
        <v>4149.645833333333</v>
      </c>
      <c r="E39" s="69">
        <f>GEW!$D$8+($D39-GEW!$D$8)*SUM(Fasering!$D$5:$D$9)</f>
        <v>3144.7038518516974</v>
      </c>
      <c r="F39" s="70">
        <f>GEW!$D$8+($D39-GEW!$D$8)*SUM(Fasering!$D$5:$D$10)</f>
        <v>3479.9357140857128</v>
      </c>
      <c r="G39" s="70">
        <f>GEW!$D$8+($D39-GEW!$D$8)*SUM(Fasering!$D$5:$D$11)</f>
        <v>3814.4139710993181</v>
      </c>
      <c r="H39" s="71">
        <f>GEW!$D$8+($D39-GEW!$D$8)*SUM(Fasering!$D$5:$D$12)</f>
        <v>4149.645833333333</v>
      </c>
      <c r="I39" s="72">
        <f>($K$3+E39*12*7.57%)*SUM(Fasering!$D$5:$D$9)</f>
        <v>1663.0323706026097</v>
      </c>
      <c r="J39" s="30">
        <f>($K$3+F39*12*7.57%)*SUM(Fasering!$D$5:$D$10)</f>
        <v>2321.6221654566593</v>
      </c>
      <c r="K39" s="30">
        <f>($K$3+G39*12*7.57%)*SUM(Fasering!$D$5:$D$11)</f>
        <v>3068.7818614422436</v>
      </c>
      <c r="L39" s="73">
        <f>($K$3+H39*12*7.57%)*SUM(Fasering!$D$5:$D$12)</f>
        <v>3907.8782750000014</v>
      </c>
    </row>
    <row r="40" spans="1:12" x14ac:dyDescent="0.2">
      <c r="A40" s="52">
        <f t="shared" si="2"/>
        <v>30</v>
      </c>
      <c r="B40" s="16">
        <v>49856.95</v>
      </c>
      <c r="C40" s="16">
        <f t="shared" si="0"/>
        <v>49856.95</v>
      </c>
      <c r="D40" s="68">
        <f t="shared" si="1"/>
        <v>4154.7458333333334</v>
      </c>
      <c r="E40" s="69">
        <f>GEW!$D$8+($D40-GEW!$D$8)*SUM(Fasering!$D$5:$D$9)</f>
        <v>3147.5357370938409</v>
      </c>
      <c r="F40" s="70">
        <f>GEW!$D$8+($D40-GEW!$D$8)*SUM(Fasering!$D$5:$D$10)</f>
        <v>3483.5242045329801</v>
      </c>
      <c r="G40" s="70">
        <f>GEW!$D$8+($D40-GEW!$D$8)*SUM(Fasering!$D$5:$D$11)</f>
        <v>3818.7573658941942</v>
      </c>
      <c r="H40" s="71">
        <f>GEW!$D$8+($D40-GEW!$D$8)*SUM(Fasering!$D$5:$D$12)</f>
        <v>4154.7458333333334</v>
      </c>
      <c r="I40" s="72">
        <f>($K$3+E40*12*7.57%)*SUM(Fasering!$D$5:$D$9)</f>
        <v>1664.4607982582979</v>
      </c>
      <c r="J40" s="30">
        <f>($K$3+F40*12*7.57%)*SUM(Fasering!$D$5:$D$10)</f>
        <v>2323.915833365701</v>
      </c>
      <c r="K40" s="30">
        <f>($K$3+G40*12*7.57%)*SUM(Fasering!$D$5:$D$11)</f>
        <v>3072.142064808485</v>
      </c>
      <c r="L40" s="73">
        <f>($K$3+H40*12*7.57%)*SUM(Fasering!$D$5:$D$12)</f>
        <v>3912.5111150000012</v>
      </c>
    </row>
    <row r="41" spans="1:12" x14ac:dyDescent="0.2">
      <c r="A41" s="52">
        <f t="shared" si="2"/>
        <v>31</v>
      </c>
      <c r="B41" s="16">
        <v>49913.59</v>
      </c>
      <c r="C41" s="16">
        <f t="shared" si="0"/>
        <v>49913.59</v>
      </c>
      <c r="D41" s="68">
        <f t="shared" si="1"/>
        <v>4159.4658333333327</v>
      </c>
      <c r="E41" s="69">
        <f>GEW!$D$8+($D41-GEW!$D$8)*SUM(Fasering!$D$5:$D$9)</f>
        <v>3150.1566191218626</v>
      </c>
      <c r="F41" s="70">
        <f>GEW!$D$8+($D41-GEW!$D$8)*SUM(Fasering!$D$5:$D$10)</f>
        <v>3486.8453172606464</v>
      </c>
      <c r="G41" s="70">
        <f>GEW!$D$8+($D41-GEW!$D$8)*SUM(Fasering!$D$5:$D$11)</f>
        <v>3822.7771351945494</v>
      </c>
      <c r="H41" s="71">
        <f>GEW!$D$8+($D41-GEW!$D$8)*SUM(Fasering!$D$5:$D$12)</f>
        <v>4159.4658333333327</v>
      </c>
      <c r="I41" s="72">
        <f>($K$3+E41*12*7.57%)*SUM(Fasering!$D$5:$D$9)</f>
        <v>1665.7827940494437</v>
      </c>
      <c r="J41" s="30">
        <f>($K$3+F41*12*7.57%)*SUM(Fasering!$D$5:$D$10)</f>
        <v>2326.0386005285782</v>
      </c>
      <c r="K41" s="30">
        <f>($K$3+G41*12*7.57%)*SUM(Fasering!$D$5:$D$11)</f>
        <v>3075.2519000807711</v>
      </c>
      <c r="L41" s="73">
        <f>($K$3+H41*12*7.57%)*SUM(Fasering!$D$5:$D$12)</f>
        <v>3916.7987630000011</v>
      </c>
    </row>
    <row r="42" spans="1:12" x14ac:dyDescent="0.2">
      <c r="A42" s="52">
        <f t="shared" si="2"/>
        <v>32</v>
      </c>
      <c r="B42" s="16">
        <v>49966.06</v>
      </c>
      <c r="C42" s="16">
        <f t="shared" si="0"/>
        <v>49966.06</v>
      </c>
      <c r="D42" s="68">
        <f t="shared" si="1"/>
        <v>4163.8383333333331</v>
      </c>
      <c r="E42" s="69">
        <f>GEW!$D$8+($D42-GEW!$D$8)*SUM(Fasering!$D$5:$D$9)</f>
        <v>3152.5845442632881</v>
      </c>
      <c r="F42" s="70">
        <f>GEW!$D$8+($D42-GEW!$D$8)*SUM(Fasering!$D$5:$D$10)</f>
        <v>3489.9219200999951</v>
      </c>
      <c r="G42" s="70">
        <f>GEW!$D$8+($D42-GEW!$D$8)*SUM(Fasering!$D$5:$D$11)</f>
        <v>3826.5009574966271</v>
      </c>
      <c r="H42" s="71">
        <f>GEW!$D$8+($D42-GEW!$D$8)*SUM(Fasering!$D$5:$D$12)</f>
        <v>4163.8383333333331</v>
      </c>
      <c r="I42" s="72">
        <f>($K$3+E42*12*7.57%)*SUM(Fasering!$D$5:$D$9)</f>
        <v>1667.007460701305</v>
      </c>
      <c r="J42" s="30">
        <f>($K$3+F42*12*7.57%)*SUM(Fasering!$D$5:$D$10)</f>
        <v>2328.0050834564777</v>
      </c>
      <c r="K42" s="30">
        <f>($K$3+G42*12*7.57%)*SUM(Fasering!$D$5:$D$11)</f>
        <v>3078.1327803197687</v>
      </c>
      <c r="L42" s="73">
        <f>($K$3+H42*12*7.57%)*SUM(Fasering!$D$5:$D$12)</f>
        <v>3920.7707420000011</v>
      </c>
    </row>
    <row r="43" spans="1:12" x14ac:dyDescent="0.2">
      <c r="A43" s="52">
        <f t="shared" si="2"/>
        <v>33</v>
      </c>
      <c r="B43" s="16">
        <v>50014.63</v>
      </c>
      <c r="C43" s="16">
        <f t="shared" si="0"/>
        <v>50014.63</v>
      </c>
      <c r="D43" s="68">
        <f t="shared" si="1"/>
        <v>4167.8858333333328</v>
      </c>
      <c r="E43" s="69">
        <f>GEW!$D$8+($D43-GEW!$D$8)*SUM(Fasering!$D$5:$D$9)</f>
        <v>3154.8320061294789</v>
      </c>
      <c r="F43" s="70">
        <f>GEW!$D$8+($D43-GEW!$D$8)*SUM(Fasering!$D$5:$D$10)</f>
        <v>3492.7698446265267</v>
      </c>
      <c r="G43" s="70">
        <f>GEW!$D$8+($D43-GEW!$D$8)*SUM(Fasering!$D$5:$D$11)</f>
        <v>3829.947994836285</v>
      </c>
      <c r="H43" s="71">
        <f>GEW!$D$8+($D43-GEW!$D$8)*SUM(Fasering!$D$5:$D$12)</f>
        <v>4167.8858333333328</v>
      </c>
      <c r="I43" s="72">
        <f>($K$3+E43*12*7.57%)*SUM(Fasering!$D$5:$D$9)</f>
        <v>1668.1411001005986</v>
      </c>
      <c r="J43" s="30">
        <f>($K$3+F43*12*7.57%)*SUM(Fasering!$D$5:$D$10)</f>
        <v>2329.8254012725251</v>
      </c>
      <c r="K43" s="30">
        <f>($K$3+G43*12*7.57%)*SUM(Fasering!$D$5:$D$11)</f>
        <v>3080.7995299520935</v>
      </c>
      <c r="L43" s="73">
        <f>($K$3+H43*12*7.57%)*SUM(Fasering!$D$5:$D$12)</f>
        <v>3924.4474910000004</v>
      </c>
    </row>
    <row r="44" spans="1:12" x14ac:dyDescent="0.2">
      <c r="A44" s="52">
        <f t="shared" si="2"/>
        <v>34</v>
      </c>
      <c r="B44" s="16">
        <v>50059.63</v>
      </c>
      <c r="C44" s="16">
        <f t="shared" si="0"/>
        <v>50059.63</v>
      </c>
      <c r="D44" s="68">
        <f t="shared" si="1"/>
        <v>4171.6358333333328</v>
      </c>
      <c r="E44" s="69">
        <f>GEW!$D$8+($D44-GEW!$D$8)*SUM(Fasering!$D$5:$D$9)</f>
        <v>3156.9142746898783</v>
      </c>
      <c r="F44" s="70">
        <f>GEW!$D$8+($D44-GEW!$D$8)*SUM(Fasering!$D$5:$D$10)</f>
        <v>3495.4084405436352</v>
      </c>
      <c r="G44" s="70">
        <f>GEW!$D$8+($D44-GEW!$D$8)*SUM(Fasering!$D$5:$D$11)</f>
        <v>3833.1416674795764</v>
      </c>
      <c r="H44" s="71">
        <f>GEW!$D$8+($D44-GEW!$D$8)*SUM(Fasering!$D$5:$D$12)</f>
        <v>4171.6358333333328</v>
      </c>
      <c r="I44" s="72">
        <f>($K$3+E44*12*7.57%)*SUM(Fasering!$D$5:$D$9)</f>
        <v>1669.1914145533103</v>
      </c>
      <c r="J44" s="30">
        <f>($K$3+F44*12*7.57%)*SUM(Fasering!$D$5:$D$10)</f>
        <v>2331.5119217938795</v>
      </c>
      <c r="K44" s="30">
        <f>($K$3+G44*12*7.57%)*SUM(Fasering!$D$5:$D$11)</f>
        <v>3083.2702677213892</v>
      </c>
      <c r="L44" s="73">
        <f>($K$3+H44*12*7.57%)*SUM(Fasering!$D$5:$D$12)</f>
        <v>3927.8539910000004</v>
      </c>
    </row>
    <row r="45" spans="1:12" x14ac:dyDescent="0.2">
      <c r="A45" s="52">
        <f t="shared" si="2"/>
        <v>35</v>
      </c>
      <c r="B45" s="16">
        <v>50101.26</v>
      </c>
      <c r="C45" s="16">
        <f t="shared" si="0"/>
        <v>50101.26</v>
      </c>
      <c r="D45" s="68">
        <f t="shared" si="1"/>
        <v>4175.1050000000005</v>
      </c>
      <c r="E45" s="69">
        <f>GEW!$D$8+($D45-GEW!$D$8)*SUM(Fasering!$D$5:$D$9)</f>
        <v>3158.8406044714216</v>
      </c>
      <c r="F45" s="70">
        <f>GEW!$D$8+($D45-GEW!$D$8)*SUM(Fasering!$D$5:$D$10)</f>
        <v>3497.8494349442849</v>
      </c>
      <c r="G45" s="70">
        <f>GEW!$D$8+($D45-GEW!$D$8)*SUM(Fasering!$D$5:$D$11)</f>
        <v>3836.0961695271371</v>
      </c>
      <c r="H45" s="71">
        <f>GEW!$D$8+($D45-GEW!$D$8)*SUM(Fasering!$D$5:$D$12)</f>
        <v>4175.1050000000005</v>
      </c>
      <c r="I45" s="72">
        <f>($K$3+E45*12*7.57%)*SUM(Fasering!$D$5:$D$9)</f>
        <v>1670.1630721236747</v>
      </c>
      <c r="J45" s="30">
        <f>($K$3+F45*12*7.57%)*SUM(Fasering!$D$5:$D$10)</f>
        <v>2333.0721406673015</v>
      </c>
      <c r="K45" s="30">
        <f>($K$3+G45*12*7.57%)*SUM(Fasering!$D$5:$D$11)</f>
        <v>3085.5559746844065</v>
      </c>
      <c r="L45" s="73">
        <f>($K$3+H45*12*7.57%)*SUM(Fasering!$D$5:$D$12)</f>
        <v>3931.0053820000021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45</v>
      </c>
      <c r="B1" s="1" t="s">
        <v>83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32273.3</v>
      </c>
      <c r="C10" s="16">
        <f t="shared" ref="C10:C45" si="0">B10*$D$3</f>
        <v>32273.3</v>
      </c>
      <c r="D10" s="68">
        <f t="shared" ref="D10:D45" si="1">B10/12*$D$3</f>
        <v>2689.4416666666666</v>
      </c>
      <c r="E10" s="69">
        <f>GEW!$D$8+($D10-GEW!$D$8)*SUM(Fasering!$D$5:$D$9)</f>
        <v>2333.8939243813202</v>
      </c>
      <c r="F10" s="70">
        <f>GEW!$D$8+($D10-GEW!$D$8)*SUM(Fasering!$D$5:$D$10)</f>
        <v>2452.4987134694297</v>
      </c>
      <c r="G10" s="70">
        <f>GEW!$D$8+($D10-GEW!$D$8)*SUM(Fasering!$D$5:$D$11)</f>
        <v>2570.8368775785571</v>
      </c>
      <c r="H10" s="71">
        <f>GEW!$D$8+($D10-GEW!$D$8)*SUM(Fasering!$D$5:$D$12)</f>
        <v>2689.4416666666666</v>
      </c>
      <c r="I10" s="72">
        <f>($K$3+E10*12*7.57%)*SUM(Fasering!$D$5:$D$9)</f>
        <v>1254.0527598933743</v>
      </c>
      <c r="J10" s="30">
        <f>($K$3+F10*12*7.57%)*SUM(Fasering!$D$5:$D$10)</f>
        <v>1664.9116874699691</v>
      </c>
      <c r="K10" s="30">
        <f>($K$3+G10*12*7.57%)*SUM(Fasering!$D$5:$D$11)</f>
        <v>2106.7067719848878</v>
      </c>
      <c r="L10" s="73">
        <f>($K$3+H10*12*7.57%)*SUM(Fasering!$D$5:$D$12)</f>
        <v>2581.4288100000008</v>
      </c>
    </row>
    <row r="11" spans="1:12" x14ac:dyDescent="0.2">
      <c r="A11" s="52">
        <f t="shared" ref="A11:A45" si="2">+A10+1</f>
        <v>1</v>
      </c>
      <c r="B11" s="16">
        <v>32687.5</v>
      </c>
      <c r="C11" s="16">
        <f t="shared" si="0"/>
        <v>32687.5</v>
      </c>
      <c r="D11" s="68">
        <f t="shared" si="1"/>
        <v>2723.9583333333335</v>
      </c>
      <c r="E11" s="69">
        <f>GEW!$D$8+($D11-GEW!$D$8)*SUM(Fasering!$D$5:$D$9)</f>
        <v>2353.0600496639281</v>
      </c>
      <c r="F11" s="70">
        <f>GEW!$D$8+($D11-GEW!$D$8)*SUM(Fasering!$D$5:$D$10)</f>
        <v>2476.7855229997904</v>
      </c>
      <c r="G11" s="70">
        <f>GEW!$D$8+($D11-GEW!$D$8)*SUM(Fasering!$D$5:$D$11)</f>
        <v>2600.2328599974712</v>
      </c>
      <c r="H11" s="71">
        <f>GEW!$D$8+($D11-GEW!$D$8)*SUM(Fasering!$D$5:$D$12)</f>
        <v>2723.9583333333339</v>
      </c>
      <c r="I11" s="72">
        <f>($K$3+E11*12*7.57%)*SUM(Fasering!$D$5:$D$9)</f>
        <v>1263.7203209225549</v>
      </c>
      <c r="J11" s="30">
        <f>($K$3+F11*12*7.57%)*SUM(Fasering!$D$5:$D$10)</f>
        <v>1680.4351719131885</v>
      </c>
      <c r="K11" s="30">
        <f>($K$3+G11*12*7.57%)*SUM(Fasering!$D$5:$D$11)</f>
        <v>2129.4485405191531</v>
      </c>
      <c r="L11" s="73">
        <f>($K$3+H11*12*7.57%)*SUM(Fasering!$D$5:$D$12)</f>
        <v>2612.7837500000014</v>
      </c>
    </row>
    <row r="12" spans="1:12" x14ac:dyDescent="0.2">
      <c r="A12" s="52">
        <f t="shared" si="2"/>
        <v>2</v>
      </c>
      <c r="B12" s="16">
        <v>33605.57</v>
      </c>
      <c r="C12" s="16">
        <f t="shared" si="0"/>
        <v>33605.57</v>
      </c>
      <c r="D12" s="68">
        <f t="shared" si="1"/>
        <v>2800.4641666666666</v>
      </c>
      <c r="E12" s="69">
        <f>GEW!$D$8+($D12-GEW!$D$8)*SUM(Fasering!$D$5:$D$9)</f>
        <v>2395.5415673804991</v>
      </c>
      <c r="F12" s="70">
        <f>GEW!$D$8+($D12-GEW!$D$8)*SUM(Fasering!$D$5:$D$10)</f>
        <v>2530.6169841913356</v>
      </c>
      <c r="G12" s="70">
        <f>GEW!$D$8+($D12-GEW!$D$8)*SUM(Fasering!$D$5:$D$11)</f>
        <v>2665.3887498558302</v>
      </c>
      <c r="H12" s="71">
        <f>GEW!$D$8+($D12-GEW!$D$8)*SUM(Fasering!$D$5:$D$12)</f>
        <v>2800.4641666666666</v>
      </c>
      <c r="I12" s="72">
        <f>($K$3+E12*12*7.57%)*SUM(Fasering!$D$5:$D$9)</f>
        <v>1285.1483695803527</v>
      </c>
      <c r="J12" s="30">
        <f>($K$3+F12*12*7.57%)*SUM(Fasering!$D$5:$D$10)</f>
        <v>1714.8428140251785</v>
      </c>
      <c r="K12" s="30">
        <f>($K$3+G12*12*7.57%)*SUM(Fasering!$D$5:$D$11)</f>
        <v>2179.8554343826318</v>
      </c>
      <c r="L12" s="73">
        <f>($K$3+H12*12*7.57%)*SUM(Fasering!$D$5:$D$12)</f>
        <v>2682.2816490000005</v>
      </c>
    </row>
    <row r="13" spans="1:12" x14ac:dyDescent="0.2">
      <c r="A13" s="52">
        <f t="shared" si="2"/>
        <v>3</v>
      </c>
      <c r="B13" s="16">
        <v>34489.31</v>
      </c>
      <c r="C13" s="16">
        <f t="shared" si="0"/>
        <v>34489.31</v>
      </c>
      <c r="D13" s="68">
        <f t="shared" si="1"/>
        <v>2874.1091666666666</v>
      </c>
      <c r="E13" s="69">
        <f>GEW!$D$8+($D13-GEW!$D$8)*SUM(Fasering!$D$5:$D$9)</f>
        <v>2436.4345455486587</v>
      </c>
      <c r="F13" s="70">
        <f>GEW!$D$8+($D13-GEW!$D$8)*SUM(Fasering!$D$5:$D$10)</f>
        <v>2582.4354898754514</v>
      </c>
      <c r="G13" s="70">
        <f>GEW!$D$8+($D13-GEW!$D$8)*SUM(Fasering!$D$5:$D$11)</f>
        <v>2728.1082223398744</v>
      </c>
      <c r="H13" s="71">
        <f>GEW!$D$8+($D13-GEW!$D$8)*SUM(Fasering!$D$5:$D$12)</f>
        <v>2874.1091666666671</v>
      </c>
      <c r="I13" s="72">
        <f>($K$3+E13*12*7.57%)*SUM(Fasering!$D$5:$D$9)</f>
        <v>1305.7751450123371</v>
      </c>
      <c r="J13" s="30">
        <f>($K$3+F13*12*7.57%)*SUM(Fasering!$D$5:$D$10)</f>
        <v>1747.9638283705444</v>
      </c>
      <c r="K13" s="30">
        <f>($K$3+G13*12*7.57%)*SUM(Fasering!$D$5:$D$11)</f>
        <v>2228.3774298545577</v>
      </c>
      <c r="L13" s="73">
        <f>($K$3+H13*12*7.57%)*SUM(Fasering!$D$5:$D$12)</f>
        <v>2749.1807670000012</v>
      </c>
    </row>
    <row r="14" spans="1:12" x14ac:dyDescent="0.2">
      <c r="A14" s="52">
        <f t="shared" si="2"/>
        <v>4</v>
      </c>
      <c r="B14" s="16">
        <v>35379.230000000003</v>
      </c>
      <c r="C14" s="16">
        <f t="shared" si="0"/>
        <v>35379.230000000003</v>
      </c>
      <c r="D14" s="68">
        <f t="shared" si="1"/>
        <v>2948.2691666666669</v>
      </c>
      <c r="E14" s="69">
        <f>GEW!$D$8+($D14-GEW!$D$8)*SUM(Fasering!$D$5:$D$9)</f>
        <v>2477.6134885991132</v>
      </c>
      <c r="F14" s="70">
        <f>GEW!$D$8+($D14-GEW!$D$8)*SUM(Fasering!$D$5:$D$10)</f>
        <v>2634.6163627321835</v>
      </c>
      <c r="G14" s="70">
        <f>GEW!$D$8+($D14-GEW!$D$8)*SUM(Fasering!$D$5:$D$11)</f>
        <v>2791.2662925335972</v>
      </c>
      <c r="H14" s="71">
        <f>GEW!$D$8+($D14-GEW!$D$8)*SUM(Fasering!$D$5:$D$12)</f>
        <v>2948.2691666666669</v>
      </c>
      <c r="I14" s="72">
        <f>($K$3+E14*12*7.57%)*SUM(Fasering!$D$5:$D$9)</f>
        <v>1326.5461636291609</v>
      </c>
      <c r="J14" s="30">
        <f>($K$3+F14*12*7.57%)*SUM(Fasering!$D$5:$D$10)</f>
        <v>1781.3164582008433</v>
      </c>
      <c r="K14" s="30">
        <f>($K$3+G14*12*7.57%)*SUM(Fasering!$D$5:$D$11)</f>
        <v>2277.2387399801328</v>
      </c>
      <c r="L14" s="73">
        <f>($K$3+H14*12*7.57%)*SUM(Fasering!$D$5:$D$12)</f>
        <v>2816.5477110000011</v>
      </c>
    </row>
    <row r="15" spans="1:12" x14ac:dyDescent="0.2">
      <c r="A15" s="52">
        <f t="shared" si="2"/>
        <v>5</v>
      </c>
      <c r="B15" s="16">
        <v>36112.559999999998</v>
      </c>
      <c r="C15" s="16">
        <f t="shared" si="0"/>
        <v>36112.559999999998</v>
      </c>
      <c r="D15" s="68">
        <f t="shared" si="1"/>
        <v>3009.3799999999997</v>
      </c>
      <c r="E15" s="69">
        <f>GEW!$D$8+($D15-GEW!$D$8)*SUM(Fasering!$D$5:$D$9)</f>
        <v>2511.5465997857254</v>
      </c>
      <c r="F15" s="70">
        <f>GEW!$D$8+($D15-GEW!$D$8)*SUM(Fasering!$D$5:$D$10)</f>
        <v>2677.6155081520265</v>
      </c>
      <c r="G15" s="70">
        <f>GEW!$D$8+($D15-GEW!$D$8)*SUM(Fasering!$D$5:$D$11)</f>
        <v>2843.3110916336987</v>
      </c>
      <c r="H15" s="71">
        <f>GEW!$D$8+($D15-GEW!$D$8)*SUM(Fasering!$D$5:$D$12)</f>
        <v>3009.38</v>
      </c>
      <c r="I15" s="72">
        <f>($K$3+E15*12*7.57%)*SUM(Fasering!$D$5:$D$9)</f>
        <v>1343.66232135376</v>
      </c>
      <c r="J15" s="30">
        <f>($K$3+F15*12*7.57%)*SUM(Fasering!$D$5:$D$10)</f>
        <v>1808.8003713991673</v>
      </c>
      <c r="K15" s="30">
        <f>($K$3+G15*12*7.57%)*SUM(Fasering!$D$5:$D$11)</f>
        <v>2317.5024317213997</v>
      </c>
      <c r="L15" s="73">
        <f>($K$3+H15*12*7.57%)*SUM(Fasering!$D$5:$D$12)</f>
        <v>2872.0607920000007</v>
      </c>
    </row>
    <row r="16" spans="1:12" x14ac:dyDescent="0.2">
      <c r="A16" s="52">
        <f t="shared" si="2"/>
        <v>6</v>
      </c>
      <c r="B16" s="16">
        <v>37145.32</v>
      </c>
      <c r="C16" s="16">
        <f t="shared" si="0"/>
        <v>37145.32</v>
      </c>
      <c r="D16" s="68">
        <f t="shared" si="1"/>
        <v>3095.4433333333332</v>
      </c>
      <c r="E16" s="69">
        <f>GEW!$D$8+($D16-GEW!$D$8)*SUM(Fasering!$D$5:$D$9)</f>
        <v>2559.335125973234</v>
      </c>
      <c r="F16" s="70">
        <f>GEW!$D$8+($D16-GEW!$D$8)*SUM(Fasering!$D$5:$D$10)</f>
        <v>2738.1718708043081</v>
      </c>
      <c r="G16" s="70">
        <f>GEW!$D$8+($D16-GEW!$D$8)*SUM(Fasering!$D$5:$D$11)</f>
        <v>2916.606588502259</v>
      </c>
      <c r="H16" s="71">
        <f>GEW!$D$8+($D16-GEW!$D$8)*SUM(Fasering!$D$5:$D$12)</f>
        <v>3095.4433333333336</v>
      </c>
      <c r="I16" s="72">
        <f>($K$3+E16*12*7.57%)*SUM(Fasering!$D$5:$D$9)</f>
        <v>1367.7672714467021</v>
      </c>
      <c r="J16" s="30">
        <f>($K$3+F16*12*7.57%)*SUM(Fasering!$D$5:$D$10)</f>
        <v>1847.5063921465819</v>
      </c>
      <c r="K16" s="30">
        <f>($K$3+G16*12*7.57%)*SUM(Fasering!$D$5:$D$11)</f>
        <v>2374.206412579555</v>
      </c>
      <c r="L16" s="73">
        <f>($K$3+H16*12*7.57%)*SUM(Fasering!$D$5:$D$12)</f>
        <v>2950.2407240000011</v>
      </c>
    </row>
    <row r="17" spans="1:12" x14ac:dyDescent="0.2">
      <c r="A17" s="52">
        <f t="shared" si="2"/>
        <v>7</v>
      </c>
      <c r="B17" s="16">
        <v>37750.93</v>
      </c>
      <c r="C17" s="16">
        <f t="shared" si="0"/>
        <v>37750.93</v>
      </c>
      <c r="D17" s="68">
        <f t="shared" si="1"/>
        <v>3145.9108333333334</v>
      </c>
      <c r="E17" s="69">
        <f>GEW!$D$8+($D17-GEW!$D$8)*SUM(Fasering!$D$5:$D$9)</f>
        <v>2587.3582962590863</v>
      </c>
      <c r="F17" s="70">
        <f>GEW!$D$8+($D17-GEW!$D$8)*SUM(Fasering!$D$5:$D$10)</f>
        <v>2773.6820946567509</v>
      </c>
      <c r="G17" s="70">
        <f>GEW!$D$8+($D17-GEW!$D$8)*SUM(Fasering!$D$5:$D$11)</f>
        <v>2959.5870349356692</v>
      </c>
      <c r="H17" s="71">
        <f>GEW!$D$8+($D17-GEW!$D$8)*SUM(Fasering!$D$5:$D$12)</f>
        <v>3145.9108333333334</v>
      </c>
      <c r="I17" s="72">
        <f>($K$3+E17*12*7.57%)*SUM(Fasering!$D$5:$D$9)</f>
        <v>1381.9024033512942</v>
      </c>
      <c r="J17" s="30">
        <f>($K$3+F17*12*7.57%)*SUM(Fasering!$D$5:$D$10)</f>
        <v>1870.2035853229654</v>
      </c>
      <c r="K17" s="30">
        <f>($K$3+G17*12*7.57%)*SUM(Fasering!$D$5:$D$11)</f>
        <v>2407.4576014787253</v>
      </c>
      <c r="L17" s="73">
        <f>($K$3+H17*12*7.57%)*SUM(Fasering!$D$5:$D$12)</f>
        <v>2996.0854010000007</v>
      </c>
    </row>
    <row r="18" spans="1:12" x14ac:dyDescent="0.2">
      <c r="A18" s="52">
        <f t="shared" si="2"/>
        <v>8</v>
      </c>
      <c r="B18" s="16">
        <v>38778.26</v>
      </c>
      <c r="C18" s="16">
        <f t="shared" si="0"/>
        <v>38778.26</v>
      </c>
      <c r="D18" s="68">
        <f t="shared" si="1"/>
        <v>3231.521666666667</v>
      </c>
      <c r="E18" s="69">
        <f>GEW!$D$8+($D18-GEW!$D$8)*SUM(Fasering!$D$5:$D$9)</f>
        <v>2634.8955620403067</v>
      </c>
      <c r="F18" s="70">
        <f>GEW!$D$8+($D18-GEW!$D$8)*SUM(Fasering!$D$5:$D$10)</f>
        <v>2833.9200667350351</v>
      </c>
      <c r="G18" s="70">
        <f>GEW!$D$8+($D18-GEW!$D$8)*SUM(Fasering!$D$5:$D$11)</f>
        <v>3032.497161971939</v>
      </c>
      <c r="H18" s="71">
        <f>GEW!$D$8+($D18-GEW!$D$8)*SUM(Fasering!$D$5:$D$12)</f>
        <v>3231.5216666666674</v>
      </c>
      <c r="I18" s="72">
        <f>($K$3+E18*12*7.57%)*SUM(Fasering!$D$5:$D$9)</f>
        <v>1405.8806155002756</v>
      </c>
      <c r="J18" s="30">
        <f>($K$3+F18*12*7.57%)*SUM(Fasering!$D$5:$D$10)</f>
        <v>1908.7060992608037</v>
      </c>
      <c r="K18" s="30">
        <f>($K$3+G18*12*7.57%)*SUM(Fasering!$D$5:$D$11)</f>
        <v>2463.8634466460521</v>
      </c>
      <c r="L18" s="73">
        <f>($K$3+H18*12*7.57%)*SUM(Fasering!$D$5:$D$12)</f>
        <v>3073.8542820000021</v>
      </c>
    </row>
    <row r="19" spans="1:12" x14ac:dyDescent="0.2">
      <c r="A19" s="52">
        <f t="shared" si="2"/>
        <v>9</v>
      </c>
      <c r="B19" s="16">
        <v>39319.46</v>
      </c>
      <c r="C19" s="16">
        <f t="shared" si="0"/>
        <v>39319.46</v>
      </c>
      <c r="D19" s="68">
        <f t="shared" si="1"/>
        <v>3276.6216666666664</v>
      </c>
      <c r="E19" s="69">
        <f>GEW!$D$8+($D19-GEW!$D$8)*SUM(Fasering!$D$5:$D$9)</f>
        <v>2659.9383119267077</v>
      </c>
      <c r="F19" s="70">
        <f>GEW!$D$8+($D19-GEW!$D$8)*SUM(Fasering!$D$5:$D$10)</f>
        <v>2865.6535802981225</v>
      </c>
      <c r="G19" s="70">
        <f>GEW!$D$8+($D19-GEW!$D$8)*SUM(Fasering!$D$5:$D$11)</f>
        <v>3070.9063982952516</v>
      </c>
      <c r="H19" s="71">
        <f>GEW!$D$8+($D19-GEW!$D$8)*SUM(Fasering!$D$5:$D$12)</f>
        <v>3276.6216666666669</v>
      </c>
      <c r="I19" s="72">
        <f>($K$3+E19*12*7.57%)*SUM(Fasering!$D$5:$D$9)</f>
        <v>1418.5123973182199</v>
      </c>
      <c r="J19" s="30">
        <f>($K$3+F19*12*7.57%)*SUM(Fasering!$D$5:$D$10)</f>
        <v>1928.9893193976213</v>
      </c>
      <c r="K19" s="30">
        <f>($K$3+G19*12*7.57%)*SUM(Fasering!$D$5:$D$11)</f>
        <v>2493.5781862181052</v>
      </c>
      <c r="L19" s="73">
        <f>($K$3+H19*12*7.57%)*SUM(Fasering!$D$5:$D$12)</f>
        <v>3114.8231220000016</v>
      </c>
    </row>
    <row r="20" spans="1:12" x14ac:dyDescent="0.2">
      <c r="A20" s="52">
        <f t="shared" si="2"/>
        <v>10</v>
      </c>
      <c r="B20" s="16">
        <v>40284.33</v>
      </c>
      <c r="C20" s="16">
        <f t="shared" si="0"/>
        <v>40284.33</v>
      </c>
      <c r="D20" s="68">
        <f t="shared" si="1"/>
        <v>3357.0275000000001</v>
      </c>
      <c r="E20" s="69">
        <f>GEW!$D$8+($D20-GEW!$D$8)*SUM(Fasering!$D$5:$D$9)</f>
        <v>2704.5853889460941</v>
      </c>
      <c r="F20" s="70">
        <f>GEW!$D$8+($D20-GEW!$D$8)*SUM(Fasering!$D$5:$D$10)</f>
        <v>2922.2291812434605</v>
      </c>
      <c r="G20" s="70">
        <f>GEW!$D$8+($D20-GEW!$D$8)*SUM(Fasering!$D$5:$D$11)</f>
        <v>3139.3837077026337</v>
      </c>
      <c r="H20" s="71">
        <f>GEW!$D$8+($D20-GEW!$D$8)*SUM(Fasering!$D$5:$D$12)</f>
        <v>3357.0275000000001</v>
      </c>
      <c r="I20" s="72">
        <f>($K$3+E20*12*7.57%)*SUM(Fasering!$D$5:$D$9)</f>
        <v>1441.0327730068377</v>
      </c>
      <c r="J20" s="30">
        <f>($K$3+F20*12*7.57%)*SUM(Fasering!$D$5:$D$10)</f>
        <v>1965.1509428518204</v>
      </c>
      <c r="K20" s="30">
        <f>($K$3+G20*12*7.57%)*SUM(Fasering!$D$5:$D$11)</f>
        <v>2546.554647361651</v>
      </c>
      <c r="L20" s="73">
        <f>($K$3+H20*12*7.57%)*SUM(Fasering!$D$5:$D$12)</f>
        <v>3187.8637810000014</v>
      </c>
    </row>
    <row r="21" spans="1:12" x14ac:dyDescent="0.2">
      <c r="A21" s="52">
        <f t="shared" si="2"/>
        <v>11</v>
      </c>
      <c r="B21" s="16">
        <v>40765.129999999997</v>
      </c>
      <c r="C21" s="16">
        <f t="shared" si="0"/>
        <v>40765.129999999997</v>
      </c>
      <c r="D21" s="68">
        <f t="shared" si="1"/>
        <v>3397.0941666666663</v>
      </c>
      <c r="E21" s="69">
        <f>GEW!$D$8+($D21-GEW!$D$8)*SUM(Fasering!$D$5:$D$9)</f>
        <v>2726.8332716980922</v>
      </c>
      <c r="F21" s="70">
        <f>GEW!$D$8+($D21-GEW!$D$8)*SUM(Fasering!$D$5:$D$10)</f>
        <v>2950.421112731141</v>
      </c>
      <c r="G21" s="70">
        <f>GEW!$D$8+($D21-GEW!$D$8)*SUM(Fasering!$D$5:$D$11)</f>
        <v>3173.506325633618</v>
      </c>
      <c r="H21" s="71">
        <f>GEW!$D$8+($D21-GEW!$D$8)*SUM(Fasering!$D$5:$D$12)</f>
        <v>3397.0941666666668</v>
      </c>
      <c r="I21" s="72">
        <f>($K$3+E21*12*7.57%)*SUM(Fasering!$D$5:$D$9)</f>
        <v>1452.2547994260312</v>
      </c>
      <c r="J21" s="30">
        <f>($K$3+F21*12*7.57%)*SUM(Fasering!$D$5:$D$10)</f>
        <v>1983.1704776666436</v>
      </c>
      <c r="K21" s="30">
        <f>($K$3+G21*12*7.57%)*SUM(Fasering!$D$5:$D$11)</f>
        <v>2572.9531077944721</v>
      </c>
      <c r="L21" s="73">
        <f>($K$3+H21*12*7.57%)*SUM(Fasering!$D$5:$D$12)</f>
        <v>3224.2603410000015</v>
      </c>
    </row>
    <row r="22" spans="1:12" x14ac:dyDescent="0.2">
      <c r="A22" s="52">
        <f t="shared" si="2"/>
        <v>12</v>
      </c>
      <c r="B22" s="16">
        <v>41671.68</v>
      </c>
      <c r="C22" s="16">
        <f t="shared" si="0"/>
        <v>41671.68</v>
      </c>
      <c r="D22" s="68">
        <f t="shared" si="1"/>
        <v>3472.64</v>
      </c>
      <c r="E22" s="69">
        <f>GEW!$D$8+($D22-GEW!$D$8)*SUM(Fasering!$D$5:$D$9)</f>
        <v>2768.7817286632012</v>
      </c>
      <c r="F22" s="70">
        <f>GEW!$D$8+($D22-GEW!$D$8)*SUM(Fasering!$D$5:$D$10)</f>
        <v>3003.5770933679064</v>
      </c>
      <c r="G22" s="70">
        <f>GEW!$D$8+($D22-GEW!$D$8)*SUM(Fasering!$D$5:$D$11)</f>
        <v>3237.8446352952951</v>
      </c>
      <c r="H22" s="71">
        <f>GEW!$D$8+($D22-GEW!$D$8)*SUM(Fasering!$D$5:$D$12)</f>
        <v>3472.6400000000003</v>
      </c>
      <c r="I22" s="72">
        <f>($K$3+E22*12*7.57%)*SUM(Fasering!$D$5:$D$9)</f>
        <v>1473.4139675839349</v>
      </c>
      <c r="J22" s="30">
        <f>($K$3+F22*12*7.57%)*SUM(Fasering!$D$5:$D$10)</f>
        <v>2017.1463705251665</v>
      </c>
      <c r="K22" s="30">
        <f>($K$3+G22*12*7.57%)*SUM(Fasering!$D$5:$D$11)</f>
        <v>2622.7274927890116</v>
      </c>
      <c r="L22" s="73">
        <f>($K$3+H22*12*7.57%)*SUM(Fasering!$D$5:$D$12)</f>
        <v>3292.8861760000018</v>
      </c>
    </row>
    <row r="23" spans="1:12" x14ac:dyDescent="0.2">
      <c r="A23" s="52">
        <f t="shared" si="2"/>
        <v>13</v>
      </c>
      <c r="B23" s="16">
        <v>42097.01</v>
      </c>
      <c r="C23" s="16">
        <f t="shared" si="0"/>
        <v>42097.01</v>
      </c>
      <c r="D23" s="68">
        <f t="shared" si="1"/>
        <v>3508.084166666667</v>
      </c>
      <c r="E23" s="69">
        <f>GEW!$D$8+($D23-GEW!$D$8)*SUM(Fasering!$D$5:$D$9)</f>
        <v>2788.4628683697479</v>
      </c>
      <c r="F23" s="70">
        <f>GEW!$D$8+($D23-GEW!$D$8)*SUM(Fasering!$D$5:$D$10)</f>
        <v>3028.5165156217654</v>
      </c>
      <c r="G23" s="70">
        <f>GEW!$D$8+($D23-GEW!$D$8)*SUM(Fasering!$D$5:$D$11)</f>
        <v>3268.0305194146499</v>
      </c>
      <c r="H23" s="71">
        <f>GEW!$D$8+($D23-GEW!$D$8)*SUM(Fasering!$D$5:$D$12)</f>
        <v>3508.0841666666674</v>
      </c>
      <c r="I23" s="72">
        <f>($K$3+E23*12*7.57%)*SUM(Fasering!$D$5:$D$9)</f>
        <v>1483.3413063877529</v>
      </c>
      <c r="J23" s="30">
        <f>($K$3+F23*12*7.57%)*SUM(Fasering!$D$5:$D$10)</f>
        <v>2033.0869877106677</v>
      </c>
      <c r="K23" s="30">
        <f>($K$3+G23*12*7.57%)*SUM(Fasering!$D$5:$D$11)</f>
        <v>2646.08035713155</v>
      </c>
      <c r="L23" s="73">
        <f>($K$3+H23*12*7.57%)*SUM(Fasering!$D$5:$D$12)</f>
        <v>3325.0836570000019</v>
      </c>
    </row>
    <row r="24" spans="1:12" x14ac:dyDescent="0.2">
      <c r="A24" s="52">
        <f t="shared" si="2"/>
        <v>14</v>
      </c>
      <c r="B24" s="16">
        <v>42950.080000000002</v>
      </c>
      <c r="C24" s="16">
        <f t="shared" si="0"/>
        <v>42950.080000000002</v>
      </c>
      <c r="D24" s="68">
        <f t="shared" si="1"/>
        <v>3579.1733333333336</v>
      </c>
      <c r="E24" s="69">
        <f>GEW!$D$8+($D24-GEW!$D$8)*SUM(Fasering!$D$5:$D$9)</f>
        <v>2827.936664832409</v>
      </c>
      <c r="F24" s="70">
        <f>GEW!$D$8+($D24-GEW!$D$8)*SUM(Fasering!$D$5:$D$10)</f>
        <v>3078.5366715997097</v>
      </c>
      <c r="G24" s="70">
        <f>GEW!$D$8+($D24-GEW!$D$8)*SUM(Fasering!$D$5:$D$11)</f>
        <v>3328.5733265660333</v>
      </c>
      <c r="H24" s="71">
        <f>GEW!$D$8+($D24-GEW!$D$8)*SUM(Fasering!$D$5:$D$12)</f>
        <v>3579.1733333333341</v>
      </c>
      <c r="I24" s="72">
        <f>($K$3+E24*12*7.57%)*SUM(Fasering!$D$5:$D$9)</f>
        <v>1503.2522341694121</v>
      </c>
      <c r="J24" s="30">
        <f>($K$3+F24*12*7.57%)*SUM(Fasering!$D$5:$D$10)</f>
        <v>2065.0585446251462</v>
      </c>
      <c r="K24" s="30">
        <f>($K$3+G24*12*7.57%)*SUM(Fasering!$D$5:$D$11)</f>
        <v>2692.9184075504922</v>
      </c>
      <c r="L24" s="73">
        <f>($K$3+H24*12*7.57%)*SUM(Fasering!$D$5:$D$12)</f>
        <v>3389.6610560000017</v>
      </c>
    </row>
    <row r="25" spans="1:12" x14ac:dyDescent="0.2">
      <c r="A25" s="52">
        <f t="shared" si="2"/>
        <v>15</v>
      </c>
      <c r="B25" s="16">
        <v>43325.96</v>
      </c>
      <c r="C25" s="16">
        <f t="shared" si="0"/>
        <v>43325.96</v>
      </c>
      <c r="D25" s="68">
        <f t="shared" si="1"/>
        <v>3610.4966666666664</v>
      </c>
      <c r="E25" s="69">
        <f>GEW!$D$8+($D25-GEW!$D$8)*SUM(Fasering!$D$5:$D$9)</f>
        <v>2845.3296227542496</v>
      </c>
      <c r="F25" s="70">
        <f>GEW!$D$8+($D25-GEW!$D$8)*SUM(Fasering!$D$5:$D$10)</f>
        <v>3100.5765701179903</v>
      </c>
      <c r="G25" s="70">
        <f>GEW!$D$8+($D25-GEW!$D$8)*SUM(Fasering!$D$5:$D$11)</f>
        <v>3355.2497193029267</v>
      </c>
      <c r="H25" s="71">
        <f>GEW!$D$8+($D25-GEW!$D$8)*SUM(Fasering!$D$5:$D$12)</f>
        <v>3610.4966666666669</v>
      </c>
      <c r="I25" s="72">
        <f>($K$3+E25*12*7.57%)*SUM(Fasering!$D$5:$D$9)</f>
        <v>1512.0253940913053</v>
      </c>
      <c r="J25" s="30">
        <f>($K$3+F25*12*7.57%)*SUM(Fasering!$D$5:$D$10)</f>
        <v>2079.1458631488481</v>
      </c>
      <c r="K25" s="30">
        <f>($K$3+G25*12*7.57%)*SUM(Fasering!$D$5:$D$11)</f>
        <v>2713.5562056109929</v>
      </c>
      <c r="L25" s="73">
        <f>($K$3+H25*12*7.57%)*SUM(Fasering!$D$5:$D$12)</f>
        <v>3418.1151720000016</v>
      </c>
    </row>
    <row r="26" spans="1:12" x14ac:dyDescent="0.2">
      <c r="A26" s="52">
        <f t="shared" si="2"/>
        <v>16</v>
      </c>
      <c r="B26" s="16">
        <v>44300.41</v>
      </c>
      <c r="C26" s="16">
        <f t="shared" si="0"/>
        <v>44300.41</v>
      </c>
      <c r="D26" s="68">
        <f t="shared" si="1"/>
        <v>3691.7008333333338</v>
      </c>
      <c r="E26" s="69">
        <f>GEW!$D$8+($D26-GEW!$D$8)*SUM(Fasering!$D$5:$D$9)</f>
        <v>2890.4199916138282</v>
      </c>
      <c r="F26" s="70">
        <f>GEW!$D$8+($D26-GEW!$D$8)*SUM(Fasering!$D$5:$D$10)</f>
        <v>3157.7138988163483</v>
      </c>
      <c r="G26" s="70">
        <f>GEW!$D$8+($D26-GEW!$D$8)*SUM(Fasering!$D$5:$D$11)</f>
        <v>3424.4069261308141</v>
      </c>
      <c r="H26" s="71">
        <f>GEW!$D$8+($D26-GEW!$D$8)*SUM(Fasering!$D$5:$D$12)</f>
        <v>3691.7008333333342</v>
      </c>
      <c r="I26" s="72">
        <f>($K$3+E26*12*7.57%)*SUM(Fasering!$D$5:$D$9)</f>
        <v>1534.7693700567452</v>
      </c>
      <c r="J26" s="30">
        <f>($K$3+F26*12*7.57%)*SUM(Fasering!$D$5:$D$10)</f>
        <v>2115.6665280829261</v>
      </c>
      <c r="K26" s="30">
        <f>($K$3+G26*12*7.57%)*SUM(Fasering!$D$5:$D$11)</f>
        <v>2767.0586593729799</v>
      </c>
      <c r="L26" s="73">
        <f>($K$3+H26*12*7.57%)*SUM(Fasering!$D$5:$D$12)</f>
        <v>3491.8810370000019</v>
      </c>
    </row>
    <row r="27" spans="1:12" x14ac:dyDescent="0.2">
      <c r="A27" s="52">
        <f t="shared" si="2"/>
        <v>17</v>
      </c>
      <c r="B27" s="16">
        <v>44535.21</v>
      </c>
      <c r="C27" s="16">
        <f t="shared" si="0"/>
        <v>44535.21</v>
      </c>
      <c r="D27" s="68">
        <f t="shared" si="1"/>
        <v>3711.2674999999999</v>
      </c>
      <c r="E27" s="69">
        <f>GEW!$D$8+($D27-GEW!$D$8)*SUM(Fasering!$D$5:$D$9)</f>
        <v>2901.2848062356443</v>
      </c>
      <c r="F27" s="70">
        <f>GEW!$D$8+($D27-GEW!$D$8)*SUM(Fasering!$D$5:$D$10)</f>
        <v>3171.4815059571702</v>
      </c>
      <c r="G27" s="70">
        <f>GEW!$D$8+($D27-GEW!$D$8)*SUM(Fasering!$D$5:$D$11)</f>
        <v>3441.0708002784741</v>
      </c>
      <c r="H27" s="71">
        <f>GEW!$D$8+($D27-GEW!$D$8)*SUM(Fasering!$D$5:$D$12)</f>
        <v>3711.2675000000004</v>
      </c>
      <c r="I27" s="72">
        <f>($K$3+E27*12*7.57%)*SUM(Fasering!$D$5:$D$9)</f>
        <v>1540.2496774677822</v>
      </c>
      <c r="J27" s="30">
        <f>($K$3+F27*12*7.57%)*SUM(Fasering!$D$5:$D$10)</f>
        <v>2124.4664173810133</v>
      </c>
      <c r="K27" s="30">
        <f>($K$3+G27*12*7.57%)*SUM(Fasering!$D$5:$D$11)</f>
        <v>2779.9504200003221</v>
      </c>
      <c r="L27" s="73">
        <f>($K$3+H27*12*7.57%)*SUM(Fasering!$D$5:$D$12)</f>
        <v>3509.6553970000018</v>
      </c>
    </row>
    <row r="28" spans="1:12" x14ac:dyDescent="0.2">
      <c r="A28" s="52">
        <f t="shared" si="2"/>
        <v>18</v>
      </c>
      <c r="B28" s="16">
        <v>46009.94</v>
      </c>
      <c r="C28" s="16">
        <f t="shared" si="0"/>
        <v>46009.94</v>
      </c>
      <c r="D28" s="68">
        <f t="shared" si="1"/>
        <v>3834.1616666666669</v>
      </c>
      <c r="E28" s="69">
        <f>GEW!$D$8+($D28-GEW!$D$8)*SUM(Fasering!$D$5:$D$9)</f>
        <v>2969.5244487707</v>
      </c>
      <c r="F28" s="70">
        <f>GEW!$D$8+($D28-GEW!$D$8)*SUM(Fasering!$D$5:$D$10)</f>
        <v>3257.9529849979926</v>
      </c>
      <c r="G28" s="70">
        <f>GEW!$D$8+($D28-GEW!$D$8)*SUM(Fasering!$D$5:$D$11)</f>
        <v>3545.7331304393747</v>
      </c>
      <c r="H28" s="71">
        <f>GEW!$D$8+($D28-GEW!$D$8)*SUM(Fasering!$D$5:$D$12)</f>
        <v>3834.1616666666673</v>
      </c>
      <c r="I28" s="72">
        <f>($K$3+E28*12*7.57%)*SUM(Fasering!$D$5:$D$9)</f>
        <v>1574.6703493088335</v>
      </c>
      <c r="J28" s="30">
        <f>($K$3+F28*12*7.57%)*SUM(Fasering!$D$5:$D$10)</f>
        <v>2179.7366931244919</v>
      </c>
      <c r="K28" s="30">
        <f>($K$3+G28*12*7.57%)*SUM(Fasering!$D$5:$D$11)</f>
        <v>2860.9208891228168</v>
      </c>
      <c r="L28" s="73">
        <f>($K$3+H28*12*7.57%)*SUM(Fasering!$D$5:$D$12)</f>
        <v>3621.2924580000017</v>
      </c>
    </row>
    <row r="29" spans="1:12" x14ac:dyDescent="0.2">
      <c r="A29" s="52">
        <f t="shared" si="2"/>
        <v>19</v>
      </c>
      <c r="B29" s="16">
        <v>46028.34</v>
      </c>
      <c r="C29" s="16">
        <f t="shared" si="0"/>
        <v>46028.34</v>
      </c>
      <c r="D29" s="68">
        <f t="shared" si="1"/>
        <v>3835.6949999999997</v>
      </c>
      <c r="E29" s="69">
        <f>GEW!$D$8+($D29-GEW!$D$8)*SUM(Fasering!$D$5:$D$9)</f>
        <v>2970.3758652487295</v>
      </c>
      <c r="F29" s="70">
        <f>GEW!$D$8+($D29-GEW!$D$8)*SUM(Fasering!$D$5:$D$10)</f>
        <v>3259.0318775507653</v>
      </c>
      <c r="G29" s="70">
        <f>GEW!$D$8+($D29-GEW!$D$8)*SUM(Fasering!$D$5:$D$11)</f>
        <v>3547.0389876979643</v>
      </c>
      <c r="H29" s="71">
        <f>GEW!$D$8+($D29-GEW!$D$8)*SUM(Fasering!$D$5:$D$12)</f>
        <v>3835.6950000000002</v>
      </c>
      <c r="I29" s="72">
        <f>($K$3+E29*12*7.57%)*SUM(Fasering!$D$5:$D$9)</f>
        <v>1575.0998112183863</v>
      </c>
      <c r="J29" s="30">
        <f>($K$3+F29*12*7.57%)*SUM(Fasering!$D$5:$D$10)</f>
        <v>2180.426292626556</v>
      </c>
      <c r="K29" s="30">
        <f>($K$3+G29*12*7.57%)*SUM(Fasering!$D$5:$D$11)</f>
        <v>2861.931146344039</v>
      </c>
      <c r="L29" s="73">
        <f>($K$3+H29*12*7.57%)*SUM(Fasering!$D$5:$D$12)</f>
        <v>3622.6853380000016</v>
      </c>
    </row>
    <row r="30" spans="1:12" x14ac:dyDescent="0.2">
      <c r="A30" s="52">
        <f t="shared" si="2"/>
        <v>20</v>
      </c>
      <c r="B30" s="16">
        <v>47719.48</v>
      </c>
      <c r="C30" s="16">
        <f t="shared" si="0"/>
        <v>47719.48</v>
      </c>
      <c r="D30" s="68">
        <f t="shared" si="1"/>
        <v>3976.6233333333334</v>
      </c>
      <c r="E30" s="69">
        <f>GEW!$D$8+($D30-GEW!$D$8)*SUM(Fasering!$D$5:$D$9)</f>
        <v>3048.6293686539193</v>
      </c>
      <c r="F30" s="70">
        <f>GEW!$D$8+($D30-GEW!$D$8)*SUM(Fasering!$D$5:$D$10)</f>
        <v>3358.192657534285</v>
      </c>
      <c r="G30" s="70">
        <f>GEW!$D$8+($D30-GEW!$D$8)*SUM(Fasering!$D$5:$D$11)</f>
        <v>3667.0600444529682</v>
      </c>
      <c r="H30" s="71">
        <f>GEW!$D$8+($D30-GEW!$D$8)*SUM(Fasering!$D$5:$D$12)</f>
        <v>3976.6233333333339</v>
      </c>
      <c r="I30" s="72">
        <f>($K$3+E30*12*7.57%)*SUM(Fasering!$D$5:$D$9)</f>
        <v>1614.5715619641339</v>
      </c>
      <c r="J30" s="30">
        <f>($K$3+F30*12*7.57%)*SUM(Fasering!$D$5:$D$10)</f>
        <v>2243.8072329483957</v>
      </c>
      <c r="K30" s="30">
        <f>($K$3+G30*12*7.57%)*SUM(Fasering!$D$5:$D$11)</f>
        <v>2954.783667925492</v>
      </c>
      <c r="L30" s="73">
        <f>($K$3+H30*12*7.57%)*SUM(Fasering!$D$5:$D$12)</f>
        <v>3750.7046360000022</v>
      </c>
    </row>
    <row r="31" spans="1:12" x14ac:dyDescent="0.2">
      <c r="A31" s="52">
        <f t="shared" si="2"/>
        <v>21</v>
      </c>
      <c r="B31" s="16">
        <v>47737.87</v>
      </c>
      <c r="C31" s="16">
        <f t="shared" si="0"/>
        <v>47737.87</v>
      </c>
      <c r="D31" s="68">
        <f t="shared" si="1"/>
        <v>3978.1558333333337</v>
      </c>
      <c r="E31" s="69">
        <f>GEW!$D$8+($D31-GEW!$D$8)*SUM(Fasering!$D$5:$D$9)</f>
        <v>3049.4803224056022</v>
      </c>
      <c r="F31" s="70">
        <f>GEW!$D$8+($D31-GEW!$D$8)*SUM(Fasering!$D$5:$D$10)</f>
        <v>3359.2709637324106</v>
      </c>
      <c r="G31" s="70">
        <f>GEW!$D$8+($D31-GEW!$D$8)*SUM(Fasering!$D$5:$D$11)</f>
        <v>3668.3651920065267</v>
      </c>
      <c r="H31" s="71">
        <f>GEW!$D$8+($D31-GEW!$D$8)*SUM(Fasering!$D$5:$D$12)</f>
        <v>3978.1558333333342</v>
      </c>
      <c r="I31" s="72">
        <f>($K$3+E31*12*7.57%)*SUM(Fasering!$D$5:$D$9)</f>
        <v>1615.0007904704755</v>
      </c>
      <c r="J31" s="30">
        <f>($K$3+F31*12*7.57%)*SUM(Fasering!$D$5:$D$10)</f>
        <v>2244.4964576681227</v>
      </c>
      <c r="K31" s="30">
        <f>($K$3+G31*12*7.57%)*SUM(Fasering!$D$5:$D$11)</f>
        <v>2955.7933760938768</v>
      </c>
      <c r="L31" s="73">
        <f>($K$3+H31*12*7.57%)*SUM(Fasering!$D$5:$D$12)</f>
        <v>3752.0967590000018</v>
      </c>
    </row>
    <row r="32" spans="1:12" x14ac:dyDescent="0.2">
      <c r="A32" s="52">
        <f t="shared" si="2"/>
        <v>22</v>
      </c>
      <c r="B32" s="16">
        <v>49429.05</v>
      </c>
      <c r="C32" s="16">
        <f t="shared" si="0"/>
        <v>49429.05</v>
      </c>
      <c r="D32" s="68">
        <f t="shared" si="1"/>
        <v>4119.0875000000005</v>
      </c>
      <c r="E32" s="69">
        <f>GEW!$D$8+($D32-GEW!$D$8)*SUM(Fasering!$D$5:$D$9)</f>
        <v>3127.7356767161782</v>
      </c>
      <c r="F32" s="70">
        <f>GEW!$D$8+($D32-GEW!$D$8)*SUM(Fasering!$D$5:$D$10)</f>
        <v>3458.4340891345228</v>
      </c>
      <c r="G32" s="70">
        <f>GEW!$D$8+($D32-GEW!$D$8)*SUM(Fasering!$D$5:$D$11)</f>
        <v>3788.3890875816564</v>
      </c>
      <c r="H32" s="71">
        <f>GEW!$D$8+($D32-GEW!$D$8)*SUM(Fasering!$D$5:$D$12)</f>
        <v>4119.0875000000005</v>
      </c>
      <c r="I32" s="72">
        <f>($K$3+E32*12*7.57%)*SUM(Fasering!$D$5:$D$9)</f>
        <v>1654.4734748290693</v>
      </c>
      <c r="J32" s="30">
        <f>($K$3+F32*12*7.57%)*SUM(Fasering!$D$5:$D$10)</f>
        <v>2307.8788971193139</v>
      </c>
      <c r="K32" s="30">
        <f>($K$3+G32*12*7.57%)*SUM(Fasering!$D$5:$D$11)</f>
        <v>3048.6480938866798</v>
      </c>
      <c r="L32" s="73">
        <f>($K$3+H32*12*7.57%)*SUM(Fasering!$D$5:$D$12)</f>
        <v>3880.1190850000016</v>
      </c>
    </row>
    <row r="33" spans="1:12" x14ac:dyDescent="0.2">
      <c r="A33" s="52">
        <f t="shared" si="2"/>
        <v>23</v>
      </c>
      <c r="B33" s="16">
        <v>51138.59</v>
      </c>
      <c r="C33" s="16">
        <f t="shared" si="0"/>
        <v>51138.59</v>
      </c>
      <c r="D33" s="68">
        <f t="shared" si="1"/>
        <v>4261.5491666666667</v>
      </c>
      <c r="E33" s="69">
        <f>GEW!$D$8+($D33-GEW!$D$8)*SUM(Fasering!$D$5:$D$9)</f>
        <v>3206.840596599397</v>
      </c>
      <c r="F33" s="70">
        <f>GEW!$D$8+($D33-GEW!$D$8)*SUM(Fasering!$D$5:$D$10)</f>
        <v>3558.6737616708151</v>
      </c>
      <c r="G33" s="70">
        <f>GEW!$D$8+($D33-GEW!$D$8)*SUM(Fasering!$D$5:$D$11)</f>
        <v>3909.7160015952491</v>
      </c>
      <c r="H33" s="71">
        <f>GEW!$D$8+($D33-GEW!$D$8)*SUM(Fasering!$D$5:$D$12)</f>
        <v>4261.5491666666667</v>
      </c>
      <c r="I33" s="72">
        <f>($K$3+E33*12*7.57%)*SUM(Fasering!$D$5:$D$9)</f>
        <v>1694.3746874843696</v>
      </c>
      <c r="J33" s="30">
        <f>($K$3+F33*12*7.57%)*SUM(Fasering!$D$5:$D$10)</f>
        <v>2371.9494369432177</v>
      </c>
      <c r="K33" s="30">
        <f>($K$3+G33*12*7.57%)*SUM(Fasering!$D$5:$D$11)</f>
        <v>3142.5108726893541</v>
      </c>
      <c r="L33" s="73">
        <f>($K$3+H33*12*7.57%)*SUM(Fasering!$D$5:$D$12)</f>
        <v>4009.5312630000008</v>
      </c>
    </row>
    <row r="34" spans="1:12" x14ac:dyDescent="0.2">
      <c r="A34" s="52">
        <f t="shared" si="2"/>
        <v>24</v>
      </c>
      <c r="B34" s="16">
        <v>52829.74</v>
      </c>
      <c r="C34" s="16">
        <f t="shared" si="0"/>
        <v>52829.74</v>
      </c>
      <c r="D34" s="68">
        <f t="shared" si="1"/>
        <v>4402.4783333333335</v>
      </c>
      <c r="E34" s="69">
        <f>GEW!$D$8+($D34-GEW!$D$8)*SUM(Fasering!$D$5:$D$9)</f>
        <v>3285.0945627309329</v>
      </c>
      <c r="F34" s="70">
        <f>GEW!$D$8+($D34-GEW!$D$8)*SUM(Fasering!$D$5:$D$10)</f>
        <v>3657.8351280089828</v>
      </c>
      <c r="G34" s="70">
        <f>GEW!$D$8+($D34-GEW!$D$8)*SUM(Fasering!$D$5:$D$11)</f>
        <v>4029.7377680552836</v>
      </c>
      <c r="H34" s="71">
        <f>GEW!$D$8+($D34-GEW!$D$8)*SUM(Fasering!$D$5:$D$12)</f>
        <v>4402.4783333333335</v>
      </c>
      <c r="I34" s="72">
        <f>($K$3+E34*12*7.57%)*SUM(Fasering!$D$5:$D$9)</f>
        <v>1733.8466716333285</v>
      </c>
      <c r="J34" s="30">
        <f>($K$3+F34*12*7.57%)*SUM(Fasering!$D$5:$D$10)</f>
        <v>2435.330752047395</v>
      </c>
      <c r="K34" s="30">
        <f>($K$3+G34*12*7.57%)*SUM(Fasering!$D$5:$D$11)</f>
        <v>3235.3639433236435</v>
      </c>
      <c r="L34" s="73">
        <f>($K$3+H34*12*7.57%)*SUM(Fasering!$D$5:$D$12)</f>
        <v>4137.5513180000016</v>
      </c>
    </row>
    <row r="35" spans="1:12" x14ac:dyDescent="0.2">
      <c r="A35" s="52">
        <f t="shared" si="2"/>
        <v>25</v>
      </c>
      <c r="B35" s="16">
        <v>52944.02</v>
      </c>
      <c r="C35" s="16">
        <f t="shared" si="0"/>
        <v>52944.02</v>
      </c>
      <c r="D35" s="68">
        <f t="shared" si="1"/>
        <v>4412.0016666666661</v>
      </c>
      <c r="E35" s="69">
        <f>GEW!$D$8+($D35-GEW!$D$8)*SUM(Fasering!$D$5:$D$9)</f>
        <v>3290.3825994216527</v>
      </c>
      <c r="F35" s="70">
        <f>GEW!$D$8+($D35-GEW!$D$8)*SUM(Fasering!$D$5:$D$10)</f>
        <v>3664.5359889291403</v>
      </c>
      <c r="G35" s="70">
        <f>GEW!$D$8+($D35-GEW!$D$8)*SUM(Fasering!$D$5:$D$11)</f>
        <v>4037.8482771591789</v>
      </c>
      <c r="H35" s="71">
        <f>GEW!$D$8+($D35-GEW!$D$8)*SUM(Fasering!$D$5:$D$12)</f>
        <v>4412.0016666666661</v>
      </c>
      <c r="I35" s="72">
        <f>($K$3+E35*12*7.57%)*SUM(Fasering!$D$5:$D$9)</f>
        <v>1736.514003536792</v>
      </c>
      <c r="J35" s="30">
        <f>($K$3+F35*12*7.57%)*SUM(Fasering!$D$5:$D$10)</f>
        <v>2439.6137646069583</v>
      </c>
      <c r="K35" s="30">
        <f>($K$3+G35*12*7.57%)*SUM(Fasering!$D$5:$D$11)</f>
        <v>3241.6385191519771</v>
      </c>
      <c r="L35" s="73">
        <f>($K$3+H35*12*7.57%)*SUM(Fasering!$D$5:$D$12)</f>
        <v>4146.2023140000001</v>
      </c>
    </row>
    <row r="36" spans="1:12" x14ac:dyDescent="0.2">
      <c r="A36" s="52">
        <f t="shared" si="2"/>
        <v>26</v>
      </c>
      <c r="B36" s="16">
        <v>53032.86</v>
      </c>
      <c r="C36" s="16">
        <f t="shared" si="0"/>
        <v>53032.86</v>
      </c>
      <c r="D36" s="68">
        <f t="shared" si="1"/>
        <v>4419.4049999999997</v>
      </c>
      <c r="E36" s="69">
        <f>GEW!$D$8+($D36-GEW!$D$8)*SUM(Fasering!$D$5:$D$9)</f>
        <v>3294.4934602862277</v>
      </c>
      <c r="F36" s="70">
        <f>GEW!$D$8+($D36-GEW!$D$8)*SUM(Fasering!$D$5:$D$10)</f>
        <v>3669.7451636241603</v>
      </c>
      <c r="G36" s="70">
        <f>GEW!$D$8+($D36-GEW!$D$8)*SUM(Fasering!$D$5:$D$11)</f>
        <v>4044.1532966620671</v>
      </c>
      <c r="H36" s="71">
        <f>GEW!$D$8+($D36-GEW!$D$8)*SUM(Fasering!$D$5:$D$12)</f>
        <v>4419.4049999999997</v>
      </c>
      <c r="I36" s="72">
        <f>($K$3+E36*12*7.57%)*SUM(Fasering!$D$5:$D$9)</f>
        <v>1738.5875576696567</v>
      </c>
      <c r="J36" s="30">
        <f>($K$3+F36*12*7.57%)*SUM(Fasering!$D$5:$D$10)</f>
        <v>2442.9433308984489</v>
      </c>
      <c r="K36" s="30">
        <f>($K$3+G36*12*7.57%)*SUM(Fasering!$D$5:$D$11)</f>
        <v>3246.5163045614026</v>
      </c>
      <c r="L36" s="73">
        <f>($K$3+H36*12*7.57%)*SUM(Fasering!$D$5:$D$12)</f>
        <v>4152.9275020000014</v>
      </c>
    </row>
    <row r="37" spans="1:12" x14ac:dyDescent="0.2">
      <c r="A37" s="52">
        <f t="shared" si="2"/>
        <v>27</v>
      </c>
      <c r="B37" s="16">
        <v>53133.61</v>
      </c>
      <c r="C37" s="16">
        <f t="shared" si="0"/>
        <v>53133.61</v>
      </c>
      <c r="D37" s="68">
        <f t="shared" si="1"/>
        <v>4427.8008333333337</v>
      </c>
      <c r="E37" s="69">
        <f>GEW!$D$8+($D37-GEW!$D$8)*SUM(Fasering!$D$5:$D$9)</f>
        <v>3299.1554282297884</v>
      </c>
      <c r="F37" s="70">
        <f>GEW!$D$8+($D37-GEW!$D$8)*SUM(Fasering!$D$5:$D$10)</f>
        <v>3675.6526867052421</v>
      </c>
      <c r="G37" s="70">
        <f>GEW!$D$8+($D37-GEW!$D$8)*SUM(Fasering!$D$5:$D$11)</f>
        <v>4051.3035748578804</v>
      </c>
      <c r="H37" s="71">
        <f>GEW!$D$8+($D37-GEW!$D$8)*SUM(Fasering!$D$5:$D$12)</f>
        <v>4427.8008333333337</v>
      </c>
      <c r="I37" s="72">
        <f>($K$3+E37*12*7.57%)*SUM(Fasering!$D$5:$D$9)</f>
        <v>1740.939095027672</v>
      </c>
      <c r="J37" s="30">
        <f>($K$3+F37*12*7.57%)*SUM(Fasering!$D$5:$D$10)</f>
        <v>2446.7192629545925</v>
      </c>
      <c r="K37" s="30">
        <f>($K$3+G37*12*7.57%)*SUM(Fasering!$D$5:$D$11)</f>
        <v>3252.0480119004355</v>
      </c>
      <c r="L37" s="73">
        <f>($K$3+H37*12*7.57%)*SUM(Fasering!$D$5:$D$12)</f>
        <v>4160.5542770000011</v>
      </c>
    </row>
    <row r="38" spans="1:12" x14ac:dyDescent="0.2">
      <c r="A38" s="52">
        <f t="shared" si="2"/>
        <v>28</v>
      </c>
      <c r="B38" s="16">
        <v>53209.9</v>
      </c>
      <c r="C38" s="16">
        <f t="shared" si="0"/>
        <v>53209.9</v>
      </c>
      <c r="D38" s="68">
        <f t="shared" si="1"/>
        <v>4434.1583333333338</v>
      </c>
      <c r="E38" s="69">
        <f>GEW!$D$8+($D38-GEW!$D$8)*SUM(Fasering!$D$5:$D$9)</f>
        <v>3302.6855675291854</v>
      </c>
      <c r="F38" s="70">
        <f>GEW!$D$8+($D38-GEW!$D$8)*SUM(Fasering!$D$5:$D$10)</f>
        <v>3680.1259863167134</v>
      </c>
      <c r="G38" s="70">
        <f>GEW!$D$8+($D38-GEW!$D$8)*SUM(Fasering!$D$5:$D$11)</f>
        <v>4056.7179145458067</v>
      </c>
      <c r="H38" s="71">
        <f>GEW!$D$8+($D38-GEW!$D$8)*SUM(Fasering!$D$5:$D$12)</f>
        <v>4434.1583333333338</v>
      </c>
      <c r="I38" s="72">
        <f>($K$3+E38*12*7.57%)*SUM(Fasering!$D$5:$D$9)</f>
        <v>1742.7197281298359</v>
      </c>
      <c r="J38" s="30">
        <f>($K$3+F38*12*7.57%)*SUM(Fasering!$D$5:$D$10)</f>
        <v>2449.5784774117947</v>
      </c>
      <c r="K38" s="30">
        <f>($K$3+G38*12*7.57%)*SUM(Fasering!$D$5:$D$11)</f>
        <v>3256.2367359986474</v>
      </c>
      <c r="L38" s="73">
        <f>($K$3+H38*12*7.57%)*SUM(Fasering!$D$5:$D$12)</f>
        <v>4166.3294300000016</v>
      </c>
    </row>
    <row r="39" spans="1:12" x14ac:dyDescent="0.2">
      <c r="A39" s="52">
        <f t="shared" si="2"/>
        <v>29</v>
      </c>
      <c r="B39" s="16">
        <v>53280.53</v>
      </c>
      <c r="C39" s="16">
        <f t="shared" si="0"/>
        <v>53280.53</v>
      </c>
      <c r="D39" s="68">
        <f t="shared" si="1"/>
        <v>4440.0441666666666</v>
      </c>
      <c r="E39" s="69">
        <f>GEW!$D$8+($D39-GEW!$D$8)*SUM(Fasering!$D$5:$D$9)</f>
        <v>3305.9538037163184</v>
      </c>
      <c r="F39" s="70">
        <f>GEW!$D$8+($D39-GEW!$D$8)*SUM(Fasering!$D$5:$D$10)</f>
        <v>3684.2674091972758</v>
      </c>
      <c r="G39" s="70">
        <f>GEW!$D$8+($D39-GEW!$D$8)*SUM(Fasering!$D$5:$D$11)</f>
        <v>4061.7305611857091</v>
      </c>
      <c r="H39" s="71">
        <f>GEW!$D$8+($D39-GEW!$D$8)*SUM(Fasering!$D$5:$D$12)</f>
        <v>4440.0441666666666</v>
      </c>
      <c r="I39" s="72">
        <f>($K$3+E39*12*7.57%)*SUM(Fasering!$D$5:$D$9)</f>
        <v>1744.3682550141693</v>
      </c>
      <c r="J39" s="30">
        <f>($K$3+F39*12*7.57%)*SUM(Fasering!$D$5:$D$10)</f>
        <v>2452.2255650656439</v>
      </c>
      <c r="K39" s="30">
        <f>($K$3+G39*12*7.57%)*SUM(Fasering!$D$5:$D$11)</f>
        <v>3260.1146961907648</v>
      </c>
      <c r="L39" s="73">
        <f>($K$3+H39*12*7.57%)*SUM(Fasering!$D$5:$D$12)</f>
        <v>4171.6761210000013</v>
      </c>
    </row>
    <row r="40" spans="1:12" x14ac:dyDescent="0.2">
      <c r="A40" s="52">
        <f t="shared" si="2"/>
        <v>30</v>
      </c>
      <c r="B40" s="16">
        <v>53346.02</v>
      </c>
      <c r="C40" s="16">
        <f t="shared" si="0"/>
        <v>53346.02</v>
      </c>
      <c r="D40" s="68">
        <f t="shared" si="1"/>
        <v>4445.5016666666661</v>
      </c>
      <c r="E40" s="69">
        <f>GEW!$D$8+($D40-GEW!$D$8)*SUM(Fasering!$D$5:$D$9)</f>
        <v>3308.9841985612193</v>
      </c>
      <c r="F40" s="70">
        <f>GEW!$D$8+($D40-GEW!$D$8)*SUM(Fasering!$D$5:$D$10)</f>
        <v>3688.1074457886407</v>
      </c>
      <c r="G40" s="70">
        <f>GEW!$D$8+($D40-GEW!$D$8)*SUM(Fasering!$D$5:$D$11)</f>
        <v>4066.3784194392447</v>
      </c>
      <c r="H40" s="71">
        <f>GEW!$D$8+($D40-GEW!$D$8)*SUM(Fasering!$D$5:$D$12)</f>
        <v>4445.5016666666661</v>
      </c>
      <c r="I40" s="72">
        <f>($K$3+E40*12*7.57%)*SUM(Fasering!$D$5:$D$9)</f>
        <v>1745.8968126476823</v>
      </c>
      <c r="J40" s="30">
        <f>($K$3+F40*12*7.57%)*SUM(Fasering!$D$5:$D$10)</f>
        <v>2454.6800145977213</v>
      </c>
      <c r="K40" s="30">
        <f>($K$3+G40*12*7.57%)*SUM(Fasering!$D$5:$D$11)</f>
        <v>3263.7104432243441</v>
      </c>
      <c r="L40" s="73">
        <f>($K$3+H40*12*7.57%)*SUM(Fasering!$D$5:$D$12)</f>
        <v>4176.6337140000005</v>
      </c>
    </row>
    <row r="41" spans="1:12" x14ac:dyDescent="0.2">
      <c r="A41" s="52">
        <f t="shared" si="2"/>
        <v>31</v>
      </c>
      <c r="B41" s="16">
        <v>53406.62</v>
      </c>
      <c r="C41" s="16">
        <f t="shared" si="0"/>
        <v>53406.62</v>
      </c>
      <c r="D41" s="68">
        <f t="shared" si="1"/>
        <v>4450.5516666666672</v>
      </c>
      <c r="E41" s="69">
        <f>GEW!$D$8+($D41-GEW!$D$8)*SUM(Fasering!$D$5:$D$9)</f>
        <v>3311.7883202225571</v>
      </c>
      <c r="F41" s="70">
        <f>GEW!$D$8+($D41-GEW!$D$8)*SUM(Fasering!$D$5:$D$10)</f>
        <v>3691.6607549570135</v>
      </c>
      <c r="G41" s="70">
        <f>GEW!$D$8+($D41-GEW!$D$8)*SUM(Fasering!$D$5:$D$11)</f>
        <v>4070.6792319322112</v>
      </c>
      <c r="H41" s="71">
        <f>GEW!$D$8+($D41-GEW!$D$8)*SUM(Fasering!$D$5:$D$12)</f>
        <v>4450.5516666666672</v>
      </c>
      <c r="I41" s="72">
        <f>($K$3+E41*12*7.57%)*SUM(Fasering!$D$5:$D$9)</f>
        <v>1747.3112361106673</v>
      </c>
      <c r="J41" s="30">
        <f>($K$3+F41*12*7.57%)*SUM(Fasering!$D$5:$D$10)</f>
        <v>2456.9511955664784</v>
      </c>
      <c r="K41" s="30">
        <f>($K$3+G41*12*7.57%)*SUM(Fasering!$D$5:$D$11)</f>
        <v>3267.0377034203289</v>
      </c>
      <c r="L41" s="73">
        <f>($K$3+H41*12*7.57%)*SUM(Fasering!$D$5:$D$12)</f>
        <v>4181.2211340000022</v>
      </c>
    </row>
    <row r="42" spans="1:12" x14ac:dyDescent="0.2">
      <c r="A42" s="52">
        <f t="shared" si="2"/>
        <v>32</v>
      </c>
      <c r="B42" s="16">
        <v>53462.76</v>
      </c>
      <c r="C42" s="16">
        <f t="shared" si="0"/>
        <v>53462.76</v>
      </c>
      <c r="D42" s="68">
        <f t="shared" si="1"/>
        <v>4455.2300000000005</v>
      </c>
      <c r="E42" s="69">
        <f>GEW!$D$8+($D42-GEW!$D$8)*SUM(Fasering!$D$5:$D$9)</f>
        <v>3314.3860659332418</v>
      </c>
      <c r="F42" s="70">
        <f>GEW!$D$8+($D42-GEW!$D$8)*SUM(Fasering!$D$5:$D$10)</f>
        <v>3694.9525499522679</v>
      </c>
      <c r="G42" s="70">
        <f>GEW!$D$8+($D42-GEW!$D$8)*SUM(Fasering!$D$5:$D$11)</f>
        <v>4074.6635159809748</v>
      </c>
      <c r="H42" s="71">
        <f>GEW!$D$8+($D42-GEW!$D$8)*SUM(Fasering!$D$5:$D$12)</f>
        <v>4455.2300000000005</v>
      </c>
      <c r="I42" s="72">
        <f>($K$3+E42*12*7.57%)*SUM(Fasering!$D$5:$D$9)</f>
        <v>1748.6215617412277</v>
      </c>
      <c r="J42" s="30">
        <f>($K$3+F42*12*7.57%)*SUM(Fasering!$D$5:$D$10)</f>
        <v>2459.0552236124518</v>
      </c>
      <c r="K42" s="30">
        <f>($K$3+G42*12*7.57%)*SUM(Fasering!$D$5:$D$11)</f>
        <v>3270.1200860507342</v>
      </c>
      <c r="L42" s="73">
        <f>($K$3+H42*12*7.57%)*SUM(Fasering!$D$5:$D$12)</f>
        <v>4185.470932000002</v>
      </c>
    </row>
    <row r="43" spans="1:12" x14ac:dyDescent="0.2">
      <c r="A43" s="52">
        <f t="shared" si="2"/>
        <v>33</v>
      </c>
      <c r="B43" s="16">
        <v>53514.73</v>
      </c>
      <c r="C43" s="16">
        <f t="shared" si="0"/>
        <v>53514.73</v>
      </c>
      <c r="D43" s="68">
        <f t="shared" si="1"/>
        <v>4459.5608333333339</v>
      </c>
      <c r="E43" s="69">
        <f>GEW!$D$8+($D43-GEW!$D$8)*SUM(Fasering!$D$5:$D$9)</f>
        <v>3316.7908547573297</v>
      </c>
      <c r="F43" s="70">
        <f>GEW!$D$8+($D43-GEW!$D$8)*SUM(Fasering!$D$5:$D$10)</f>
        <v>3697.9998350592041</v>
      </c>
      <c r="G43" s="70">
        <f>GEW!$D$8+($D43-GEW!$D$8)*SUM(Fasering!$D$5:$D$11)</f>
        <v>4078.3518530314595</v>
      </c>
      <c r="H43" s="71">
        <f>GEW!$D$8+($D43-GEW!$D$8)*SUM(Fasering!$D$5:$D$12)</f>
        <v>4459.5608333333339</v>
      </c>
      <c r="I43" s="72">
        <f>($K$3+E43*12*7.57%)*SUM(Fasering!$D$5:$D$9)</f>
        <v>1749.8345582325039</v>
      </c>
      <c r="J43" s="30">
        <f>($K$3+F43*12*7.57%)*SUM(Fasering!$D$5:$D$10)</f>
        <v>2461.0029674234474</v>
      </c>
      <c r="K43" s="30">
        <f>($K$3+G43*12*7.57%)*SUM(Fasering!$D$5:$D$11)</f>
        <v>3272.9735136478503</v>
      </c>
      <c r="L43" s="73">
        <f>($K$3+H43*12*7.57%)*SUM(Fasering!$D$5:$D$12)</f>
        <v>4189.4050610000022</v>
      </c>
    </row>
    <row r="44" spans="1:12" x14ac:dyDescent="0.2">
      <c r="A44" s="52">
        <f t="shared" si="2"/>
        <v>34</v>
      </c>
      <c r="B44" s="16">
        <v>53562.879999999997</v>
      </c>
      <c r="C44" s="16">
        <f t="shared" si="0"/>
        <v>53562.879999999997</v>
      </c>
      <c r="D44" s="68">
        <f t="shared" si="1"/>
        <v>4463.5733333333328</v>
      </c>
      <c r="E44" s="69">
        <f>GEW!$D$8+($D44-GEW!$D$8)*SUM(Fasering!$D$5:$D$9)</f>
        <v>3319.0188821169559</v>
      </c>
      <c r="F44" s="70">
        <f>GEW!$D$8+($D44-GEW!$D$8)*SUM(Fasering!$D$5:$D$10)</f>
        <v>3700.8231326905088</v>
      </c>
      <c r="G44" s="70">
        <f>GEW!$D$8+($D44-GEW!$D$8)*SUM(Fasering!$D$5:$D$11)</f>
        <v>4081.7690827597798</v>
      </c>
      <c r="H44" s="71">
        <f>GEW!$D$8+($D44-GEW!$D$8)*SUM(Fasering!$D$5:$D$12)</f>
        <v>4463.5733333333328</v>
      </c>
      <c r="I44" s="72">
        <f>($K$3+E44*12*7.57%)*SUM(Fasering!$D$5:$D$9)</f>
        <v>1750.9583946969046</v>
      </c>
      <c r="J44" s="30">
        <f>($K$3+F44*12*7.57%)*SUM(Fasering!$D$5:$D$10)</f>
        <v>2462.8075443812959</v>
      </c>
      <c r="K44" s="30">
        <f>($K$3+G44*12*7.57%)*SUM(Fasering!$D$5:$D$11)</f>
        <v>3275.6172030609951</v>
      </c>
      <c r="L44" s="73">
        <f>($K$3+H44*12*7.57%)*SUM(Fasering!$D$5:$D$12)</f>
        <v>4193.0500160000001</v>
      </c>
    </row>
    <row r="45" spans="1:12" x14ac:dyDescent="0.2">
      <c r="A45" s="52">
        <f t="shared" si="2"/>
        <v>35</v>
      </c>
      <c r="B45" s="16">
        <v>53607.42</v>
      </c>
      <c r="C45" s="16">
        <f t="shared" si="0"/>
        <v>53607.42</v>
      </c>
      <c r="D45" s="68">
        <f t="shared" si="1"/>
        <v>4467.2849999999999</v>
      </c>
      <c r="E45" s="69">
        <f>GEW!$D$8+($D45-GEW!$D$8)*SUM(Fasering!$D$5:$D$9)</f>
        <v>3321.0798652654048</v>
      </c>
      <c r="F45" s="70">
        <f>GEW!$D$8+($D45-GEW!$D$8)*SUM(Fasering!$D$5:$D$10)</f>
        <v>3703.4347562937983</v>
      </c>
      <c r="G45" s="70">
        <f>GEW!$D$8+($D45-GEW!$D$8)*SUM(Fasering!$D$5:$D$11)</f>
        <v>4084.9301089716064</v>
      </c>
      <c r="H45" s="71">
        <f>GEW!$D$8+($D45-GEW!$D$8)*SUM(Fasering!$D$5:$D$12)</f>
        <v>4467.2849999999999</v>
      </c>
      <c r="I45" s="72">
        <f>($K$3+E45*12*7.57%)*SUM(Fasering!$D$5:$D$9)</f>
        <v>1751.9979726018776</v>
      </c>
      <c r="J45" s="30">
        <f>($K$3+F45*12*7.57%)*SUM(Fasering!$D$5:$D$10)</f>
        <v>2464.4768249150984</v>
      </c>
      <c r="K45" s="30">
        <f>($K$3+G45*12*7.57%)*SUM(Fasering!$D$5:$D$11)</f>
        <v>3278.0626843997597</v>
      </c>
      <c r="L45" s="73">
        <f>($K$3+H45*12*7.57%)*SUM(Fasering!$D$5:$D$12)</f>
        <v>4196.4216940000006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4.6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41</v>
      </c>
      <c r="B1" s="1" t="s">
        <v>78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27468.07</v>
      </c>
      <c r="C10" s="16">
        <f t="shared" ref="C10:C45" si="0">B10*$D$3</f>
        <v>27468.07</v>
      </c>
      <c r="D10" s="68">
        <f t="shared" ref="D10:D45" si="1">B10/12*$D$3</f>
        <v>2289.0058333333332</v>
      </c>
      <c r="E10" s="69">
        <f>GEW!$D$8+($D10-GEW!$D$8)*SUM(Fasering!$D$5:$D$9)</f>
        <v>2111.5432720593853</v>
      </c>
      <c r="F10" s="70">
        <f>GEW!$D$8+($D10-GEW!$D$8)*SUM(Fasering!$D$5:$D$10)</f>
        <v>2170.7418188301881</v>
      </c>
      <c r="G10" s="70">
        <f>GEW!$D$8+($D10-GEW!$D$8)*SUM(Fasering!$D$5:$D$11)</f>
        <v>2229.8072865625309</v>
      </c>
      <c r="H10" s="71">
        <f>GEW!$D$8+($D10-GEW!$D$8)*SUM(Fasering!$D$5:$D$12)</f>
        <v>2289.0058333333332</v>
      </c>
      <c r="I10" s="72">
        <f>($K$3+E10*12*7.57%)*SUM(Fasering!$D$5:$D$9)</f>
        <v>1141.8971483910821</v>
      </c>
      <c r="J10" s="30">
        <f>($K$3+F10*12*7.57%)*SUM(Fasering!$D$5:$D$10)</f>
        <v>1484.820154029384</v>
      </c>
      <c r="K10" s="30">
        <f>($K$3+G10*12*7.57%)*SUM(Fasering!$D$5:$D$11)</f>
        <v>1842.8742552926913</v>
      </c>
      <c r="L10" s="73">
        <f>($K$3+H10*12*7.57%)*SUM(Fasering!$D$5:$D$12)</f>
        <v>2217.6728990000006</v>
      </c>
    </row>
    <row r="11" spans="1:12" x14ac:dyDescent="0.2">
      <c r="A11" s="52">
        <f t="shared" ref="A11:A45" si="2">+A10+1</f>
        <v>1</v>
      </c>
      <c r="B11" s="16">
        <v>28333.02</v>
      </c>
      <c r="C11" s="16">
        <f t="shared" si="0"/>
        <v>28333.02</v>
      </c>
      <c r="D11" s="68">
        <f t="shared" si="1"/>
        <v>2361.085</v>
      </c>
      <c r="E11" s="69">
        <f>GEW!$D$8+($D11-GEW!$D$8)*SUM(Fasering!$D$5:$D$9)</f>
        <v>2151.5667874219921</v>
      </c>
      <c r="F11" s="70">
        <f>GEW!$D$8+($D11-GEW!$D$8)*SUM(Fasering!$D$5:$D$10)</f>
        <v>2221.4585641302492</v>
      </c>
      <c r="G11" s="70">
        <f>GEW!$D$8+($D11-GEW!$D$8)*SUM(Fasering!$D$5:$D$11)</f>
        <v>2291.1932232917429</v>
      </c>
      <c r="H11" s="71">
        <f>GEW!$D$8+($D11-GEW!$D$8)*SUM(Fasering!$D$5:$D$12)</f>
        <v>2361.085</v>
      </c>
      <c r="I11" s="72">
        <f>($K$3+E11*12*7.57%)*SUM(Fasering!$D$5:$D$9)</f>
        <v>1162.0853591882567</v>
      </c>
      <c r="J11" s="30">
        <f>($K$3+F11*12*7.57%)*SUM(Fasering!$D$5:$D$10)</f>
        <v>1517.2369523615</v>
      </c>
      <c r="K11" s="30">
        <f>($K$3+G11*12*7.57%)*SUM(Fasering!$D$5:$D$11)</f>
        <v>1890.3645804827272</v>
      </c>
      <c r="L11" s="73">
        <f>($K$3+H11*12*7.57%)*SUM(Fasering!$D$5:$D$12)</f>
        <v>2283.1496140000008</v>
      </c>
    </row>
    <row r="12" spans="1:12" x14ac:dyDescent="0.2">
      <c r="A12" s="52">
        <f t="shared" si="2"/>
        <v>2</v>
      </c>
      <c r="B12" s="16">
        <v>29153.06</v>
      </c>
      <c r="C12" s="16">
        <f t="shared" si="0"/>
        <v>29153.06</v>
      </c>
      <c r="D12" s="68">
        <f t="shared" si="1"/>
        <v>2429.4216666666666</v>
      </c>
      <c r="E12" s="69">
        <f>GEW!$D$8+($D12-GEW!$D$8)*SUM(Fasering!$D$5:$D$9)</f>
        <v>2189.5121987613202</v>
      </c>
      <c r="F12" s="70">
        <f>GEW!$D$8+($D12-GEW!$D$8)*SUM(Fasering!$D$5:$D$10)</f>
        <v>2269.5419907050359</v>
      </c>
      <c r="G12" s="70">
        <f>GEW!$D$8+($D12-GEW!$D$8)*SUM(Fasering!$D$5:$D$11)</f>
        <v>2349.3918747229509</v>
      </c>
      <c r="H12" s="71">
        <f>GEW!$D$8+($D12-GEW!$D$8)*SUM(Fasering!$D$5:$D$12)</f>
        <v>2429.4216666666666</v>
      </c>
      <c r="I12" s="72">
        <f>($K$3+E12*12*7.57%)*SUM(Fasering!$D$5:$D$9)</f>
        <v>1181.2253561616253</v>
      </c>
      <c r="J12" s="30">
        <f>($K$3+F12*12*7.57%)*SUM(Fasering!$D$5:$D$10)</f>
        <v>1547.9706032133047</v>
      </c>
      <c r="K12" s="30">
        <f>($K$3+G12*12*7.57%)*SUM(Fasering!$D$5:$D$11)</f>
        <v>1935.3891093790066</v>
      </c>
      <c r="L12" s="73">
        <f>($K$3+H12*12*7.57%)*SUM(Fasering!$D$5:$D$12)</f>
        <v>2345.2266420000005</v>
      </c>
    </row>
    <row r="13" spans="1:12" x14ac:dyDescent="0.2">
      <c r="A13" s="52">
        <f t="shared" si="2"/>
        <v>3</v>
      </c>
      <c r="B13" s="16">
        <v>29813.9</v>
      </c>
      <c r="C13" s="16">
        <f t="shared" si="0"/>
        <v>29813.9</v>
      </c>
      <c r="D13" s="68">
        <f t="shared" si="1"/>
        <v>2484.4916666666668</v>
      </c>
      <c r="E13" s="69">
        <f>GEW!$D$8+($D13-GEW!$D$8)*SUM(Fasering!$D$5:$D$9)</f>
        <v>2220.0910066603024</v>
      </c>
      <c r="F13" s="70">
        <f>GEW!$D$8+($D13-GEW!$D$8)*SUM(Fasering!$D$5:$D$10)</f>
        <v>2308.2906512797426</v>
      </c>
      <c r="G13" s="70">
        <f>GEW!$D$8+($D13-GEW!$D$8)*SUM(Fasering!$D$5:$D$11)</f>
        <v>2396.292022047227</v>
      </c>
      <c r="H13" s="71">
        <f>GEW!$D$8+($D13-GEW!$D$8)*SUM(Fasering!$D$5:$D$12)</f>
        <v>2484.4916666666668</v>
      </c>
      <c r="I13" s="72">
        <f>($K$3+E13*12*7.57%)*SUM(Fasering!$D$5:$D$9)</f>
        <v>1196.6495740045118</v>
      </c>
      <c r="J13" s="30">
        <f>($K$3+F13*12*7.57%)*SUM(Fasering!$D$5:$D$10)</f>
        <v>1572.7377192428969</v>
      </c>
      <c r="K13" s="30">
        <f>($K$3+G13*12*7.57%)*SUM(Fasering!$D$5:$D$11)</f>
        <v>1971.6727171003581</v>
      </c>
      <c r="L13" s="73">
        <f>($K$3+H13*12*7.57%)*SUM(Fasering!$D$5:$D$12)</f>
        <v>2395.252230000001</v>
      </c>
    </row>
    <row r="14" spans="1:12" x14ac:dyDescent="0.2">
      <c r="A14" s="52">
        <f t="shared" si="2"/>
        <v>4</v>
      </c>
      <c r="B14" s="16">
        <v>30867.37</v>
      </c>
      <c r="C14" s="16">
        <f t="shared" si="0"/>
        <v>30867.37</v>
      </c>
      <c r="D14" s="68">
        <f t="shared" si="1"/>
        <v>2572.2808333333332</v>
      </c>
      <c r="E14" s="69">
        <f>GEW!$D$8+($D14-GEW!$D$8)*SUM(Fasering!$D$5:$D$9)</f>
        <v>2268.8378391119413</v>
      </c>
      <c r="F14" s="70">
        <f>GEW!$D$8+($D14-GEW!$D$8)*SUM(Fasering!$D$5:$D$10)</f>
        <v>2370.0613544085422</v>
      </c>
      <c r="G14" s="70">
        <f>GEW!$D$8+($D14-GEW!$D$8)*SUM(Fasering!$D$5:$D$11)</f>
        <v>2471.0573180367323</v>
      </c>
      <c r="H14" s="71">
        <f>GEW!$D$8+($D14-GEW!$D$8)*SUM(Fasering!$D$5:$D$12)</f>
        <v>2572.2808333333332</v>
      </c>
      <c r="I14" s="72">
        <f>($K$3+E14*12*7.57%)*SUM(Fasering!$D$5:$D$9)</f>
        <v>1221.237902148913</v>
      </c>
      <c r="J14" s="30">
        <f>($K$3+F14*12*7.57%)*SUM(Fasering!$D$5:$D$10)</f>
        <v>1612.2199142124723</v>
      </c>
      <c r="K14" s="30">
        <f>($K$3+G14*12*7.57%)*SUM(Fasering!$D$5:$D$11)</f>
        <v>2029.5137863852262</v>
      </c>
      <c r="L14" s="73">
        <f>($K$3+H14*12*7.57%)*SUM(Fasering!$D$5:$D$12)</f>
        <v>2474.9999090000006</v>
      </c>
    </row>
    <row r="15" spans="1:12" x14ac:dyDescent="0.2">
      <c r="A15" s="52">
        <f t="shared" si="2"/>
        <v>5</v>
      </c>
      <c r="B15" s="16">
        <v>30880.37</v>
      </c>
      <c r="C15" s="16">
        <f t="shared" si="0"/>
        <v>30880.37</v>
      </c>
      <c r="D15" s="68">
        <f t="shared" si="1"/>
        <v>2573.3641666666667</v>
      </c>
      <c r="E15" s="69">
        <f>GEW!$D$8+($D15-GEW!$D$8)*SUM(Fasering!$D$5:$D$9)</f>
        <v>2269.4393833627232</v>
      </c>
      <c r="F15" s="70">
        <f>GEW!$D$8+($D15-GEW!$D$8)*SUM(Fasering!$D$5:$D$10)</f>
        <v>2370.8236154512624</v>
      </c>
      <c r="G15" s="70">
        <f>GEW!$D$8+($D15-GEW!$D$8)*SUM(Fasering!$D$5:$D$11)</f>
        <v>2471.9799345781275</v>
      </c>
      <c r="H15" s="71">
        <f>GEW!$D$8+($D15-GEW!$D$8)*SUM(Fasering!$D$5:$D$12)</f>
        <v>2573.3641666666667</v>
      </c>
      <c r="I15" s="72">
        <f>($K$3+E15*12*7.57%)*SUM(Fasering!$D$5:$D$9)</f>
        <v>1221.5413263241408</v>
      </c>
      <c r="J15" s="30">
        <f>($K$3+F15*12*7.57%)*SUM(Fasering!$D$5:$D$10)</f>
        <v>1612.7071312519747</v>
      </c>
      <c r="K15" s="30">
        <f>($K$3+G15*12*7.57%)*SUM(Fasering!$D$5:$D$11)</f>
        <v>2030.227555074134</v>
      </c>
      <c r="L15" s="73">
        <f>($K$3+H15*12*7.57%)*SUM(Fasering!$D$5:$D$12)</f>
        <v>2475.9840090000007</v>
      </c>
    </row>
    <row r="16" spans="1:12" x14ac:dyDescent="0.2">
      <c r="A16" s="52">
        <f t="shared" si="2"/>
        <v>6</v>
      </c>
      <c r="B16" s="16">
        <v>32273.3</v>
      </c>
      <c r="C16" s="16">
        <f t="shared" si="0"/>
        <v>32273.3</v>
      </c>
      <c r="D16" s="68">
        <f t="shared" si="1"/>
        <v>2689.4416666666666</v>
      </c>
      <c r="E16" s="69">
        <f>GEW!$D$8+($D16-GEW!$D$8)*SUM(Fasering!$D$5:$D$9)</f>
        <v>2333.8939243813202</v>
      </c>
      <c r="F16" s="70">
        <f>GEW!$D$8+($D16-GEW!$D$8)*SUM(Fasering!$D$5:$D$10)</f>
        <v>2452.4987134694297</v>
      </c>
      <c r="G16" s="70">
        <f>GEW!$D$8+($D16-GEW!$D$8)*SUM(Fasering!$D$5:$D$11)</f>
        <v>2570.8368775785571</v>
      </c>
      <c r="H16" s="71">
        <f>GEW!$D$8+($D16-GEW!$D$8)*SUM(Fasering!$D$5:$D$12)</f>
        <v>2689.4416666666666</v>
      </c>
      <c r="I16" s="72">
        <f>($K$3+E16*12*7.57%)*SUM(Fasering!$D$5:$D$9)</f>
        <v>1254.0527598933743</v>
      </c>
      <c r="J16" s="30">
        <f>($K$3+F16*12*7.57%)*SUM(Fasering!$D$5:$D$10)</f>
        <v>1664.9116874699691</v>
      </c>
      <c r="K16" s="30">
        <f>($K$3+G16*12*7.57%)*SUM(Fasering!$D$5:$D$11)</f>
        <v>2106.7067719848878</v>
      </c>
      <c r="L16" s="73">
        <f>($K$3+H16*12*7.57%)*SUM(Fasering!$D$5:$D$12)</f>
        <v>2581.4288100000008</v>
      </c>
    </row>
    <row r="17" spans="1:12" x14ac:dyDescent="0.2">
      <c r="A17" s="52">
        <f t="shared" si="2"/>
        <v>7</v>
      </c>
      <c r="B17" s="16">
        <v>32273.3</v>
      </c>
      <c r="C17" s="16">
        <f t="shared" si="0"/>
        <v>32273.3</v>
      </c>
      <c r="D17" s="68">
        <f t="shared" si="1"/>
        <v>2689.4416666666666</v>
      </c>
      <c r="E17" s="69">
        <f>GEW!$D$8+($D17-GEW!$D$8)*SUM(Fasering!$D$5:$D$9)</f>
        <v>2333.8939243813202</v>
      </c>
      <c r="F17" s="70">
        <f>GEW!$D$8+($D17-GEW!$D$8)*SUM(Fasering!$D$5:$D$10)</f>
        <v>2452.4987134694297</v>
      </c>
      <c r="G17" s="70">
        <f>GEW!$D$8+($D17-GEW!$D$8)*SUM(Fasering!$D$5:$D$11)</f>
        <v>2570.8368775785571</v>
      </c>
      <c r="H17" s="71">
        <f>GEW!$D$8+($D17-GEW!$D$8)*SUM(Fasering!$D$5:$D$12)</f>
        <v>2689.4416666666666</v>
      </c>
      <c r="I17" s="72">
        <f>($K$3+E17*12*7.57%)*SUM(Fasering!$D$5:$D$9)</f>
        <v>1254.0527598933743</v>
      </c>
      <c r="J17" s="30">
        <f>($K$3+F17*12*7.57%)*SUM(Fasering!$D$5:$D$10)</f>
        <v>1664.9116874699691</v>
      </c>
      <c r="K17" s="30">
        <f>($K$3+G17*12*7.57%)*SUM(Fasering!$D$5:$D$11)</f>
        <v>2106.7067719848878</v>
      </c>
      <c r="L17" s="73">
        <f>($K$3+H17*12*7.57%)*SUM(Fasering!$D$5:$D$12)</f>
        <v>2581.4288100000008</v>
      </c>
    </row>
    <row r="18" spans="1:12" x14ac:dyDescent="0.2">
      <c r="A18" s="52">
        <f t="shared" si="2"/>
        <v>8</v>
      </c>
      <c r="B18" s="16">
        <v>33262.29</v>
      </c>
      <c r="C18" s="16">
        <f t="shared" si="0"/>
        <v>33262.29</v>
      </c>
      <c r="D18" s="68">
        <f t="shared" si="1"/>
        <v>2771.8575000000001</v>
      </c>
      <c r="E18" s="69">
        <f>GEW!$D$8+($D18-GEW!$D$8)*SUM(Fasering!$D$5:$D$9)</f>
        <v>2379.6570973490802</v>
      </c>
      <c r="F18" s="70">
        <f>GEW!$D$8+($D18-GEW!$D$8)*SUM(Fasering!$D$5:$D$10)</f>
        <v>2510.4886018263378</v>
      </c>
      <c r="G18" s="70">
        <f>GEW!$D$8+($D18-GEW!$D$8)*SUM(Fasering!$D$5:$D$11)</f>
        <v>2641.025995522743</v>
      </c>
      <c r="H18" s="71">
        <f>GEW!$D$8+($D18-GEW!$D$8)*SUM(Fasering!$D$5:$D$12)</f>
        <v>2771.8575000000001</v>
      </c>
      <c r="I18" s="72">
        <f>($K$3+E18*12*7.57%)*SUM(Fasering!$D$5:$D$9)</f>
        <v>1277.1361041286455</v>
      </c>
      <c r="J18" s="30">
        <f>($K$3+F18*12*7.57%)*SUM(Fasering!$D$5:$D$10)</f>
        <v>1701.9772859236134</v>
      </c>
      <c r="K18" s="30">
        <f>($K$3+G18*12*7.57%)*SUM(Fasering!$D$5:$D$11)</f>
        <v>2161.0075485727752</v>
      </c>
      <c r="L18" s="73">
        <f>($K$3+H18*12*7.57%)*SUM(Fasering!$D$5:$D$12)</f>
        <v>2656.2953530000009</v>
      </c>
    </row>
    <row r="19" spans="1:12" x14ac:dyDescent="0.2">
      <c r="A19" s="52">
        <f t="shared" si="2"/>
        <v>9</v>
      </c>
      <c r="B19" s="16">
        <v>33294.639999999999</v>
      </c>
      <c r="C19" s="16">
        <f t="shared" si="0"/>
        <v>33294.639999999999</v>
      </c>
      <c r="D19" s="68">
        <f t="shared" si="1"/>
        <v>2774.5533333333333</v>
      </c>
      <c r="E19" s="69">
        <f>GEW!$D$8+($D19-GEW!$D$8)*SUM(Fasering!$D$5:$D$9)</f>
        <v>2381.1540170808339</v>
      </c>
      <c r="F19" s="70">
        <f>GEW!$D$8+($D19-GEW!$D$8)*SUM(Fasering!$D$5:$D$10)</f>
        <v>2512.3854591134141</v>
      </c>
      <c r="G19" s="70">
        <f>GEW!$D$8+($D19-GEW!$D$8)*SUM(Fasering!$D$5:$D$11)</f>
        <v>2643.3218913007531</v>
      </c>
      <c r="H19" s="71">
        <f>GEW!$D$8+($D19-GEW!$D$8)*SUM(Fasering!$D$5:$D$12)</f>
        <v>2774.5533333333333</v>
      </c>
      <c r="I19" s="72">
        <f>($K$3+E19*12*7.57%)*SUM(Fasering!$D$5:$D$9)</f>
        <v>1277.8911635185393</v>
      </c>
      <c r="J19" s="30">
        <f>($K$3+F19*12*7.57%)*SUM(Fasering!$D$5:$D$10)</f>
        <v>1703.1897067872978</v>
      </c>
      <c r="K19" s="30">
        <f>($K$3+G19*12*7.57%)*SUM(Fasering!$D$5:$D$11)</f>
        <v>2162.7837345024791</v>
      </c>
      <c r="L19" s="73">
        <f>($K$3+H19*12*7.57%)*SUM(Fasering!$D$5:$D$12)</f>
        <v>2658.7442480000009</v>
      </c>
    </row>
    <row r="20" spans="1:12" x14ac:dyDescent="0.2">
      <c r="A20" s="52">
        <f t="shared" si="2"/>
        <v>10</v>
      </c>
      <c r="B20" s="16">
        <v>34796.160000000003</v>
      </c>
      <c r="C20" s="16">
        <f t="shared" si="0"/>
        <v>34796.160000000003</v>
      </c>
      <c r="D20" s="68">
        <f t="shared" si="1"/>
        <v>2899.6800000000003</v>
      </c>
      <c r="E20" s="69">
        <f>GEW!$D$8+($D20-GEW!$D$8)*SUM(Fasering!$D$5:$D$9)</f>
        <v>2450.6333034988475</v>
      </c>
      <c r="F20" s="70">
        <f>GEW!$D$8+($D20-GEW!$D$8)*SUM(Fasering!$D$5:$D$10)</f>
        <v>2600.4277822568883</v>
      </c>
      <c r="G20" s="70">
        <f>GEW!$D$8+($D20-GEW!$D$8)*SUM(Fasering!$D$5:$D$11)</f>
        <v>2749.8855212419599</v>
      </c>
      <c r="H20" s="71">
        <f>GEW!$D$8+($D20-GEW!$D$8)*SUM(Fasering!$D$5:$D$12)</f>
        <v>2899.6800000000003</v>
      </c>
      <c r="I20" s="72">
        <f>($K$3+E20*12*7.57%)*SUM(Fasering!$D$5:$D$9)</f>
        <v>1312.9371225637715</v>
      </c>
      <c r="J20" s="30">
        <f>($K$3+F20*12*7.57%)*SUM(Fasering!$D$5:$D$10)</f>
        <v>1759.4640244144894</v>
      </c>
      <c r="K20" s="30">
        <f>($K$3+G20*12*7.57%)*SUM(Fasering!$D$5:$D$11)</f>
        <v>2245.2251161769605</v>
      </c>
      <c r="L20" s="73">
        <f>($K$3+H20*12*7.57%)*SUM(Fasering!$D$5:$D$12)</f>
        <v>2772.4093120000011</v>
      </c>
    </row>
    <row r="21" spans="1:12" x14ac:dyDescent="0.2">
      <c r="A21" s="52">
        <f t="shared" si="2"/>
        <v>11</v>
      </c>
      <c r="B21" s="16">
        <v>34807.440000000002</v>
      </c>
      <c r="C21" s="16">
        <f t="shared" si="0"/>
        <v>34807.440000000002</v>
      </c>
      <c r="D21" s="68">
        <f t="shared" si="1"/>
        <v>2900.6200000000003</v>
      </c>
      <c r="E21" s="69">
        <f>GEW!$D$8+($D21-GEW!$D$8)*SUM(Fasering!$D$5:$D$9)</f>
        <v>2451.1552588179875</v>
      </c>
      <c r="F21" s="70">
        <f>GEW!$D$8+($D21-GEW!$D$8)*SUM(Fasering!$D$5:$D$10)</f>
        <v>2601.0891903001102</v>
      </c>
      <c r="G21" s="70">
        <f>GEW!$D$8+($D21-GEW!$D$8)*SUM(Fasering!$D$5:$D$11)</f>
        <v>2750.6860685178781</v>
      </c>
      <c r="H21" s="71">
        <f>GEW!$D$8+($D21-GEW!$D$8)*SUM(Fasering!$D$5:$D$12)</f>
        <v>2900.6200000000008</v>
      </c>
      <c r="I21" s="72">
        <f>($K$3+E21*12*7.57%)*SUM(Fasering!$D$5:$D$9)</f>
        <v>1313.2004013865844</v>
      </c>
      <c r="J21" s="30">
        <f>($K$3+F21*12*7.57%)*SUM(Fasering!$D$5:$D$10)</f>
        <v>1759.8867788918421</v>
      </c>
      <c r="K21" s="30">
        <f>($K$3+G21*12*7.57%)*SUM(Fasering!$D$5:$D$11)</f>
        <v>2245.8444477777971</v>
      </c>
      <c r="L21" s="73">
        <f>($K$3+H21*12*7.57%)*SUM(Fasering!$D$5:$D$12)</f>
        <v>2773.2632080000017</v>
      </c>
    </row>
    <row r="22" spans="1:12" x14ac:dyDescent="0.2">
      <c r="A22" s="52">
        <f t="shared" si="2"/>
        <v>12</v>
      </c>
      <c r="B22" s="16">
        <v>36308.92</v>
      </c>
      <c r="C22" s="16">
        <f t="shared" si="0"/>
        <v>36308.92</v>
      </c>
      <c r="D22" s="68">
        <f t="shared" si="1"/>
        <v>3025.7433333333333</v>
      </c>
      <c r="E22" s="69">
        <f>GEW!$D$8+($D22-GEW!$D$8)*SUM(Fasering!$D$5:$D$9)</f>
        <v>2520.632694330614</v>
      </c>
      <c r="F22" s="70">
        <f>GEW!$D$8+($D22-GEW!$D$8)*SUM(Fasering!$D$5:$D$10)</f>
        <v>2689.1291680249906</v>
      </c>
      <c r="G22" s="70">
        <f>GEW!$D$8+($D22-GEW!$D$8)*SUM(Fasering!$D$5:$D$11)</f>
        <v>2857.2468596389572</v>
      </c>
      <c r="H22" s="71">
        <f>GEW!$D$8+($D22-GEW!$D$8)*SUM(Fasering!$D$5:$D$12)</f>
        <v>3025.7433333333338</v>
      </c>
      <c r="I22" s="72">
        <f>($K$3+E22*12*7.57%)*SUM(Fasering!$D$5:$D$9)</f>
        <v>1348.2454268189699</v>
      </c>
      <c r="J22" s="30">
        <f>($K$3+F22*12*7.57%)*SUM(Fasering!$D$5:$D$10)</f>
        <v>1816.1595973896806</v>
      </c>
      <c r="K22" s="30">
        <f>($K$3+G22*12*7.57%)*SUM(Fasering!$D$5:$D$11)</f>
        <v>2328.2836332409274</v>
      </c>
      <c r="L22" s="73">
        <f>($K$3+H22*12*7.57%)*SUM(Fasering!$D$5:$D$12)</f>
        <v>2886.9252440000009</v>
      </c>
    </row>
    <row r="23" spans="1:12" x14ac:dyDescent="0.2">
      <c r="A23" s="52">
        <f t="shared" si="2"/>
        <v>13</v>
      </c>
      <c r="B23" s="16">
        <v>36320.199999999997</v>
      </c>
      <c r="C23" s="16">
        <f t="shared" si="0"/>
        <v>36320.199999999997</v>
      </c>
      <c r="D23" s="68">
        <f t="shared" si="1"/>
        <v>3026.6833333333329</v>
      </c>
      <c r="E23" s="69">
        <f>GEW!$D$8+($D23-GEW!$D$8)*SUM(Fasering!$D$5:$D$9)</f>
        <v>2521.154649649754</v>
      </c>
      <c r="F23" s="70">
        <f>GEW!$D$8+($D23-GEW!$D$8)*SUM(Fasering!$D$5:$D$10)</f>
        <v>2689.790576068212</v>
      </c>
      <c r="G23" s="70">
        <f>GEW!$D$8+($D23-GEW!$D$8)*SUM(Fasering!$D$5:$D$11)</f>
        <v>2858.047406914875</v>
      </c>
      <c r="H23" s="71">
        <f>GEW!$D$8+($D23-GEW!$D$8)*SUM(Fasering!$D$5:$D$12)</f>
        <v>3026.6833333333334</v>
      </c>
      <c r="I23" s="72">
        <f>($K$3+E23*12*7.57%)*SUM(Fasering!$D$5:$D$9)</f>
        <v>1348.5087056417831</v>
      </c>
      <c r="J23" s="30">
        <f>($K$3+F23*12*7.57%)*SUM(Fasering!$D$5:$D$10)</f>
        <v>1816.5823518670331</v>
      </c>
      <c r="K23" s="30">
        <f>($K$3+G23*12*7.57%)*SUM(Fasering!$D$5:$D$11)</f>
        <v>2328.9029648417641</v>
      </c>
      <c r="L23" s="73">
        <f>($K$3+H23*12*7.57%)*SUM(Fasering!$D$5:$D$12)</f>
        <v>2887.7791400000006</v>
      </c>
    </row>
    <row r="24" spans="1:12" x14ac:dyDescent="0.2">
      <c r="A24" s="52">
        <f t="shared" si="2"/>
        <v>14</v>
      </c>
      <c r="B24" s="16">
        <v>37821.72</v>
      </c>
      <c r="C24" s="16">
        <f t="shared" si="0"/>
        <v>37821.72</v>
      </c>
      <c r="D24" s="68">
        <f t="shared" si="1"/>
        <v>3151.81</v>
      </c>
      <c r="E24" s="69">
        <f>GEW!$D$8+($D24-GEW!$D$8)*SUM(Fasering!$D$5:$D$9)</f>
        <v>2590.6339360677675</v>
      </c>
      <c r="F24" s="70">
        <f>GEW!$D$8+($D24-GEW!$D$8)*SUM(Fasering!$D$5:$D$10)</f>
        <v>2777.8328992116858</v>
      </c>
      <c r="G24" s="70">
        <f>GEW!$D$8+($D24-GEW!$D$8)*SUM(Fasering!$D$5:$D$11)</f>
        <v>2964.6110368560821</v>
      </c>
      <c r="H24" s="71">
        <f>GEW!$D$8+($D24-GEW!$D$8)*SUM(Fasering!$D$5:$D$12)</f>
        <v>3151.8100000000004</v>
      </c>
      <c r="I24" s="72">
        <f>($K$3+E24*12*7.57%)*SUM(Fasering!$D$5:$D$9)</f>
        <v>1383.5546646870155</v>
      </c>
      <c r="J24" s="30">
        <f>($K$3+F24*12*7.57%)*SUM(Fasering!$D$5:$D$10)</f>
        <v>1872.8566694942242</v>
      </c>
      <c r="K24" s="30">
        <f>($K$3+G24*12*7.57%)*SUM(Fasering!$D$5:$D$11)</f>
        <v>2411.3443465162454</v>
      </c>
      <c r="L24" s="73">
        <f>($K$3+H24*12*7.57%)*SUM(Fasering!$D$5:$D$12)</f>
        <v>3001.4442040000008</v>
      </c>
    </row>
    <row r="25" spans="1:12" x14ac:dyDescent="0.2">
      <c r="A25" s="52">
        <f t="shared" si="2"/>
        <v>15</v>
      </c>
      <c r="B25" s="16">
        <v>37832.959999999999</v>
      </c>
      <c r="C25" s="16">
        <f t="shared" si="0"/>
        <v>37832.959999999999</v>
      </c>
      <c r="D25" s="68">
        <f t="shared" si="1"/>
        <v>3152.7466666666664</v>
      </c>
      <c r="E25" s="69">
        <f>GEW!$D$8+($D25-GEW!$D$8)*SUM(Fasering!$D$5:$D$9)</f>
        <v>2591.1540404815205</v>
      </c>
      <c r="F25" s="70">
        <f>GEW!$D$8+($D25-GEW!$D$8)*SUM(Fasering!$D$5:$D$10)</f>
        <v>2778.4919618363147</v>
      </c>
      <c r="G25" s="70">
        <f>GEW!$D$8+($D25-GEW!$D$8)*SUM(Fasering!$D$5:$D$11)</f>
        <v>2965.4087453118727</v>
      </c>
      <c r="H25" s="71">
        <f>GEW!$D$8+($D25-GEW!$D$8)*SUM(Fasering!$D$5:$D$12)</f>
        <v>3152.7466666666669</v>
      </c>
      <c r="I25" s="72">
        <f>($K$3+E25*12*7.57%)*SUM(Fasering!$D$5:$D$9)</f>
        <v>1383.8170098969815</v>
      </c>
      <c r="J25" s="30">
        <f>($K$3+F25*12*7.57%)*SUM(Fasering!$D$5:$D$10)</f>
        <v>1873.2779248422246</v>
      </c>
      <c r="K25" s="30">
        <f>($K$3+G25*12*7.57%)*SUM(Fasering!$D$5:$D$11)</f>
        <v>2411.961481905731</v>
      </c>
      <c r="L25" s="73">
        <f>($K$3+H25*12*7.57%)*SUM(Fasering!$D$5:$D$12)</f>
        <v>3002.2950720000013</v>
      </c>
    </row>
    <row r="26" spans="1:12" x14ac:dyDescent="0.2">
      <c r="A26" s="52">
        <f t="shared" si="2"/>
        <v>16</v>
      </c>
      <c r="B26" s="16">
        <v>39334.47</v>
      </c>
      <c r="C26" s="16">
        <f t="shared" si="0"/>
        <v>39334.47</v>
      </c>
      <c r="D26" s="68">
        <f t="shared" si="1"/>
        <v>3277.8724999999999</v>
      </c>
      <c r="E26" s="69">
        <f>GEW!$D$8+($D26-GEW!$D$8)*SUM(Fasering!$D$5:$D$9)</f>
        <v>2660.6328641731875</v>
      </c>
      <c r="F26" s="70">
        <f>GEW!$D$8+($D26-GEW!$D$8)*SUM(Fasering!$D$5:$D$10)</f>
        <v>2866.5336986251405</v>
      </c>
      <c r="G26" s="70">
        <f>GEW!$D$8+($D26-GEW!$D$8)*SUM(Fasering!$D$5:$D$11)</f>
        <v>3071.9716655480474</v>
      </c>
      <c r="H26" s="71">
        <f>GEW!$D$8+($D26-GEW!$D$8)*SUM(Fasering!$D$5:$D$12)</f>
        <v>3277.8725000000004</v>
      </c>
      <c r="I26" s="72">
        <f>($K$3+E26*12*7.57%)*SUM(Fasering!$D$5:$D$9)</f>
        <v>1418.8627355390022</v>
      </c>
      <c r="J26" s="30">
        <f>($K$3+F26*12*7.57%)*SUM(Fasering!$D$5:$D$10)</f>
        <v>1929.5518676870781</v>
      </c>
      <c r="K26" s="30">
        <f>($K$3+G26*12*7.57%)*SUM(Fasering!$D$5:$D$11)</f>
        <v>2494.4023145273745</v>
      </c>
      <c r="L26" s="73">
        <f>($K$3+H26*12*7.57%)*SUM(Fasering!$D$5:$D$12)</f>
        <v>3115.9593790000013</v>
      </c>
    </row>
    <row r="27" spans="1:12" x14ac:dyDescent="0.2">
      <c r="A27" s="52">
        <f t="shared" si="2"/>
        <v>17</v>
      </c>
      <c r="B27" s="16">
        <v>39349.870000000003</v>
      </c>
      <c r="C27" s="16">
        <f t="shared" si="0"/>
        <v>39349.870000000003</v>
      </c>
      <c r="D27" s="68">
        <f t="shared" si="1"/>
        <v>3279.1558333333337</v>
      </c>
      <c r="E27" s="69">
        <f>GEW!$D$8+($D27-GEW!$D$8)*SUM(Fasering!$D$5:$D$9)</f>
        <v>2661.345462747191</v>
      </c>
      <c r="F27" s="70">
        <f>GEW!$D$8+($D27-GEW!$D$8)*SUM(Fasering!$D$5:$D$10)</f>
        <v>2867.4366847834399</v>
      </c>
      <c r="G27" s="70">
        <f>GEW!$D$8+($D27-GEW!$D$8)*SUM(Fasering!$D$5:$D$11)</f>
        <v>3073.0646112970853</v>
      </c>
      <c r="H27" s="71">
        <f>GEW!$D$8+($D27-GEW!$D$8)*SUM(Fasering!$D$5:$D$12)</f>
        <v>3279.1558333333342</v>
      </c>
      <c r="I27" s="72">
        <f>($K$3+E27*12*7.57%)*SUM(Fasering!$D$5:$D$9)</f>
        <v>1419.2221764850415</v>
      </c>
      <c r="J27" s="30">
        <f>($K$3+F27*12*7.57%)*SUM(Fasering!$D$5:$D$10)</f>
        <v>1930.1290324877195</v>
      </c>
      <c r="K27" s="30">
        <f>($K$3+G27*12*7.57%)*SUM(Fasering!$D$5:$D$11)</f>
        <v>2495.2478558973116</v>
      </c>
      <c r="L27" s="73">
        <f>($K$3+H27*12*7.57%)*SUM(Fasering!$D$5:$D$12)</f>
        <v>3117.125159000002</v>
      </c>
    </row>
    <row r="28" spans="1:12" x14ac:dyDescent="0.2">
      <c r="A28" s="52">
        <f t="shared" si="2"/>
        <v>18</v>
      </c>
      <c r="B28" s="16">
        <v>40851.39</v>
      </c>
      <c r="C28" s="16">
        <f t="shared" si="0"/>
        <v>40851.39</v>
      </c>
      <c r="D28" s="68">
        <f t="shared" si="1"/>
        <v>3404.2824999999998</v>
      </c>
      <c r="E28" s="69">
        <f>GEW!$D$8+($D28-GEW!$D$8)*SUM(Fasering!$D$5:$D$9)</f>
        <v>2730.8247491652041</v>
      </c>
      <c r="F28" s="70">
        <f>GEW!$D$8+($D28-GEW!$D$8)*SUM(Fasering!$D$5:$D$10)</f>
        <v>2955.4790079269133</v>
      </c>
      <c r="G28" s="70">
        <f>GEW!$D$8+($D28-GEW!$D$8)*SUM(Fasering!$D$5:$D$11)</f>
        <v>3179.6282412382911</v>
      </c>
      <c r="H28" s="71">
        <f>GEW!$D$8+($D28-GEW!$D$8)*SUM(Fasering!$D$5:$D$12)</f>
        <v>3404.2825000000003</v>
      </c>
      <c r="I28" s="72">
        <f>($K$3+E28*12*7.57%)*SUM(Fasering!$D$5:$D$9)</f>
        <v>1454.2681355302736</v>
      </c>
      <c r="J28" s="30">
        <f>($K$3+F28*12*7.57%)*SUM(Fasering!$D$5:$D$10)</f>
        <v>1986.4033501149102</v>
      </c>
      <c r="K28" s="30">
        <f>($K$3+G28*12*7.57%)*SUM(Fasering!$D$5:$D$11)</f>
        <v>2577.6892375717921</v>
      </c>
      <c r="L28" s="73">
        <f>($K$3+H28*12*7.57%)*SUM(Fasering!$D$5:$D$12)</f>
        <v>3230.7902230000013</v>
      </c>
    </row>
    <row r="29" spans="1:12" x14ac:dyDescent="0.2">
      <c r="A29" s="52">
        <f t="shared" si="2"/>
        <v>19</v>
      </c>
      <c r="B29" s="16">
        <v>40867.730000000003</v>
      </c>
      <c r="C29" s="16">
        <f t="shared" si="0"/>
        <v>40867.730000000003</v>
      </c>
      <c r="D29" s="68">
        <f t="shared" si="1"/>
        <v>3405.6441666666669</v>
      </c>
      <c r="E29" s="69">
        <f>GEW!$D$8+($D29-GEW!$D$8)*SUM(Fasering!$D$5:$D$9)</f>
        <v>2731.5808440158025</v>
      </c>
      <c r="F29" s="70">
        <f>GEW!$D$8+($D29-GEW!$D$8)*SUM(Fasering!$D$5:$D$10)</f>
        <v>2956.4371114221481</v>
      </c>
      <c r="G29" s="70">
        <f>GEW!$D$8+($D29-GEW!$D$8)*SUM(Fasering!$D$5:$D$11)</f>
        <v>3180.7878992603219</v>
      </c>
      <c r="H29" s="71">
        <f>GEW!$D$8+($D29-GEW!$D$8)*SUM(Fasering!$D$5:$D$12)</f>
        <v>3405.6441666666669</v>
      </c>
      <c r="I29" s="72">
        <f>($K$3+E29*12*7.57%)*SUM(Fasering!$D$5:$D$9)</f>
        <v>1454.6495163782135</v>
      </c>
      <c r="J29" s="30">
        <f>($K$3+F29*12*7.57%)*SUM(Fasering!$D$5:$D$10)</f>
        <v>1987.0157444553311</v>
      </c>
      <c r="K29" s="30">
        <f>($K$3+G29*12*7.57%)*SUM(Fasering!$D$5:$D$11)</f>
        <v>2578.5863899084652</v>
      </c>
      <c r="L29" s="73">
        <f>($K$3+H29*12*7.57%)*SUM(Fasering!$D$5:$D$12)</f>
        <v>3232.0271610000013</v>
      </c>
    </row>
    <row r="30" spans="1:12" x14ac:dyDescent="0.2">
      <c r="A30" s="52">
        <f t="shared" si="2"/>
        <v>20</v>
      </c>
      <c r="B30" s="16">
        <v>42369.2</v>
      </c>
      <c r="C30" s="16">
        <f t="shared" si="0"/>
        <v>42369.2</v>
      </c>
      <c r="D30" s="68">
        <f t="shared" si="1"/>
        <v>3530.7666666666664</v>
      </c>
      <c r="E30" s="69">
        <f>GEW!$D$8+($D30-GEW!$D$8)*SUM(Fasering!$D$5:$D$9)</f>
        <v>2801.057816802082</v>
      </c>
      <c r="F30" s="70">
        <f>GEW!$D$8+($D30-GEW!$D$8)*SUM(Fasering!$D$5:$D$10)</f>
        <v>3044.4765027923804</v>
      </c>
      <c r="G30" s="70">
        <f>GEW!$D$8+($D30-GEW!$D$8)*SUM(Fasering!$D$5:$D$11)</f>
        <v>3287.3479806763689</v>
      </c>
      <c r="H30" s="71">
        <f>GEW!$D$8+($D30-GEW!$D$8)*SUM(Fasering!$D$5:$D$12)</f>
        <v>3530.7666666666669</v>
      </c>
      <c r="I30" s="72">
        <f>($K$3+E30*12*7.57%)*SUM(Fasering!$D$5:$D$9)</f>
        <v>1489.6943084073873</v>
      </c>
      <c r="J30" s="30">
        <f>($K$3+F30*12*7.57%)*SUM(Fasering!$D$5:$D$10)</f>
        <v>2043.2881881708317</v>
      </c>
      <c r="K30" s="30">
        <f>($K$3+G30*12*7.57%)*SUM(Fasering!$D$5:$D$11)</f>
        <v>2661.0250263187581</v>
      </c>
      <c r="L30" s="73">
        <f>($K$3+H30*12*7.57%)*SUM(Fasering!$D$5:$D$12)</f>
        <v>3345.6884400000017</v>
      </c>
    </row>
    <row r="31" spans="1:12" x14ac:dyDescent="0.2">
      <c r="A31" s="52">
        <f t="shared" si="2"/>
        <v>21</v>
      </c>
      <c r="B31" s="16">
        <v>42385.52</v>
      </c>
      <c r="C31" s="16">
        <f t="shared" si="0"/>
        <v>42385.52</v>
      </c>
      <c r="D31" s="68">
        <f t="shared" si="1"/>
        <v>3532.1266666666666</v>
      </c>
      <c r="E31" s="69">
        <f>GEW!$D$8+($D31-GEW!$D$8)*SUM(Fasering!$D$5:$D$9)</f>
        <v>2801.8129861999869</v>
      </c>
      <c r="F31" s="70">
        <f>GEW!$D$8+($D31-GEW!$D$8)*SUM(Fasering!$D$5:$D$10)</f>
        <v>3045.4334335783178</v>
      </c>
      <c r="G31" s="70">
        <f>GEW!$D$8+($D31-GEW!$D$8)*SUM(Fasering!$D$5:$D$11)</f>
        <v>3288.5062192883361</v>
      </c>
      <c r="H31" s="71">
        <f>GEW!$D$8+($D31-GEW!$D$8)*SUM(Fasering!$D$5:$D$12)</f>
        <v>3532.126666666667</v>
      </c>
      <c r="I31" s="72">
        <f>($K$3+E31*12*7.57%)*SUM(Fasering!$D$5:$D$9)</f>
        <v>1490.075222448904</v>
      </c>
      <c r="J31" s="30">
        <f>($K$3+F31*12*7.57%)*SUM(Fasering!$D$5:$D$10)</f>
        <v>2043.8998329465758</v>
      </c>
      <c r="K31" s="30">
        <f>($K$3+G31*12*7.57%)*SUM(Fasering!$D$5:$D$11)</f>
        <v>2661.9210805497555</v>
      </c>
      <c r="L31" s="73">
        <f>($K$3+H31*12*7.57%)*SUM(Fasering!$D$5:$D$12)</f>
        <v>3346.9238640000017</v>
      </c>
    </row>
    <row r="32" spans="1:12" x14ac:dyDescent="0.2">
      <c r="A32" s="52">
        <f t="shared" si="2"/>
        <v>22</v>
      </c>
      <c r="B32" s="16">
        <v>43887.040000000001</v>
      </c>
      <c r="C32" s="16">
        <f t="shared" si="0"/>
        <v>43887.040000000001</v>
      </c>
      <c r="D32" s="68">
        <f t="shared" si="1"/>
        <v>3657.2533333333336</v>
      </c>
      <c r="E32" s="69">
        <f>GEW!$D$8+($D32-GEW!$D$8)*SUM(Fasering!$D$5:$D$9)</f>
        <v>2871.2922726180009</v>
      </c>
      <c r="F32" s="70">
        <f>GEW!$D$8+($D32-GEW!$D$8)*SUM(Fasering!$D$5:$D$10)</f>
        <v>3133.4757567217921</v>
      </c>
      <c r="G32" s="70">
        <f>GEW!$D$8+($D32-GEW!$D$8)*SUM(Fasering!$D$5:$D$11)</f>
        <v>3395.0698492295423</v>
      </c>
      <c r="H32" s="71">
        <f>GEW!$D$8+($D32-GEW!$D$8)*SUM(Fasering!$D$5:$D$12)</f>
        <v>3657.253333333334</v>
      </c>
      <c r="I32" s="72">
        <f>($K$3+E32*12*7.57%)*SUM(Fasering!$D$5:$D$9)</f>
        <v>1525.1211814941366</v>
      </c>
      <c r="J32" s="30">
        <f>($K$3+F32*12*7.57%)*SUM(Fasering!$D$5:$D$10)</f>
        <v>2100.1741505737668</v>
      </c>
      <c r="K32" s="30">
        <f>($K$3+G32*12*7.57%)*SUM(Fasering!$D$5:$D$11)</f>
        <v>2744.3624622242364</v>
      </c>
      <c r="L32" s="73">
        <f>($K$3+H32*12*7.57%)*SUM(Fasering!$D$5:$D$12)</f>
        <v>3460.5889280000019</v>
      </c>
    </row>
    <row r="33" spans="1:12" x14ac:dyDescent="0.2">
      <c r="A33" s="52">
        <f t="shared" si="2"/>
        <v>23</v>
      </c>
      <c r="B33" s="16">
        <v>45404.85</v>
      </c>
      <c r="C33" s="16">
        <f t="shared" si="0"/>
        <v>45404.85</v>
      </c>
      <c r="D33" s="68">
        <f t="shared" si="1"/>
        <v>3783.7374999999997</v>
      </c>
      <c r="E33" s="69">
        <f>GEW!$D$8+($D33-GEW!$D$8)*SUM(Fasering!$D$5:$D$9)</f>
        <v>2941.5253402548788</v>
      </c>
      <c r="F33" s="70">
        <f>GEW!$D$8+($D33-GEW!$D$8)*SUM(Fasering!$D$5:$D$10)</f>
        <v>3222.4732515872588</v>
      </c>
      <c r="G33" s="70">
        <f>GEW!$D$8+($D33-GEW!$D$8)*SUM(Fasering!$D$5:$D$11)</f>
        <v>3502.7895886676201</v>
      </c>
      <c r="H33" s="71">
        <f>GEW!$D$8+($D33-GEW!$D$8)*SUM(Fasering!$D$5:$D$12)</f>
        <v>3783.7375000000002</v>
      </c>
      <c r="I33" s="72">
        <f>($K$3+E33*12*7.57%)*SUM(Fasering!$D$5:$D$9)</f>
        <v>1560.5473543712505</v>
      </c>
      <c r="J33" s="30">
        <f>($K$3+F33*12*7.57%)*SUM(Fasering!$D$5:$D$10)</f>
        <v>2157.0589886296884</v>
      </c>
      <c r="K33" s="30">
        <f>($K$3+G33*12*7.57%)*SUM(Fasering!$D$5:$D$11)</f>
        <v>2827.6982509712025</v>
      </c>
      <c r="L33" s="73">
        <f>($K$3+H33*12*7.57%)*SUM(Fasering!$D$5:$D$12)</f>
        <v>3575.4871450000019</v>
      </c>
    </row>
    <row r="34" spans="1:12" x14ac:dyDescent="0.2">
      <c r="A34" s="52">
        <f t="shared" si="2"/>
        <v>24</v>
      </c>
      <c r="B34" s="16">
        <v>46906.37</v>
      </c>
      <c r="C34" s="16">
        <f t="shared" si="0"/>
        <v>46906.37</v>
      </c>
      <c r="D34" s="68">
        <f t="shared" si="1"/>
        <v>3908.8641666666667</v>
      </c>
      <c r="E34" s="69">
        <f>GEW!$D$8+($D34-GEW!$D$8)*SUM(Fasering!$D$5:$D$9)</f>
        <v>3011.0046266728923</v>
      </c>
      <c r="F34" s="70">
        <f>GEW!$D$8+($D34-GEW!$D$8)*SUM(Fasering!$D$5:$D$10)</f>
        <v>3310.5155747307326</v>
      </c>
      <c r="G34" s="70">
        <f>GEW!$D$8+($D34-GEW!$D$8)*SUM(Fasering!$D$5:$D$11)</f>
        <v>3609.3532186088269</v>
      </c>
      <c r="H34" s="71">
        <f>GEW!$D$8+($D34-GEW!$D$8)*SUM(Fasering!$D$5:$D$12)</f>
        <v>3908.8641666666672</v>
      </c>
      <c r="I34" s="72">
        <f>($K$3+E34*12*7.57%)*SUM(Fasering!$D$5:$D$9)</f>
        <v>1595.5933134164827</v>
      </c>
      <c r="J34" s="30">
        <f>($K$3+F34*12*7.57%)*SUM(Fasering!$D$5:$D$10)</f>
        <v>2213.3333062568795</v>
      </c>
      <c r="K34" s="30">
        <f>($K$3+G34*12*7.57%)*SUM(Fasering!$D$5:$D$11)</f>
        <v>2910.1396326456834</v>
      </c>
      <c r="L34" s="73">
        <f>($K$3+H34*12*7.57%)*SUM(Fasering!$D$5:$D$12)</f>
        <v>3689.1522090000021</v>
      </c>
    </row>
    <row r="35" spans="1:12" x14ac:dyDescent="0.2">
      <c r="A35" s="52">
        <f t="shared" si="2"/>
        <v>25</v>
      </c>
      <c r="B35" s="16">
        <v>47007.78</v>
      </c>
      <c r="C35" s="16">
        <f t="shared" si="0"/>
        <v>47007.78</v>
      </c>
      <c r="D35" s="68">
        <f t="shared" si="1"/>
        <v>3917.3150000000001</v>
      </c>
      <c r="E35" s="69">
        <f>GEW!$D$8+($D35-GEW!$D$8)*SUM(Fasering!$D$5:$D$9)</f>
        <v>3015.6971345553384</v>
      </c>
      <c r="F35" s="70">
        <f>GEW!$D$8+($D35-GEW!$D$8)*SUM(Fasering!$D$5:$D$10)</f>
        <v>3316.4617972185979</v>
      </c>
      <c r="G35" s="70">
        <f>GEW!$D$8+($D35-GEW!$D$8)*SUM(Fasering!$D$5:$D$11)</f>
        <v>3616.550337336741</v>
      </c>
      <c r="H35" s="71">
        <f>GEW!$D$8+($D35-GEW!$D$8)*SUM(Fasering!$D$5:$D$12)</f>
        <v>3917.3150000000005</v>
      </c>
      <c r="I35" s="72">
        <f>($K$3+E35*12*7.57%)*SUM(Fasering!$D$5:$D$9)</f>
        <v>1597.9602553864711</v>
      </c>
      <c r="J35" s="30">
        <f>($K$3+F35*12*7.57%)*SUM(Fasering!$D$5:$D$10)</f>
        <v>2217.1339739473351</v>
      </c>
      <c r="K35" s="30">
        <f>($K$3+G35*12*7.57%)*SUM(Fasering!$D$5:$D$11)</f>
        <v>2915.7075774719988</v>
      </c>
      <c r="L35" s="73">
        <f>($K$3+H35*12*7.57%)*SUM(Fasering!$D$5:$D$12)</f>
        <v>3696.8289460000015</v>
      </c>
    </row>
    <row r="36" spans="1:12" x14ac:dyDescent="0.2">
      <c r="A36" s="52">
        <f t="shared" si="2"/>
        <v>26</v>
      </c>
      <c r="B36" s="16">
        <v>47086.66</v>
      </c>
      <c r="C36" s="16">
        <f t="shared" si="0"/>
        <v>47086.66</v>
      </c>
      <c r="D36" s="68">
        <f t="shared" si="1"/>
        <v>3923.8883333333338</v>
      </c>
      <c r="E36" s="69">
        <f>GEW!$D$8+($D36-GEW!$D$8)*SUM(Fasering!$D$5:$D$9)</f>
        <v>3019.3471199785454</v>
      </c>
      <c r="F36" s="70">
        <f>GEW!$D$8+($D36-GEW!$D$8)*SUM(Fasering!$D$5:$D$10)</f>
        <v>3321.0869626839649</v>
      </c>
      <c r="G36" s="70">
        <f>GEW!$D$8+($D36-GEW!$D$8)*SUM(Fasering!$D$5:$D$11)</f>
        <v>3622.1484906279147</v>
      </c>
      <c r="H36" s="71">
        <f>GEW!$D$8+($D36-GEW!$D$8)*SUM(Fasering!$D$5:$D$12)</f>
        <v>3923.8883333333342</v>
      </c>
      <c r="I36" s="72">
        <f>($K$3+E36*12*7.57%)*SUM(Fasering!$D$5:$D$9)</f>
        <v>1599.801339920469</v>
      </c>
      <c r="J36" s="30">
        <f>($K$3+F36*12*7.57%)*SUM(Fasering!$D$5:$D$10)</f>
        <v>2220.0902570301005</v>
      </c>
      <c r="K36" s="30">
        <f>($K$3+G36*12*7.57%)*SUM(Fasering!$D$5:$D$11)</f>
        <v>2920.0385062551545</v>
      </c>
      <c r="L36" s="73">
        <f>($K$3+H36*12*7.57%)*SUM(Fasering!$D$5:$D$12)</f>
        <v>3702.8001620000018</v>
      </c>
    </row>
    <row r="37" spans="1:12" x14ac:dyDescent="0.2">
      <c r="A37" s="52">
        <f t="shared" si="2"/>
        <v>27</v>
      </c>
      <c r="B37" s="16">
        <v>47176.160000000003</v>
      </c>
      <c r="C37" s="16">
        <f t="shared" si="0"/>
        <v>47176.160000000003</v>
      </c>
      <c r="D37" s="68">
        <f t="shared" si="1"/>
        <v>3931.3466666666668</v>
      </c>
      <c r="E37" s="69">
        <f>GEW!$D$8+($D37-GEW!$D$8)*SUM(Fasering!$D$5:$D$9)</f>
        <v>3023.4885207820057</v>
      </c>
      <c r="F37" s="70">
        <f>GEW!$D$8+($D37-GEW!$D$8)*SUM(Fasering!$D$5:$D$10)</f>
        <v>3326.3348367857689</v>
      </c>
      <c r="G37" s="70">
        <f>GEW!$D$8+($D37-GEW!$D$8)*SUM(Fasering!$D$5:$D$11)</f>
        <v>3628.5003506629041</v>
      </c>
      <c r="H37" s="71">
        <f>GEW!$D$8+($D37-GEW!$D$8)*SUM(Fasering!$D$5:$D$12)</f>
        <v>3931.3466666666673</v>
      </c>
      <c r="I37" s="72">
        <f>($K$3+E37*12*7.57%)*SUM(Fasering!$D$5:$D$9)</f>
        <v>1601.8902986653061</v>
      </c>
      <c r="J37" s="30">
        <f>($K$3+F37*12*7.57%)*SUM(Fasering!$D$5:$D$10)</f>
        <v>2223.4445589559045</v>
      </c>
      <c r="K37" s="30">
        <f>($K$3+G37*12*7.57%)*SUM(Fasering!$D$5:$D$11)</f>
        <v>2924.9525291518626</v>
      </c>
      <c r="L37" s="73">
        <f>($K$3+H37*12*7.57%)*SUM(Fasering!$D$5:$D$12)</f>
        <v>3709.5753120000013</v>
      </c>
    </row>
    <row r="38" spans="1:12" x14ac:dyDescent="0.2">
      <c r="A38" s="52">
        <f t="shared" si="2"/>
        <v>28</v>
      </c>
      <c r="B38" s="16">
        <v>47243.89</v>
      </c>
      <c r="C38" s="16">
        <f t="shared" si="0"/>
        <v>47243.89</v>
      </c>
      <c r="D38" s="68">
        <f t="shared" si="1"/>
        <v>3936.9908333333333</v>
      </c>
      <c r="E38" s="69">
        <f>GEW!$D$8+($D38-GEW!$D$8)*SUM(Fasering!$D$5:$D$9)</f>
        <v>3026.6225663285795</v>
      </c>
      <c r="F38" s="70">
        <f>GEW!$D$8+($D38-GEW!$D$8)*SUM(Fasering!$D$5:$D$10)</f>
        <v>3330.3062168183405</v>
      </c>
      <c r="G38" s="70">
        <f>GEW!$D$8+($D38-GEW!$D$8)*SUM(Fasering!$D$5:$D$11)</f>
        <v>3633.3071828435732</v>
      </c>
      <c r="H38" s="71">
        <f>GEW!$D$8+($D38-GEW!$D$8)*SUM(Fasering!$D$5:$D$12)</f>
        <v>3936.9908333333337</v>
      </c>
      <c r="I38" s="72">
        <f>($K$3+E38*12*7.57%)*SUM(Fasering!$D$5:$D$9)</f>
        <v>1603.4711386182428</v>
      </c>
      <c r="J38" s="30">
        <f>($K$3+F38*12*7.57%)*SUM(Fasering!$D$5:$D$10)</f>
        <v>2225.9829597317112</v>
      </c>
      <c r="K38" s="30">
        <f>($K$3+G38*12*7.57%)*SUM(Fasering!$D$5:$D$11)</f>
        <v>2928.6712640210703</v>
      </c>
      <c r="L38" s="73">
        <f>($K$3+H38*12*7.57%)*SUM(Fasering!$D$5:$D$12)</f>
        <v>3714.7024730000016</v>
      </c>
    </row>
    <row r="39" spans="1:12" x14ac:dyDescent="0.2">
      <c r="A39" s="52">
        <f t="shared" si="2"/>
        <v>29</v>
      </c>
      <c r="B39" s="16">
        <v>47306.61</v>
      </c>
      <c r="C39" s="16">
        <f t="shared" si="0"/>
        <v>47306.61</v>
      </c>
      <c r="D39" s="68">
        <f t="shared" si="1"/>
        <v>3942.2175000000002</v>
      </c>
      <c r="E39" s="69">
        <f>GEW!$D$8+($D39-GEW!$D$8)*SUM(Fasering!$D$5:$D$9)</f>
        <v>3029.5247859754299</v>
      </c>
      <c r="F39" s="70">
        <f>GEW!$D$8+($D39-GEW!$D$8)*SUM(Fasering!$D$5:$D$10)</f>
        <v>3333.9838331721417</v>
      </c>
      <c r="G39" s="70">
        <f>GEW!$D$8+($D39-GEW!$D$8)*SUM(Fasering!$D$5:$D$11)</f>
        <v>3637.7584528032894</v>
      </c>
      <c r="H39" s="71">
        <f>GEW!$D$8+($D39-GEW!$D$8)*SUM(Fasering!$D$5:$D$12)</f>
        <v>3942.2175000000007</v>
      </c>
      <c r="I39" s="72">
        <f>($K$3+E39*12*7.57%)*SUM(Fasering!$D$5:$D$9)</f>
        <v>1604.9350435621113</v>
      </c>
      <c r="J39" s="30">
        <f>($K$3+F39*12*7.57%)*SUM(Fasering!$D$5:$D$10)</f>
        <v>2228.3335945561412</v>
      </c>
      <c r="K39" s="30">
        <f>($K$3+G39*12*7.57%)*SUM(Fasering!$D$5:$D$11)</f>
        <v>2932.11492341863</v>
      </c>
      <c r="L39" s="73">
        <f>($K$3+H39*12*7.57%)*SUM(Fasering!$D$5:$D$12)</f>
        <v>3719.4503770000019</v>
      </c>
    </row>
    <row r="40" spans="1:12" x14ac:dyDescent="0.2">
      <c r="A40" s="52">
        <f t="shared" si="2"/>
        <v>30</v>
      </c>
      <c r="B40" s="16">
        <v>47364.75</v>
      </c>
      <c r="C40" s="16">
        <f t="shared" si="0"/>
        <v>47364.75</v>
      </c>
      <c r="D40" s="68">
        <f t="shared" si="1"/>
        <v>3947.0625</v>
      </c>
      <c r="E40" s="69">
        <f>GEW!$D$8+($D40-GEW!$D$8)*SUM(Fasering!$D$5:$D$9)</f>
        <v>3032.2150769554655</v>
      </c>
      <c r="F40" s="70">
        <f>GEW!$D$8+($D40-GEW!$D$8)*SUM(Fasering!$D$5:$D$10)</f>
        <v>3337.3928990970448</v>
      </c>
      <c r="G40" s="70">
        <f>GEW!$D$8+($D40-GEW!$D$8)*SUM(Fasering!$D$5:$D$11)</f>
        <v>3641.8846778584202</v>
      </c>
      <c r="H40" s="71">
        <f>GEW!$D$8+($D40-GEW!$D$8)*SUM(Fasering!$D$5:$D$12)</f>
        <v>3947.0625</v>
      </c>
      <c r="I40" s="72">
        <f>($K$3+E40*12*7.57%)*SUM(Fasering!$D$5:$D$9)</f>
        <v>1606.2920498350147</v>
      </c>
      <c r="J40" s="30">
        <f>($K$3+F40*12*7.57%)*SUM(Fasering!$D$5:$D$10)</f>
        <v>2230.5125790697298</v>
      </c>
      <c r="K40" s="30">
        <f>($K$3+G40*12*7.57%)*SUM(Fasering!$D$5:$D$11)</f>
        <v>2935.3071166165587</v>
      </c>
      <c r="L40" s="73">
        <f>($K$3+H40*12*7.57%)*SUM(Fasering!$D$5:$D$12)</f>
        <v>3723.851575000001</v>
      </c>
    </row>
    <row r="41" spans="1:12" x14ac:dyDescent="0.2">
      <c r="A41" s="52">
        <f t="shared" si="2"/>
        <v>31</v>
      </c>
      <c r="B41" s="16">
        <v>47418.559999999998</v>
      </c>
      <c r="C41" s="16">
        <f t="shared" si="0"/>
        <v>47418.559999999998</v>
      </c>
      <c r="D41" s="68">
        <f t="shared" si="1"/>
        <v>3951.5466666666666</v>
      </c>
      <c r="E41" s="69">
        <f>GEW!$D$8+($D41-GEW!$D$8)*SUM(Fasering!$D$5:$D$9)</f>
        <v>3034.7050074273561</v>
      </c>
      <c r="F41" s="70">
        <f>GEW!$D$8+($D41-GEW!$D$8)*SUM(Fasering!$D$5:$D$10)</f>
        <v>3340.5480734592584</v>
      </c>
      <c r="G41" s="70">
        <f>GEW!$D$8+($D41-GEW!$D$8)*SUM(Fasering!$D$5:$D$11)</f>
        <v>3645.7036006347653</v>
      </c>
      <c r="H41" s="71">
        <f>GEW!$D$8+($D41-GEW!$D$8)*SUM(Fasering!$D$5:$D$12)</f>
        <v>3951.5466666666671</v>
      </c>
      <c r="I41" s="72">
        <f>($K$3+E41*12*7.57%)*SUM(Fasering!$D$5:$D$9)</f>
        <v>1607.547992517246</v>
      </c>
      <c r="J41" s="30">
        <f>($K$3+F41*12*7.57%)*SUM(Fasering!$D$5:$D$10)</f>
        <v>2232.5292828309321</v>
      </c>
      <c r="K41" s="30">
        <f>($K$3+G41*12*7.57%)*SUM(Fasering!$D$5:$D$11)</f>
        <v>2938.261569935798</v>
      </c>
      <c r="L41" s="73">
        <f>($K$3+H41*12*7.57%)*SUM(Fasering!$D$5:$D$12)</f>
        <v>3727.9249920000016</v>
      </c>
    </row>
    <row r="42" spans="1:12" x14ac:dyDescent="0.2">
      <c r="A42" s="52">
        <f t="shared" si="2"/>
        <v>32</v>
      </c>
      <c r="B42" s="16">
        <v>47468.41</v>
      </c>
      <c r="C42" s="16">
        <f t="shared" si="0"/>
        <v>47468.41</v>
      </c>
      <c r="D42" s="68">
        <f t="shared" si="1"/>
        <v>3955.7008333333338</v>
      </c>
      <c r="E42" s="69">
        <f>GEW!$D$8+($D42-GEW!$D$8)*SUM(Fasering!$D$5:$D$9)</f>
        <v>3037.011698265932</v>
      </c>
      <c r="F42" s="70">
        <f>GEW!$D$8+($D42-GEW!$D$8)*SUM(Fasering!$D$5:$D$10)</f>
        <v>3343.4710513807663</v>
      </c>
      <c r="G42" s="70">
        <f>GEW!$D$8+($D42-GEW!$D$8)*SUM(Fasering!$D$5:$D$11)</f>
        <v>3649.2414802185003</v>
      </c>
      <c r="H42" s="71">
        <f>GEW!$D$8+($D42-GEW!$D$8)*SUM(Fasering!$D$5:$D$12)</f>
        <v>3955.7008333333342</v>
      </c>
      <c r="I42" s="72">
        <f>($K$3+E42*12*7.57%)*SUM(Fasering!$D$5:$D$9)</f>
        <v>1608.7115075276388</v>
      </c>
      <c r="J42" s="30">
        <f>($K$3+F42*12*7.57%)*SUM(Fasering!$D$5:$D$10)</f>
        <v>2234.3975727862544</v>
      </c>
      <c r="K42" s="30">
        <f>($K$3+G42*12*7.57%)*SUM(Fasering!$D$5:$D$11)</f>
        <v>2940.9985983313391</v>
      </c>
      <c r="L42" s="73">
        <f>($K$3+H42*12*7.57%)*SUM(Fasering!$D$5:$D$12)</f>
        <v>3731.6986370000022</v>
      </c>
    </row>
    <row r="43" spans="1:12" x14ac:dyDescent="0.2">
      <c r="A43" s="52">
        <f t="shared" si="2"/>
        <v>33</v>
      </c>
      <c r="B43" s="16">
        <v>47514.55</v>
      </c>
      <c r="C43" s="16">
        <f t="shared" si="0"/>
        <v>47514.55</v>
      </c>
      <c r="D43" s="68">
        <f t="shared" si="1"/>
        <v>3959.5458333333336</v>
      </c>
      <c r="E43" s="69">
        <f>GEW!$D$8+($D43-GEW!$D$8)*SUM(Fasering!$D$5:$D$9)</f>
        <v>3039.1467176298611</v>
      </c>
      <c r="F43" s="70">
        <f>GEW!$D$8+($D43-GEW!$D$8)*SUM(Fasering!$D$5:$D$10)</f>
        <v>3346.1764917277742</v>
      </c>
      <c r="G43" s="70">
        <f>GEW!$D$8+($D43-GEW!$D$8)*SUM(Fasering!$D$5:$D$11)</f>
        <v>3652.5160592354205</v>
      </c>
      <c r="H43" s="71">
        <f>GEW!$D$8+($D43-GEW!$D$8)*SUM(Fasering!$D$5:$D$12)</f>
        <v>3959.5458333333336</v>
      </c>
      <c r="I43" s="72">
        <f>($K$3+E43*12*7.57%)*SUM(Fasering!$D$5:$D$9)</f>
        <v>1609.7884299464856</v>
      </c>
      <c r="J43" s="30">
        <f>($K$3+F43*12*7.57%)*SUM(Fasering!$D$5:$D$10)</f>
        <v>2236.1268184941491</v>
      </c>
      <c r="K43" s="30">
        <f>($K$3+G43*12*7.57%)*SUM(Fasering!$D$5:$D$11)</f>
        <v>2943.5319281241227</v>
      </c>
      <c r="L43" s="73">
        <f>($K$3+H43*12*7.57%)*SUM(Fasering!$D$5:$D$12)</f>
        <v>3735.1914350000015</v>
      </c>
    </row>
    <row r="44" spans="1:12" x14ac:dyDescent="0.2">
      <c r="A44" s="52">
        <f t="shared" si="2"/>
        <v>34</v>
      </c>
      <c r="B44" s="16">
        <v>47557.3</v>
      </c>
      <c r="C44" s="16">
        <f t="shared" si="0"/>
        <v>47557.3</v>
      </c>
      <c r="D44" s="68">
        <f t="shared" si="1"/>
        <v>3963.1083333333336</v>
      </c>
      <c r="E44" s="69">
        <f>GEW!$D$8+($D44-GEW!$D$8)*SUM(Fasering!$D$5:$D$9)</f>
        <v>3041.1248727622401</v>
      </c>
      <c r="F44" s="70">
        <f>GEW!$D$8+($D44-GEW!$D$8)*SUM(Fasering!$D$5:$D$10)</f>
        <v>3348.6831578490273</v>
      </c>
      <c r="G44" s="70">
        <f>GEW!$D$8+($D44-GEW!$D$8)*SUM(Fasering!$D$5:$D$11)</f>
        <v>3655.5500482465468</v>
      </c>
      <c r="H44" s="71">
        <f>GEW!$D$8+($D44-GEW!$D$8)*SUM(Fasering!$D$5:$D$12)</f>
        <v>3963.1083333333336</v>
      </c>
      <c r="I44" s="72">
        <f>($K$3+E44*12*7.57%)*SUM(Fasering!$D$5:$D$9)</f>
        <v>1610.7862286765614</v>
      </c>
      <c r="J44" s="30">
        <f>($K$3+F44*12*7.57%)*SUM(Fasering!$D$5:$D$10)</f>
        <v>2237.7290129894359</v>
      </c>
      <c r="K44" s="30">
        <f>($K$3+G44*12*7.57%)*SUM(Fasering!$D$5:$D$11)</f>
        <v>2945.8791290049526</v>
      </c>
      <c r="L44" s="73">
        <f>($K$3+H44*12*7.57%)*SUM(Fasering!$D$5:$D$12)</f>
        <v>3738.4276100000016</v>
      </c>
    </row>
    <row r="45" spans="1:12" x14ac:dyDescent="0.2">
      <c r="A45" s="52">
        <f t="shared" si="2"/>
        <v>35</v>
      </c>
      <c r="B45" s="16">
        <v>47596.85</v>
      </c>
      <c r="C45" s="16">
        <f t="shared" si="0"/>
        <v>47596.85</v>
      </c>
      <c r="D45" s="68">
        <f t="shared" si="1"/>
        <v>3966.4041666666667</v>
      </c>
      <c r="E45" s="69">
        <f>GEW!$D$8+($D45-GEW!$D$8)*SUM(Fasering!$D$5:$D$9)</f>
        <v>3042.9549554636578</v>
      </c>
      <c r="F45" s="70">
        <f>GEW!$D$8+($D45-GEW!$D$8)*SUM(Fasering!$D$5:$D$10)</f>
        <v>3351.0021904828409</v>
      </c>
      <c r="G45" s="70">
        <f>GEW!$D$8+($D45-GEW!$D$8)*SUM(Fasering!$D$5:$D$11)</f>
        <v>3658.3569316474841</v>
      </c>
      <c r="H45" s="71">
        <f>GEW!$D$8+($D45-GEW!$D$8)*SUM(Fasering!$D$5:$D$12)</f>
        <v>3966.4041666666672</v>
      </c>
      <c r="I45" s="72">
        <f>($K$3+E45*12*7.57%)*SUM(Fasering!$D$5:$D$9)</f>
        <v>1611.709338378889</v>
      </c>
      <c r="J45" s="30">
        <f>($K$3+F45*12*7.57%)*SUM(Fasering!$D$5:$D$10)</f>
        <v>2239.2112771365369</v>
      </c>
      <c r="K45" s="30">
        <f>($K$3+G45*12*7.57%)*SUM(Fasering!$D$5:$D$11)</f>
        <v>2948.050632977744</v>
      </c>
      <c r="L45" s="73">
        <f>($K$3+H45*12*7.57%)*SUM(Fasering!$D$5:$D$12)</f>
        <v>3741.4215450000015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4.6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30</v>
      </c>
      <c r="B1" s="1" t="s">
        <v>84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31026.35</v>
      </c>
      <c r="C10" s="16">
        <f t="shared" ref="C10:C45" si="0">B10*$D$3</f>
        <v>31026.35</v>
      </c>
      <c r="D10" s="68">
        <f t="shared" ref="D10:D45" si="1">B10/12*$D$3</f>
        <v>2585.5291666666667</v>
      </c>
      <c r="E10" s="69">
        <f>GEW!$D$8+($D10-GEW!$D$8)*SUM(Fasering!$D$5:$D$9)</f>
        <v>2276.1942625726583</v>
      </c>
      <c r="F10" s="70">
        <f>GEW!$D$8+($D10-GEW!$D$8)*SUM(Fasering!$D$5:$D$10)</f>
        <v>2379.3832206063616</v>
      </c>
      <c r="G10" s="70">
        <f>GEW!$D$8+($D10-GEW!$D$8)*SUM(Fasering!$D$5:$D$11)</f>
        <v>2482.3402086329638</v>
      </c>
      <c r="H10" s="71">
        <f>GEW!$D$8+($D10-GEW!$D$8)*SUM(Fasering!$D$5:$D$12)</f>
        <v>2585.5291666666667</v>
      </c>
      <c r="I10" s="72">
        <f>($K$3+E10*12*7.57%)*SUM(Fasering!$D$5:$D$9)</f>
        <v>1224.948546408737</v>
      </c>
      <c r="J10" s="30">
        <f>($K$3+F10*12*7.57%)*SUM(Fasering!$D$5:$D$10)</f>
        <v>1618.1782038232475</v>
      </c>
      <c r="K10" s="30">
        <f>($K$3+G10*12*7.57%)*SUM(Fasering!$D$5:$D$11)</f>
        <v>2038.2426283977265</v>
      </c>
      <c r="L10" s="73">
        <f>($K$3+H10*12*7.57%)*SUM(Fasering!$D$5:$D$12)</f>
        <v>2487.0346950000007</v>
      </c>
    </row>
    <row r="11" spans="1:12" x14ac:dyDescent="0.2">
      <c r="A11" s="52">
        <f t="shared" ref="A11:A45" si="2">+A10+1</f>
        <v>1</v>
      </c>
      <c r="B11" s="16">
        <v>31904.12</v>
      </c>
      <c r="C11" s="16">
        <f t="shared" si="0"/>
        <v>31904.12</v>
      </c>
      <c r="D11" s="68">
        <f t="shared" si="1"/>
        <v>2658.6766666666667</v>
      </c>
      <c r="E11" s="69">
        <f>GEW!$D$8+($D11-GEW!$D$8)*SUM(Fasering!$D$5:$D$9)</f>
        <v>2316.8109931118051</v>
      </c>
      <c r="F11" s="70">
        <f>GEW!$D$8+($D11-GEW!$D$8)*SUM(Fasering!$D$5:$D$10)</f>
        <v>2430.851672565474</v>
      </c>
      <c r="G11" s="70">
        <f>GEW!$D$8+($D11-GEW!$D$8)*SUM(Fasering!$D$5:$D$11)</f>
        <v>2544.6359872129979</v>
      </c>
      <c r="H11" s="71">
        <f>GEW!$D$8+($D11-GEW!$D$8)*SUM(Fasering!$D$5:$D$12)</f>
        <v>2658.6766666666672</v>
      </c>
      <c r="I11" s="72">
        <f>($K$3+E11*12*7.57%)*SUM(Fasering!$D$5:$D$9)</f>
        <v>1245.4359801233286</v>
      </c>
      <c r="J11" s="30">
        <f>($K$3+F11*12*7.57%)*SUM(Fasering!$D$5:$D$10)</f>
        <v>1651.0754731127802</v>
      </c>
      <c r="K11" s="30">
        <f>($K$3+G11*12*7.57%)*SUM(Fasering!$D$5:$D$11)</f>
        <v>2086.4368393255922</v>
      </c>
      <c r="L11" s="73">
        <f>($K$3+H11*12*7.57%)*SUM(Fasering!$D$5:$D$12)</f>
        <v>2553.4818840000012</v>
      </c>
    </row>
    <row r="12" spans="1:12" x14ac:dyDescent="0.2">
      <c r="A12" s="52">
        <f t="shared" si="2"/>
        <v>2</v>
      </c>
      <c r="B12" s="16">
        <v>32900.22</v>
      </c>
      <c r="C12" s="16">
        <f t="shared" si="0"/>
        <v>32900.22</v>
      </c>
      <c r="D12" s="68">
        <f t="shared" si="1"/>
        <v>2741.6849999999999</v>
      </c>
      <c r="E12" s="69">
        <f>GEW!$D$8+($D12-GEW!$D$8)*SUM(Fasering!$D$5:$D$9)</f>
        <v>2362.9031645121081</v>
      </c>
      <c r="F12" s="70">
        <f>GEW!$D$8+($D12-GEW!$D$8)*SUM(Fasering!$D$5:$D$10)</f>
        <v>2489.2584590772849</v>
      </c>
      <c r="G12" s="70">
        <f>GEW!$D$8+($D12-GEW!$D$8)*SUM(Fasering!$D$5:$D$11)</f>
        <v>2615.3297054348236</v>
      </c>
      <c r="H12" s="71">
        <f>GEW!$D$8+($D12-GEW!$D$8)*SUM(Fasering!$D$5:$D$12)</f>
        <v>2741.6850000000004</v>
      </c>
      <c r="I12" s="72">
        <f>($K$3+E12*12*7.57%)*SUM(Fasering!$D$5:$D$9)</f>
        <v>1268.685274042128</v>
      </c>
      <c r="J12" s="30">
        <f>($K$3+F12*12*7.57%)*SUM(Fasering!$D$5:$D$10)</f>
        <v>1688.4075418087984</v>
      </c>
      <c r="K12" s="30">
        <f>($K$3+G12*12*7.57%)*SUM(Fasering!$D$5:$D$11)</f>
        <v>2141.1279924810283</v>
      </c>
      <c r="L12" s="73">
        <f>($K$3+H12*12*7.57%)*SUM(Fasering!$D$5:$D$12)</f>
        <v>2628.8866540000008</v>
      </c>
    </row>
    <row r="13" spans="1:12" x14ac:dyDescent="0.2">
      <c r="A13" s="52">
        <f t="shared" si="2"/>
        <v>3</v>
      </c>
      <c r="B13" s="16">
        <v>33940.29</v>
      </c>
      <c r="C13" s="16">
        <f t="shared" si="0"/>
        <v>33940.29</v>
      </c>
      <c r="D13" s="68">
        <f t="shared" si="1"/>
        <v>2828.3575000000001</v>
      </c>
      <c r="E13" s="69">
        <f>GEW!$D$8+($D13-GEW!$D$8)*SUM(Fasering!$D$5:$D$9)</f>
        <v>2411.0299436590949</v>
      </c>
      <c r="F13" s="70">
        <f>GEW!$D$8+($D13-GEW!$D$8)*SUM(Fasering!$D$5:$D$10)</f>
        <v>2550.2434469774348</v>
      </c>
      <c r="G13" s="70">
        <f>GEW!$D$8+($D13-GEW!$D$8)*SUM(Fasering!$D$5:$D$11)</f>
        <v>2689.1439966816606</v>
      </c>
      <c r="H13" s="71">
        <f>GEW!$D$8+($D13-GEW!$D$8)*SUM(Fasering!$D$5:$D$12)</f>
        <v>2828.3575000000001</v>
      </c>
      <c r="I13" s="72">
        <f>($K$3+E13*12*7.57%)*SUM(Fasering!$D$5:$D$9)</f>
        <v>1292.9608418828327</v>
      </c>
      <c r="J13" s="30">
        <f>($K$3+F13*12*7.57%)*SUM(Fasering!$D$5:$D$10)</f>
        <v>1727.3875284453486</v>
      </c>
      <c r="K13" s="30">
        <f>($K$3+G13*12*7.57%)*SUM(Fasering!$D$5:$D$11)</f>
        <v>2198.2333309634851</v>
      </c>
      <c r="L13" s="73">
        <f>($K$3+H13*12*7.57%)*SUM(Fasering!$D$5:$D$12)</f>
        <v>2707.6199530000008</v>
      </c>
    </row>
    <row r="14" spans="1:12" x14ac:dyDescent="0.2">
      <c r="A14" s="52">
        <f t="shared" si="2"/>
        <v>4</v>
      </c>
      <c r="B14" s="16">
        <v>34891.5</v>
      </c>
      <c r="C14" s="16">
        <f t="shared" si="0"/>
        <v>34891.5</v>
      </c>
      <c r="D14" s="68">
        <f t="shared" si="1"/>
        <v>2907.625</v>
      </c>
      <c r="E14" s="69">
        <f>GEW!$D$8+($D14-GEW!$D$8)*SUM(Fasering!$D$5:$D$9)</f>
        <v>2455.0449364888132</v>
      </c>
      <c r="F14" s="70">
        <f>GEW!$D$8+($D14-GEW!$D$8)*SUM(Fasering!$D$5:$D$10)</f>
        <v>2606.0180874732678</v>
      </c>
      <c r="G14" s="70">
        <f>GEW!$D$8+($D14-GEW!$D$8)*SUM(Fasering!$D$5:$D$11)</f>
        <v>2756.6518490155454</v>
      </c>
      <c r="H14" s="71">
        <f>GEW!$D$8+($D14-GEW!$D$8)*SUM(Fasering!$D$5:$D$12)</f>
        <v>2907.625</v>
      </c>
      <c r="I14" s="72">
        <f>($K$3+E14*12*7.57%)*SUM(Fasering!$D$5:$D$9)</f>
        <v>1315.1623887842495</v>
      </c>
      <c r="J14" s="30">
        <f>($K$3+F14*12*7.57%)*SUM(Fasering!$D$5:$D$10)</f>
        <v>1763.0371992257312</v>
      </c>
      <c r="K14" s="30">
        <f>($K$3+G14*12*7.57%)*SUM(Fasering!$D$5:$D$11)</f>
        <v>2250.4597859308396</v>
      </c>
      <c r="L14" s="73">
        <f>($K$3+H14*12*7.57%)*SUM(Fasering!$D$5:$D$12)</f>
        <v>2779.6265500000009</v>
      </c>
    </row>
    <row r="15" spans="1:12" x14ac:dyDescent="0.2">
      <c r="A15" s="52">
        <f t="shared" si="2"/>
        <v>5</v>
      </c>
      <c r="B15" s="16">
        <v>35561.300000000003</v>
      </c>
      <c r="C15" s="16">
        <f t="shared" si="0"/>
        <v>35561.300000000003</v>
      </c>
      <c r="D15" s="68">
        <f t="shared" si="1"/>
        <v>2963.4416666666671</v>
      </c>
      <c r="E15" s="69">
        <f>GEW!$D$8+($D15-GEW!$D$8)*SUM(Fasering!$D$5:$D$9)</f>
        <v>2486.0383471944888</v>
      </c>
      <c r="F15" s="70">
        <f>GEW!$D$8+($D15-GEW!$D$8)*SUM(Fasering!$D$5:$D$10)</f>
        <v>2645.2921218128031</v>
      </c>
      <c r="G15" s="70">
        <f>GEW!$D$8+($D15-GEW!$D$8)*SUM(Fasering!$D$5:$D$11)</f>
        <v>2804.1878920483528</v>
      </c>
      <c r="H15" s="71">
        <f>GEW!$D$8+($D15-GEW!$D$8)*SUM(Fasering!$D$5:$D$12)</f>
        <v>2963.4416666666675</v>
      </c>
      <c r="I15" s="72">
        <f>($K$3+E15*12*7.57%)*SUM(Fasering!$D$5:$D$9)</f>
        <v>1330.7957359048321</v>
      </c>
      <c r="J15" s="30">
        <f>($K$3+F15*12*7.57%)*SUM(Fasering!$D$5:$D$10)</f>
        <v>1788.1401202302418</v>
      </c>
      <c r="K15" s="30">
        <f>($K$3+G15*12*7.57%)*SUM(Fasering!$D$5:$D$11)</f>
        <v>2287.2353449947004</v>
      </c>
      <c r="L15" s="73">
        <f>($K$3+H15*12*7.57%)*SUM(Fasering!$D$5:$D$12)</f>
        <v>2830.3304100000014</v>
      </c>
    </row>
    <row r="16" spans="1:12" x14ac:dyDescent="0.2">
      <c r="A16" s="52">
        <f t="shared" si="2"/>
        <v>6</v>
      </c>
      <c r="B16" s="16">
        <v>36508.11</v>
      </c>
      <c r="C16" s="16">
        <f t="shared" si="0"/>
        <v>36508.11</v>
      </c>
      <c r="D16" s="68">
        <f t="shared" si="1"/>
        <v>3042.3425000000002</v>
      </c>
      <c r="E16" s="69">
        <f>GEW!$D$8+($D16-GEW!$D$8)*SUM(Fasering!$D$5:$D$9)</f>
        <v>2529.8497404316345</v>
      </c>
      <c r="F16" s="70">
        <f>GEW!$D$8+($D16-GEW!$D$8)*SUM(Fasering!$D$5:$D$10)</f>
        <v>2700.808766263408</v>
      </c>
      <c r="G16" s="70">
        <f>GEW!$D$8+($D16-GEW!$D$8)*SUM(Fasering!$D$5:$D$11)</f>
        <v>2871.3834741682267</v>
      </c>
      <c r="H16" s="71">
        <f>GEW!$D$8+($D16-GEW!$D$8)*SUM(Fasering!$D$5:$D$12)</f>
        <v>3042.3425000000007</v>
      </c>
      <c r="I16" s="72">
        <f>($K$3+E16*12*7.57%)*SUM(Fasering!$D$5:$D$9)</f>
        <v>1352.8945853930948</v>
      </c>
      <c r="J16" s="30">
        <f>($K$3+F16*12*7.57%)*SUM(Fasering!$D$5:$D$10)</f>
        <v>1823.6248867818701</v>
      </c>
      <c r="K16" s="30">
        <f>($K$3+G16*12*7.57%)*SUM(Fasering!$D$5:$D$11)</f>
        <v>2339.2202167135024</v>
      </c>
      <c r="L16" s="73">
        <f>($K$3+H16*12*7.57%)*SUM(Fasering!$D$5:$D$12)</f>
        <v>2902.0039270000011</v>
      </c>
    </row>
    <row r="17" spans="1:12" x14ac:dyDescent="0.2">
      <c r="A17" s="52">
        <f t="shared" si="2"/>
        <v>7</v>
      </c>
      <c r="B17" s="16">
        <v>37600.370000000003</v>
      </c>
      <c r="C17" s="16">
        <f t="shared" si="0"/>
        <v>37600.370000000003</v>
      </c>
      <c r="D17" s="68">
        <f t="shared" si="1"/>
        <v>3133.3641666666667</v>
      </c>
      <c r="E17" s="69">
        <f>GEW!$D$8+($D17-GEW!$D$8)*SUM(Fasering!$D$5:$D$9)</f>
        <v>2580.3914883823372</v>
      </c>
      <c r="F17" s="70">
        <f>GEW!$D$8+($D17-GEW!$D$8)*SUM(Fasering!$D$5:$D$10)</f>
        <v>2764.8539390727551</v>
      </c>
      <c r="G17" s="70">
        <f>GEW!$D$8+($D17-GEW!$D$8)*SUM(Fasering!$D$5:$D$11)</f>
        <v>2948.9017159762498</v>
      </c>
      <c r="H17" s="71">
        <f>GEW!$D$8+($D17-GEW!$D$8)*SUM(Fasering!$D$5:$D$12)</f>
        <v>3133.3641666666672</v>
      </c>
      <c r="I17" s="72">
        <f>($K$3+E17*12*7.57%)*SUM(Fasering!$D$5:$D$9)</f>
        <v>1378.388284595733</v>
      </c>
      <c r="J17" s="30">
        <f>($K$3+F17*12*7.57%)*SUM(Fasering!$D$5:$D$10)</f>
        <v>1864.560862440853</v>
      </c>
      <c r="K17" s="30">
        <f>($K$3+G17*12*7.57%)*SUM(Fasering!$D$5:$D$11)</f>
        <v>2399.1910619555024</v>
      </c>
      <c r="L17" s="73">
        <f>($K$3+H17*12*7.57%)*SUM(Fasering!$D$5:$D$12)</f>
        <v>2984.6880090000013</v>
      </c>
    </row>
    <row r="18" spans="1:12" x14ac:dyDescent="0.2">
      <c r="A18" s="52">
        <f t="shared" si="2"/>
        <v>8</v>
      </c>
      <c r="B18" s="16">
        <v>38170.400000000001</v>
      </c>
      <c r="C18" s="16">
        <f t="shared" si="0"/>
        <v>38170.400000000001</v>
      </c>
      <c r="D18" s="68">
        <f t="shared" si="1"/>
        <v>3180.8666666666668</v>
      </c>
      <c r="E18" s="69">
        <f>GEW!$D$8+($D18-GEW!$D$8)*SUM(Fasering!$D$5:$D$9)</f>
        <v>2606.7682783264345</v>
      </c>
      <c r="F18" s="70">
        <f>GEW!$D$8+($D18-GEW!$D$8)*SUM(Fasering!$D$5:$D$10)</f>
        <v>2798.277913086737</v>
      </c>
      <c r="G18" s="70">
        <f>GEW!$D$8+($D18-GEW!$D$8)*SUM(Fasering!$D$5:$D$11)</f>
        <v>2989.3570319063642</v>
      </c>
      <c r="H18" s="71">
        <f>GEW!$D$8+($D18-GEW!$D$8)*SUM(Fasering!$D$5:$D$12)</f>
        <v>3180.8666666666668</v>
      </c>
      <c r="I18" s="72">
        <f>($K$3+E18*12*7.57%)*SUM(Fasering!$D$5:$D$9)</f>
        <v>1391.692967873048</v>
      </c>
      <c r="J18" s="30">
        <f>($K$3+F18*12*7.57%)*SUM(Fasering!$D$5:$D$10)</f>
        <v>1885.9245800583521</v>
      </c>
      <c r="K18" s="30">
        <f>($K$3+G18*12*7.57%)*SUM(Fasering!$D$5:$D$11)</f>
        <v>2430.4887208584173</v>
      </c>
      <c r="L18" s="73">
        <f>($K$3+H18*12*7.57%)*SUM(Fasering!$D$5:$D$12)</f>
        <v>3027.8392800000011</v>
      </c>
    </row>
    <row r="19" spans="1:12" x14ac:dyDescent="0.2">
      <c r="A19" s="52">
        <f t="shared" si="2"/>
        <v>9</v>
      </c>
      <c r="B19" s="16">
        <v>38957.99</v>
      </c>
      <c r="C19" s="16">
        <f t="shared" si="0"/>
        <v>38957.99</v>
      </c>
      <c r="D19" s="68">
        <f t="shared" si="1"/>
        <v>3246.4991666666665</v>
      </c>
      <c r="E19" s="69">
        <f>GEW!$D$8+($D19-GEW!$D$8)*SUM(Fasering!$D$5:$D$9)</f>
        <v>2643.2121426705407</v>
      </c>
      <c r="F19" s="70">
        <f>GEW!$D$8+($D19-GEW!$D$8)*SUM(Fasering!$D$5:$D$10)</f>
        <v>2844.4586188279645</v>
      </c>
      <c r="G19" s="70">
        <f>GEW!$D$8+($D19-GEW!$D$8)*SUM(Fasering!$D$5:$D$11)</f>
        <v>3045.2526905092427</v>
      </c>
      <c r="H19" s="71">
        <f>GEW!$D$8+($D19-GEW!$D$8)*SUM(Fasering!$D$5:$D$12)</f>
        <v>3246.4991666666665</v>
      </c>
      <c r="I19" s="72">
        <f>($K$3+E19*12*7.57%)*SUM(Fasering!$D$5:$D$9)</f>
        <v>1410.0755714244056</v>
      </c>
      <c r="J19" s="30">
        <f>($K$3+F19*12*7.57%)*SUM(Fasering!$D$5:$D$10)</f>
        <v>1915.4420622230914</v>
      </c>
      <c r="K19" s="30">
        <f>($K$3+G19*12*7.57%)*SUM(Fasering!$D$5:$D$11)</f>
        <v>2473.7315732966163</v>
      </c>
      <c r="L19" s="73">
        <f>($K$3+H19*12*7.57%)*SUM(Fasering!$D$5:$D$12)</f>
        <v>3087.459843000001</v>
      </c>
    </row>
    <row r="20" spans="1:12" x14ac:dyDescent="0.2">
      <c r="A20" s="52">
        <f t="shared" si="2"/>
        <v>10</v>
      </c>
      <c r="B20" s="16">
        <v>39598.980000000003</v>
      </c>
      <c r="C20" s="16">
        <f t="shared" si="0"/>
        <v>39598.980000000003</v>
      </c>
      <c r="D20" s="68">
        <f t="shared" si="1"/>
        <v>3299.9150000000004</v>
      </c>
      <c r="E20" s="69">
        <f>GEW!$D$8+($D20-GEW!$D$8)*SUM(Fasering!$D$5:$D$9)</f>
        <v>2672.8724387712145</v>
      </c>
      <c r="F20" s="70">
        <f>GEW!$D$8+($D20-GEW!$D$8)*SUM(Fasering!$D$5:$D$10)</f>
        <v>2882.0433654259027</v>
      </c>
      <c r="G20" s="70">
        <f>GEW!$D$8+($D20-GEW!$D$8)*SUM(Fasering!$D$5:$D$11)</f>
        <v>3090.7440733453122</v>
      </c>
      <c r="H20" s="71">
        <f>GEW!$D$8+($D20-GEW!$D$8)*SUM(Fasering!$D$5:$D$12)</f>
        <v>3299.9150000000009</v>
      </c>
      <c r="I20" s="72">
        <f>($K$3+E20*12*7.57%)*SUM(Fasering!$D$5:$D$9)</f>
        <v>1425.0364838920409</v>
      </c>
      <c r="J20" s="30">
        <f>($K$3+F20*12*7.57%)*SUM(Fasering!$D$5:$D$10)</f>
        <v>1939.4652353115976</v>
      </c>
      <c r="K20" s="30">
        <f>($K$3+G20*12*7.57%)*SUM(Fasering!$D$5:$D$11)</f>
        <v>2508.9253111352905</v>
      </c>
      <c r="L20" s="73">
        <f>($K$3+H20*12*7.57%)*SUM(Fasering!$D$5:$D$12)</f>
        <v>3135.9827860000019</v>
      </c>
    </row>
    <row r="21" spans="1:12" x14ac:dyDescent="0.2">
      <c r="A21" s="52">
        <f t="shared" si="2"/>
        <v>11</v>
      </c>
      <c r="B21" s="16">
        <v>40192.620000000003</v>
      </c>
      <c r="C21" s="16">
        <f t="shared" si="0"/>
        <v>40192.620000000003</v>
      </c>
      <c r="D21" s="68">
        <f t="shared" si="1"/>
        <v>3349.3850000000002</v>
      </c>
      <c r="E21" s="69">
        <f>GEW!$D$8+($D21-GEW!$D$8)*SUM(Fasering!$D$5:$D$9)</f>
        <v>2700.3417256200005</v>
      </c>
      <c r="F21" s="70">
        <f>GEW!$D$8+($D21-GEW!$D$8)*SUM(Fasering!$D$5:$D$10)</f>
        <v>2916.8517227643943</v>
      </c>
      <c r="G21" s="70">
        <f>GEW!$D$8+($D21-GEW!$D$8)*SUM(Fasering!$D$5:$D$11)</f>
        <v>3132.8750028556069</v>
      </c>
      <c r="H21" s="71">
        <f>GEW!$D$8+($D21-GEW!$D$8)*SUM(Fasering!$D$5:$D$12)</f>
        <v>3349.3850000000002</v>
      </c>
      <c r="I21" s="72">
        <f>($K$3+E21*12*7.57%)*SUM(Fasering!$D$5:$D$9)</f>
        <v>1438.8922321522116</v>
      </c>
      <c r="J21" s="30">
        <f>($K$3+F21*12*7.57%)*SUM(Fasering!$D$5:$D$10)</f>
        <v>1961.7138140293009</v>
      </c>
      <c r="K21" s="30">
        <f>($K$3+G21*12*7.57%)*SUM(Fasering!$D$5:$D$11)</f>
        <v>2541.5192837878285</v>
      </c>
      <c r="L21" s="73">
        <f>($K$3+H21*12*7.57%)*SUM(Fasering!$D$5:$D$12)</f>
        <v>3180.9213340000015</v>
      </c>
    </row>
    <row r="22" spans="1:12" x14ac:dyDescent="0.2">
      <c r="A22" s="52">
        <f t="shared" si="2"/>
        <v>12</v>
      </c>
      <c r="B22" s="16">
        <v>40956.410000000003</v>
      </c>
      <c r="C22" s="16">
        <f t="shared" si="0"/>
        <v>40956.410000000003</v>
      </c>
      <c r="D22" s="68">
        <f t="shared" si="1"/>
        <v>3413.0341666666668</v>
      </c>
      <c r="E22" s="69">
        <f>GEW!$D$8+($D22-GEW!$D$8)*SUM(Fasering!$D$5:$D$9)</f>
        <v>2735.6843012588297</v>
      </c>
      <c r="F22" s="70">
        <f>GEW!$D$8+($D22-GEW!$D$8)*SUM(Fasering!$D$5:$D$10)</f>
        <v>2961.6369044427956</v>
      </c>
      <c r="G22" s="70">
        <f>GEW!$D$8+($D22-GEW!$D$8)*SUM(Fasering!$D$5:$D$11)</f>
        <v>3187.0815634827004</v>
      </c>
      <c r="H22" s="71">
        <f>GEW!$D$8+($D22-GEW!$D$8)*SUM(Fasering!$D$5:$D$12)</f>
        <v>3413.0341666666673</v>
      </c>
      <c r="I22" s="72">
        <f>($K$3+E22*12*7.57%)*SUM(Fasering!$D$5:$D$9)</f>
        <v>1456.7193360596909</v>
      </c>
      <c r="J22" s="30">
        <f>($K$3+F22*12*7.57%)*SUM(Fasering!$D$5:$D$10)</f>
        <v>1990.3393142294126</v>
      </c>
      <c r="K22" s="30">
        <f>($K$3+G22*12*7.57%)*SUM(Fasering!$D$5:$D$11)</f>
        <v>2583.4553904724885</v>
      </c>
      <c r="L22" s="73">
        <f>($K$3+H22*12*7.57%)*SUM(Fasering!$D$5:$D$12)</f>
        <v>3238.7402370000013</v>
      </c>
    </row>
    <row r="23" spans="1:12" x14ac:dyDescent="0.2">
      <c r="A23" s="52">
        <f t="shared" si="2"/>
        <v>13</v>
      </c>
      <c r="B23" s="16">
        <v>41381.269999999997</v>
      </c>
      <c r="C23" s="16">
        <f t="shared" si="0"/>
        <v>41381.269999999997</v>
      </c>
      <c r="D23" s="68">
        <f t="shared" si="1"/>
        <v>3448.4391666666666</v>
      </c>
      <c r="E23" s="69">
        <f>GEW!$D$8+($D23-GEW!$D$8)*SUM(Fasering!$D$5:$D$9)</f>
        <v>2755.3436928270785</v>
      </c>
      <c r="F23" s="70">
        <f>GEW!$D$8+($D23-GEW!$D$8)*SUM(Fasering!$D$5:$D$10)</f>
        <v>2986.5487680281867</v>
      </c>
      <c r="G23" s="70">
        <f>GEW!$D$8+($D23-GEW!$D$8)*SUM(Fasering!$D$5:$D$11)</f>
        <v>3217.2340914655588</v>
      </c>
      <c r="H23" s="71">
        <f>GEW!$D$8+($D23-GEW!$D$8)*SUM(Fasering!$D$5:$D$12)</f>
        <v>3448.439166666667</v>
      </c>
      <c r="I23" s="72">
        <f>($K$3+E23*12*7.57%)*SUM(Fasering!$D$5:$D$9)</f>
        <v>1466.6357049125581</v>
      </c>
      <c r="J23" s="30">
        <f>($K$3+F23*12*7.57%)*SUM(Fasering!$D$5:$D$10)</f>
        <v>2006.2623166450237</v>
      </c>
      <c r="K23" s="30">
        <f>($K$3+G23*12*7.57%)*SUM(Fasering!$D$5:$D$11)</f>
        <v>2606.7824493316584</v>
      </c>
      <c r="L23" s="73">
        <f>($K$3+H23*12*7.57%)*SUM(Fasering!$D$5:$D$12)</f>
        <v>3270.9021390000016</v>
      </c>
    </row>
    <row r="24" spans="1:12" x14ac:dyDescent="0.2">
      <c r="A24" s="52">
        <f t="shared" si="2"/>
        <v>14</v>
      </c>
      <c r="B24" s="16">
        <v>42204.44</v>
      </c>
      <c r="C24" s="16">
        <f t="shared" si="0"/>
        <v>42204.44</v>
      </c>
      <c r="D24" s="68">
        <f t="shared" si="1"/>
        <v>3517.0366666666669</v>
      </c>
      <c r="E24" s="69">
        <f>GEW!$D$8+($D24-GEW!$D$8)*SUM(Fasering!$D$5:$D$9)</f>
        <v>2793.4339375129412</v>
      </c>
      <c r="F24" s="70">
        <f>GEW!$D$8+($D24-GEW!$D$8)*SUM(Fasering!$D$5:$D$10)</f>
        <v>3034.815723607875</v>
      </c>
      <c r="G24" s="70">
        <f>GEW!$D$8+($D24-GEW!$D$8)*SUM(Fasering!$D$5:$D$11)</f>
        <v>3275.654880571733</v>
      </c>
      <c r="H24" s="71">
        <f>GEW!$D$8+($D24-GEW!$D$8)*SUM(Fasering!$D$5:$D$12)</f>
        <v>3517.0366666666673</v>
      </c>
      <c r="I24" s="72">
        <f>($K$3+E24*12*7.57%)*SUM(Fasering!$D$5:$D$9)</f>
        <v>1485.8487570911932</v>
      </c>
      <c r="J24" s="30">
        <f>($K$3+F24*12*7.57%)*SUM(Fasering!$D$5:$D$10)</f>
        <v>2037.1132743686474</v>
      </c>
      <c r="K24" s="30">
        <f>($K$3+G24*12*7.57%)*SUM(Fasering!$D$5:$D$11)</f>
        <v>2651.9788317661132</v>
      </c>
      <c r="L24" s="73">
        <f>($K$3+H24*12*7.57%)*SUM(Fasering!$D$5:$D$12)</f>
        <v>3333.2161080000019</v>
      </c>
    </row>
    <row r="25" spans="1:12" x14ac:dyDescent="0.2">
      <c r="A25" s="52">
        <f t="shared" si="2"/>
        <v>15</v>
      </c>
      <c r="B25" s="16">
        <v>42578.39</v>
      </c>
      <c r="C25" s="16">
        <f t="shared" si="0"/>
        <v>42578.39</v>
      </c>
      <c r="D25" s="68">
        <f t="shared" si="1"/>
        <v>3548.1991666666668</v>
      </c>
      <c r="E25" s="69">
        <f>GEW!$D$8+($D25-GEW!$D$8)*SUM(Fasering!$D$5:$D$9)</f>
        <v>2810.7375892498585</v>
      </c>
      <c r="F25" s="70">
        <f>GEW!$D$8+($D25-GEW!$D$8)*SUM(Fasering!$D$5:$D$10)</f>
        <v>3056.7424556790438</v>
      </c>
      <c r="G25" s="70">
        <f>GEW!$D$8+($D25-GEW!$D$8)*SUM(Fasering!$D$5:$D$11)</f>
        <v>3302.194300237481</v>
      </c>
      <c r="H25" s="71">
        <f>GEW!$D$8+($D25-GEW!$D$8)*SUM(Fasering!$D$5:$D$12)</f>
        <v>3548.1991666666672</v>
      </c>
      <c r="I25" s="72">
        <f>($K$3+E25*12*7.57%)*SUM(Fasering!$D$5:$D$9)</f>
        <v>1494.5768701932263</v>
      </c>
      <c r="J25" s="30">
        <f>($K$3+F25*12*7.57%)*SUM(Fasering!$D$5:$D$10)</f>
        <v>2051.1282599010997</v>
      </c>
      <c r="K25" s="30">
        <f>($K$3+G25*12*7.57%)*SUM(Fasering!$D$5:$D$11)</f>
        <v>2672.5106626289535</v>
      </c>
      <c r="L25" s="73">
        <f>($K$3+H25*12*7.57%)*SUM(Fasering!$D$5:$D$12)</f>
        <v>3361.5241230000015</v>
      </c>
    </row>
    <row r="26" spans="1:12" x14ac:dyDescent="0.2">
      <c r="A26" s="52">
        <f t="shared" si="2"/>
        <v>16</v>
      </c>
      <c r="B26" s="16">
        <v>43573.58</v>
      </c>
      <c r="C26" s="16">
        <f t="shared" si="0"/>
        <v>43573.58</v>
      </c>
      <c r="D26" s="68">
        <f t="shared" si="1"/>
        <v>3631.1316666666667</v>
      </c>
      <c r="E26" s="69">
        <f>GEW!$D$8+($D26-GEW!$D$8)*SUM(Fasering!$D$5:$D$9)</f>
        <v>2856.7876525526067</v>
      </c>
      <c r="F26" s="70">
        <f>GEW!$D$8+($D26-GEW!$D$8)*SUM(Fasering!$D$5:$D$10)</f>
        <v>3115.0958839178647</v>
      </c>
      <c r="G26" s="70">
        <f>GEW!$D$8+($D26-GEW!$D$8)*SUM(Fasering!$D$5:$D$11)</f>
        <v>3372.8234353014095</v>
      </c>
      <c r="H26" s="71">
        <f>GEW!$D$8+($D26-GEW!$D$8)*SUM(Fasering!$D$5:$D$12)</f>
        <v>3631.1316666666671</v>
      </c>
      <c r="I26" s="72">
        <f>($K$3+E26*12*7.57%)*SUM(Fasering!$D$5:$D$9)</f>
        <v>1517.8049244197596</v>
      </c>
      <c r="J26" s="30">
        <f>($K$3+F26*12*7.57%)*SUM(Fasering!$D$5:$D$10)</f>
        <v>2088.4262234043531</v>
      </c>
      <c r="K26" s="30">
        <f>($K$3+G26*12*7.57%)*SUM(Fasering!$D$5:$D$11)</f>
        <v>2727.1518519761667</v>
      </c>
      <c r="L26" s="73">
        <f>($K$3+H26*12*7.57%)*SUM(Fasering!$D$5:$D$12)</f>
        <v>3436.8600060000012</v>
      </c>
    </row>
    <row r="27" spans="1:12" x14ac:dyDescent="0.2">
      <c r="A27" s="52">
        <f t="shared" si="2"/>
        <v>17</v>
      </c>
      <c r="B27" s="16">
        <v>44184.05</v>
      </c>
      <c r="C27" s="16">
        <f t="shared" si="0"/>
        <v>44184.05</v>
      </c>
      <c r="D27" s="68">
        <f t="shared" si="1"/>
        <v>3682.0041666666671</v>
      </c>
      <c r="E27" s="69">
        <f>GEW!$D$8+($D27-GEW!$D$8)*SUM(Fasering!$D$5:$D$9)</f>
        <v>2885.0357078429824</v>
      </c>
      <c r="F27" s="70">
        <f>GEW!$D$8+($D27-GEW!$D$8)*SUM(Fasering!$D$5:$D$10)</f>
        <v>3150.8910761293546</v>
      </c>
      <c r="G27" s="70">
        <f>GEW!$D$8+($D27-GEW!$D$8)*SUM(Fasering!$D$5:$D$11)</f>
        <v>3416.1487983802954</v>
      </c>
      <c r="H27" s="71">
        <f>GEW!$D$8+($D27-GEW!$D$8)*SUM(Fasering!$D$5:$D$12)</f>
        <v>3682.0041666666675</v>
      </c>
      <c r="I27" s="72">
        <f>($K$3+E27*12*7.57%)*SUM(Fasering!$D$5:$D$9)</f>
        <v>1532.0534902852448</v>
      </c>
      <c r="J27" s="30">
        <f>($K$3+F27*12*7.57%)*SUM(Fasering!$D$5:$D$10)</f>
        <v>2111.3055607970423</v>
      </c>
      <c r="K27" s="30">
        <f>($K$3+G27*12*7.57%)*SUM(Fasering!$D$5:$D$11)</f>
        <v>2760.6698805544211</v>
      </c>
      <c r="L27" s="73">
        <f>($K$3+H27*12*7.57%)*SUM(Fasering!$D$5:$D$12)</f>
        <v>3483.0725850000022</v>
      </c>
    </row>
    <row r="28" spans="1:12" x14ac:dyDescent="0.2">
      <c r="A28" s="52">
        <f t="shared" si="2"/>
        <v>18</v>
      </c>
      <c r="B28" s="16">
        <v>44879.040000000001</v>
      </c>
      <c r="C28" s="16">
        <f t="shared" si="0"/>
        <v>44879.040000000001</v>
      </c>
      <c r="D28" s="68">
        <f t="shared" si="1"/>
        <v>3739.92</v>
      </c>
      <c r="E28" s="69">
        <f>GEW!$D$8+($D28-GEW!$D$8)*SUM(Fasering!$D$5:$D$9)</f>
        <v>2917.1947262161343</v>
      </c>
      <c r="F28" s="70">
        <f>GEW!$D$8+($D28-GEW!$D$8)*SUM(Fasering!$D$5:$D$10)</f>
        <v>3191.6421378278219</v>
      </c>
      <c r="G28" s="70">
        <f>GEW!$D$8+($D28-GEW!$D$8)*SUM(Fasering!$D$5:$D$11)</f>
        <v>3465.4725883883129</v>
      </c>
      <c r="H28" s="71">
        <f>GEW!$D$8+($D28-GEW!$D$8)*SUM(Fasering!$D$5:$D$12)</f>
        <v>3739.9200000000005</v>
      </c>
      <c r="I28" s="72">
        <f>($K$3+E28*12*7.57%)*SUM(Fasering!$D$5:$D$9)</f>
        <v>1548.2747800961336</v>
      </c>
      <c r="J28" s="30">
        <f>($K$3+F28*12*7.57%)*SUM(Fasering!$D$5:$D$10)</f>
        <v>2137.3525585111734</v>
      </c>
      <c r="K28" s="30">
        <f>($K$3+G28*12*7.57%)*SUM(Fasering!$D$5:$D$11)</f>
        <v>2798.8285037162486</v>
      </c>
      <c r="L28" s="73">
        <f>($K$3+H28*12*7.57%)*SUM(Fasering!$D$5:$D$12)</f>
        <v>3535.6833280000019</v>
      </c>
    </row>
    <row r="29" spans="1:12" x14ac:dyDescent="0.2">
      <c r="A29" s="52">
        <f t="shared" si="2"/>
        <v>19</v>
      </c>
      <c r="B29" s="16">
        <v>45444.29</v>
      </c>
      <c r="C29" s="16">
        <f t="shared" si="0"/>
        <v>45444.29</v>
      </c>
      <c r="D29" s="68">
        <f t="shared" si="1"/>
        <v>3787.0241666666666</v>
      </c>
      <c r="E29" s="69">
        <f>GEW!$D$8+($D29-GEW!$D$8)*SUM(Fasering!$D$5:$D$9)</f>
        <v>2943.3503329664818</v>
      </c>
      <c r="F29" s="70">
        <f>GEW!$D$8+($D29-GEW!$D$8)*SUM(Fasering!$D$5:$D$10)</f>
        <v>3224.7858343199423</v>
      </c>
      <c r="G29" s="70">
        <f>GEW!$D$8+($D29-GEW!$D$8)*SUM(Fasering!$D$5:$D$11)</f>
        <v>3505.5886653132065</v>
      </c>
      <c r="H29" s="71">
        <f>GEW!$D$8+($D29-GEW!$D$8)*SUM(Fasering!$D$5:$D$12)</f>
        <v>3787.024166666667</v>
      </c>
      <c r="I29" s="72">
        <f>($K$3+E29*12*7.57%)*SUM(Fasering!$D$5:$D$9)</f>
        <v>1561.4678966382492</v>
      </c>
      <c r="J29" s="30">
        <f>($K$3+F29*12*7.57%)*SUM(Fasering!$D$5:$D$10)</f>
        <v>2158.5371301710707</v>
      </c>
      <c r="K29" s="30">
        <f>($K$3+G29*12*7.57%)*SUM(Fasering!$D$5:$D$11)</f>
        <v>2829.8637153627797</v>
      </c>
      <c r="L29" s="73">
        <f>($K$3+H29*12*7.57%)*SUM(Fasering!$D$5:$D$12)</f>
        <v>3578.4727530000018</v>
      </c>
    </row>
    <row r="30" spans="1:12" x14ac:dyDescent="0.2">
      <c r="A30" s="52">
        <f t="shared" si="2"/>
        <v>20</v>
      </c>
      <c r="B30" s="16">
        <v>45739.48</v>
      </c>
      <c r="C30" s="16">
        <f t="shared" si="0"/>
        <v>45739.48</v>
      </c>
      <c r="D30" s="68">
        <f t="shared" si="1"/>
        <v>3811.6233333333334</v>
      </c>
      <c r="E30" s="69">
        <f>GEW!$D$8+($D30-GEW!$D$8)*SUM(Fasering!$D$5:$D$9)</f>
        <v>2957.0095519963543</v>
      </c>
      <c r="F30" s="70">
        <f>GEW!$D$8+($D30-GEW!$D$8)*SUM(Fasering!$D$5:$D$10)</f>
        <v>3242.094437181524</v>
      </c>
      <c r="G30" s="70">
        <f>GEW!$D$8+($D30-GEW!$D$8)*SUM(Fasering!$D$5:$D$11)</f>
        <v>3526.5384481481642</v>
      </c>
      <c r="H30" s="71">
        <f>GEW!$D$8+($D30-GEW!$D$8)*SUM(Fasering!$D$5:$D$12)</f>
        <v>3811.6233333333339</v>
      </c>
      <c r="I30" s="72">
        <f>($K$3+E30*12*7.57%)*SUM(Fasering!$D$5:$D$9)</f>
        <v>1568.3577260448255</v>
      </c>
      <c r="J30" s="30">
        <f>($K$3+F30*12*7.57%)*SUM(Fasering!$D$5:$D$10)</f>
        <v>2169.6003300088159</v>
      </c>
      <c r="K30" s="30">
        <f>($K$3+G30*12*7.57%)*SUM(Fasering!$D$5:$D$11)</f>
        <v>2846.0712060765172</v>
      </c>
      <c r="L30" s="73">
        <f>($K$3+H30*12*7.57%)*SUM(Fasering!$D$5:$D$12)</f>
        <v>3600.8186360000018</v>
      </c>
    </row>
    <row r="31" spans="1:12" x14ac:dyDescent="0.2">
      <c r="A31" s="52">
        <f t="shared" si="2"/>
        <v>21</v>
      </c>
      <c r="B31" s="16">
        <v>46264.27</v>
      </c>
      <c r="C31" s="16">
        <f t="shared" si="0"/>
        <v>46264.27</v>
      </c>
      <c r="D31" s="68">
        <f t="shared" si="1"/>
        <v>3855.3558333333331</v>
      </c>
      <c r="E31" s="69">
        <f>GEW!$D$8+($D31-GEW!$D$8)*SUM(Fasering!$D$5:$D$9)</f>
        <v>2981.2929679477293</v>
      </c>
      <c r="F31" s="70">
        <f>GEW!$D$8+($D31-GEW!$D$8)*SUM(Fasering!$D$5:$D$10)</f>
        <v>3272.8657427668395</v>
      </c>
      <c r="G31" s="70">
        <f>GEW!$D$8+($D31-GEW!$D$8)*SUM(Fasering!$D$5:$D$11)</f>
        <v>3563.7830585142233</v>
      </c>
      <c r="H31" s="71">
        <f>GEW!$D$8+($D31-GEW!$D$8)*SUM(Fasering!$D$5:$D$12)</f>
        <v>3855.3558333333335</v>
      </c>
      <c r="I31" s="72">
        <f>($K$3+E31*12*7.57%)*SUM(Fasering!$D$5:$D$9)</f>
        <v>1580.6064931923474</v>
      </c>
      <c r="J31" s="30">
        <f>($K$3+F31*12*7.57%)*SUM(Fasering!$D$5:$D$10)</f>
        <v>2189.2685323288465</v>
      </c>
      <c r="K31" s="30">
        <f>($K$3+G31*12*7.57%)*SUM(Fasering!$D$5:$D$11)</f>
        <v>2874.8849499420335</v>
      </c>
      <c r="L31" s="73">
        <f>($K$3+H31*12*7.57%)*SUM(Fasering!$D$5:$D$12)</f>
        <v>3640.5452390000014</v>
      </c>
    </row>
    <row r="32" spans="1:12" x14ac:dyDescent="0.2">
      <c r="A32" s="52">
        <f t="shared" si="2"/>
        <v>22</v>
      </c>
      <c r="B32" s="16">
        <v>46540.61</v>
      </c>
      <c r="C32" s="16">
        <f t="shared" si="0"/>
        <v>46540.61</v>
      </c>
      <c r="D32" s="68">
        <f t="shared" si="1"/>
        <v>3878.3841666666667</v>
      </c>
      <c r="E32" s="69">
        <f>GEW!$D$8+($D32-GEW!$D$8)*SUM(Fasering!$D$5:$D$9)</f>
        <v>2994.0799478139679</v>
      </c>
      <c r="F32" s="70">
        <f>GEW!$D$8+($D32-GEW!$D$8)*SUM(Fasering!$D$5:$D$10)</f>
        <v>3289.0690671164771</v>
      </c>
      <c r="G32" s="70">
        <f>GEW!$D$8+($D32-GEW!$D$8)*SUM(Fasering!$D$5:$D$11)</f>
        <v>3583.3950473641576</v>
      </c>
      <c r="H32" s="71">
        <f>GEW!$D$8+($D32-GEW!$D$8)*SUM(Fasering!$D$5:$D$12)</f>
        <v>3878.3841666666672</v>
      </c>
      <c r="I32" s="72">
        <f>($K$3+E32*12*7.57%)*SUM(Fasering!$D$5:$D$9)</f>
        <v>1587.0563575448436</v>
      </c>
      <c r="J32" s="30">
        <f>($K$3+F32*12*7.57%)*SUM(Fasering!$D$5:$D$10)</f>
        <v>2199.6252674593134</v>
      </c>
      <c r="K32" s="30">
        <f>($K$3+G32*12*7.57%)*SUM(Fasering!$D$5:$D$11)</f>
        <v>2890.0574760568543</v>
      </c>
      <c r="L32" s="73">
        <f>($K$3+H32*12*7.57%)*SUM(Fasering!$D$5:$D$12)</f>
        <v>3661.4641770000017</v>
      </c>
    </row>
    <row r="33" spans="1:12" x14ac:dyDescent="0.2">
      <c r="A33" s="52">
        <f t="shared" si="2"/>
        <v>23</v>
      </c>
      <c r="B33" s="16">
        <v>47847.26</v>
      </c>
      <c r="C33" s="16">
        <f t="shared" si="0"/>
        <v>47847.26</v>
      </c>
      <c r="D33" s="68">
        <f t="shared" si="1"/>
        <v>3987.271666666667</v>
      </c>
      <c r="E33" s="69">
        <f>GEW!$D$8+($D33-GEW!$D$8)*SUM(Fasering!$D$5:$D$9)</f>
        <v>3054.5420859127594</v>
      </c>
      <c r="F33" s="70">
        <f>GEW!$D$8+($D33-GEW!$D$8)*SUM(Fasering!$D$5:$D$10)</f>
        <v>3365.6850972295761</v>
      </c>
      <c r="G33" s="70">
        <f>GEW!$D$8+($D33-GEW!$D$8)*SUM(Fasering!$D$5:$D$11)</f>
        <v>3676.1286553498512</v>
      </c>
      <c r="H33" s="71">
        <f>GEW!$D$8+($D33-GEW!$D$8)*SUM(Fasering!$D$5:$D$12)</f>
        <v>3987.2716666666674</v>
      </c>
      <c r="I33" s="72">
        <f>($K$3+E33*12*7.57%)*SUM(Fasering!$D$5:$D$9)</f>
        <v>1617.5539882034116</v>
      </c>
      <c r="J33" s="30">
        <f>($K$3+F33*12*7.57%)*SUM(Fasering!$D$5:$D$10)</f>
        <v>2248.5962016643653</v>
      </c>
      <c r="K33" s="30">
        <f>($K$3+G33*12*7.57%)*SUM(Fasering!$D$5:$D$11)</f>
        <v>2961.7994650846144</v>
      </c>
      <c r="L33" s="73">
        <f>($K$3+H33*12*7.57%)*SUM(Fasering!$D$5:$D$12)</f>
        <v>3760.3775820000019</v>
      </c>
    </row>
    <row r="34" spans="1:12" x14ac:dyDescent="0.2">
      <c r="A34" s="52">
        <f t="shared" si="2"/>
        <v>24</v>
      </c>
      <c r="B34" s="16">
        <v>49427.78</v>
      </c>
      <c r="C34" s="16">
        <f t="shared" si="0"/>
        <v>49427.78</v>
      </c>
      <c r="D34" s="68">
        <f t="shared" si="1"/>
        <v>4118.9816666666666</v>
      </c>
      <c r="E34" s="69">
        <f>GEW!$D$8+($D34-GEW!$D$8)*SUM(Fasering!$D$5:$D$9)</f>
        <v>3127.6769104701398</v>
      </c>
      <c r="F34" s="70">
        <f>GEW!$D$8+($D34-GEW!$D$8)*SUM(Fasering!$D$5:$D$10)</f>
        <v>3458.3596220941949</v>
      </c>
      <c r="G34" s="70">
        <f>GEW!$D$8+($D34-GEW!$D$8)*SUM(Fasering!$D$5:$D$11)</f>
        <v>3788.2989550426119</v>
      </c>
      <c r="H34" s="71">
        <f>GEW!$D$8+($D34-GEW!$D$8)*SUM(Fasering!$D$5:$D$12)</f>
        <v>4118.9816666666666</v>
      </c>
      <c r="I34" s="72">
        <f>($K$3+E34*12*7.57%)*SUM(Fasering!$D$5:$D$9)</f>
        <v>1654.4438326211814</v>
      </c>
      <c r="J34" s="30">
        <f>($K$3+F34*12*7.57%)*SUM(Fasering!$D$5:$D$10)</f>
        <v>2307.831299762378</v>
      </c>
      <c r="K34" s="30">
        <f>($K$3+G34*12*7.57%)*SUM(Fasering!$D$5:$D$11)</f>
        <v>3048.578364176301</v>
      </c>
      <c r="L34" s="73">
        <f>($K$3+H34*12*7.57%)*SUM(Fasering!$D$5:$D$12)</f>
        <v>3880.022946000001</v>
      </c>
    </row>
    <row r="35" spans="1:12" x14ac:dyDescent="0.2">
      <c r="A35" s="52">
        <f t="shared" si="2"/>
        <v>25</v>
      </c>
      <c r="B35" s="16">
        <v>49528.72</v>
      </c>
      <c r="C35" s="16">
        <f t="shared" si="0"/>
        <v>49528.72</v>
      </c>
      <c r="D35" s="68">
        <f t="shared" si="1"/>
        <v>4127.3933333333334</v>
      </c>
      <c r="E35" s="69">
        <f>GEW!$D$8+($D35-GEW!$D$8)*SUM(Fasering!$D$5:$D$9)</f>
        <v>3132.3476702142889</v>
      </c>
      <c r="F35" s="70">
        <f>GEW!$D$8+($D35-GEW!$D$8)*SUM(Fasering!$D$5:$D$10)</f>
        <v>3464.2782859135928</v>
      </c>
      <c r="G35" s="70">
        <f>GEW!$D$8+($D35-GEW!$D$8)*SUM(Fasering!$D$5:$D$11)</f>
        <v>3795.46271763403</v>
      </c>
      <c r="H35" s="71">
        <f>GEW!$D$8+($D35-GEW!$D$8)*SUM(Fasering!$D$5:$D$12)</f>
        <v>4127.3933333333334</v>
      </c>
      <c r="I35" s="72">
        <f>($K$3+E35*12*7.57%)*SUM(Fasering!$D$5:$D$9)</f>
        <v>1656.7998046402195</v>
      </c>
      <c r="J35" s="30">
        <f>($K$3+F35*12*7.57%)*SUM(Fasering!$D$5:$D$10)</f>
        <v>2311.6143526829442</v>
      </c>
      <c r="K35" s="30">
        <f>($K$3+G35*12*7.57%)*SUM(Fasering!$D$5:$D$11)</f>
        <v>3054.1205035192488</v>
      </c>
      <c r="L35" s="73">
        <f>($K$3+H35*12*7.57%)*SUM(Fasering!$D$5:$D$12)</f>
        <v>3887.6641040000013</v>
      </c>
    </row>
    <row r="36" spans="1:12" x14ac:dyDescent="0.2">
      <c r="A36" s="52">
        <f t="shared" si="2"/>
        <v>26</v>
      </c>
      <c r="B36" s="16">
        <v>49611.83</v>
      </c>
      <c r="C36" s="16">
        <f t="shared" si="0"/>
        <v>49611.83</v>
      </c>
      <c r="D36" s="68">
        <f t="shared" si="1"/>
        <v>4134.3191666666671</v>
      </c>
      <c r="E36" s="69">
        <f>GEW!$D$8+($D36-GEW!$D$8)*SUM(Fasering!$D$5:$D$9)</f>
        <v>3136.1933888821732</v>
      </c>
      <c r="F36" s="70">
        <f>GEW!$D$8+($D36-GEW!$D$8)*SUM(Fasering!$D$5:$D$10)</f>
        <v>3469.1514793951678</v>
      </c>
      <c r="G36" s="70">
        <f>GEW!$D$8+($D36-GEW!$D$8)*SUM(Fasering!$D$5:$D$11)</f>
        <v>3801.3610761536725</v>
      </c>
      <c r="H36" s="71">
        <f>GEW!$D$8+($D36-GEW!$D$8)*SUM(Fasering!$D$5:$D$12)</f>
        <v>4134.3191666666671</v>
      </c>
      <c r="I36" s="72">
        <f>($K$3+E36*12*7.57%)*SUM(Fasering!$D$5:$D$9)</f>
        <v>1658.7396187327722</v>
      </c>
      <c r="J36" s="30">
        <f>($K$3+F36*12*7.57%)*SUM(Fasering!$D$5:$D$10)</f>
        <v>2314.729168694716</v>
      </c>
      <c r="K36" s="30">
        <f>($K$3+G36*12*7.57%)*SUM(Fasering!$D$5:$D$11)</f>
        <v>3058.683681652717</v>
      </c>
      <c r="L36" s="73">
        <f>($K$3+H36*12*7.57%)*SUM(Fasering!$D$5:$D$12)</f>
        <v>3893.9555310000014</v>
      </c>
    </row>
    <row r="37" spans="1:12" x14ac:dyDescent="0.2">
      <c r="A37" s="52">
        <f t="shared" si="2"/>
        <v>27</v>
      </c>
      <c r="B37" s="16">
        <v>49700.17</v>
      </c>
      <c r="C37" s="16">
        <f t="shared" si="0"/>
        <v>49700.17</v>
      </c>
      <c r="D37" s="68">
        <f t="shared" si="1"/>
        <v>4141.6808333333329</v>
      </c>
      <c r="E37" s="69">
        <f>GEW!$D$8+($D37-GEW!$D$8)*SUM(Fasering!$D$5:$D$9)</f>
        <v>3140.2811134294097</v>
      </c>
      <c r="F37" s="70">
        <f>GEW!$D$8+($D37-GEW!$D$8)*SUM(Fasering!$D$5:$D$10)</f>
        <v>3474.3313363577745</v>
      </c>
      <c r="G37" s="70">
        <f>GEW!$D$8+($D37-GEW!$D$8)*SUM(Fasering!$D$5:$D$11)</f>
        <v>3807.6306104049681</v>
      </c>
      <c r="H37" s="71">
        <f>GEW!$D$8+($D37-GEW!$D$8)*SUM(Fasering!$D$5:$D$12)</f>
        <v>4141.6808333333329</v>
      </c>
      <c r="I37" s="72">
        <f>($K$3+E37*12*7.57%)*SUM(Fasering!$D$5:$D$9)</f>
        <v>1660.8015027050503</v>
      </c>
      <c r="J37" s="30">
        <f>($K$3+F37*12*7.57%)*SUM(Fasering!$D$5:$D$10)</f>
        <v>2318.0399958693029</v>
      </c>
      <c r="K37" s="30">
        <f>($K$3+G37*12*7.57%)*SUM(Fasering!$D$5:$D$11)</f>
        <v>3063.5340144202614</v>
      </c>
      <c r="L37" s="73">
        <f>($K$3+H37*12*7.57%)*SUM(Fasering!$D$5:$D$12)</f>
        <v>3900.6428690000012</v>
      </c>
    </row>
    <row r="38" spans="1:12" x14ac:dyDescent="0.2">
      <c r="A38" s="52">
        <f t="shared" si="2"/>
        <v>28</v>
      </c>
      <c r="B38" s="16">
        <v>49771.519999999997</v>
      </c>
      <c r="C38" s="16">
        <f t="shared" si="0"/>
        <v>49771.519999999997</v>
      </c>
      <c r="D38" s="68">
        <f t="shared" si="1"/>
        <v>4147.6266666666661</v>
      </c>
      <c r="E38" s="69">
        <f>GEW!$D$8+($D38-GEW!$D$8)*SUM(Fasering!$D$5:$D$9)</f>
        <v>3143.5826659135091</v>
      </c>
      <c r="F38" s="70">
        <f>GEW!$D$8+($D38-GEW!$D$8)*SUM(Fasering!$D$5:$D$10)</f>
        <v>3478.5149767730118</v>
      </c>
      <c r="G38" s="70">
        <f>GEW!$D$8+($D38-GEW!$D$8)*SUM(Fasering!$D$5:$D$11)</f>
        <v>3812.6943558071634</v>
      </c>
      <c r="H38" s="71">
        <f>GEW!$D$8+($D38-GEW!$D$8)*SUM(Fasering!$D$5:$D$12)</f>
        <v>4147.6266666666661</v>
      </c>
      <c r="I38" s="72">
        <f>($K$3+E38*12*7.57%)*SUM(Fasering!$D$5:$D$9)</f>
        <v>1662.4668346206277</v>
      </c>
      <c r="J38" s="30">
        <f>($K$3+F38*12*7.57%)*SUM(Fasering!$D$5:$D$10)</f>
        <v>2320.7140678514943</v>
      </c>
      <c r="K38" s="30">
        <f>($K$3+G38*12*7.57%)*SUM(Fasering!$D$5:$D$11)</f>
        <v>3067.4515064166876</v>
      </c>
      <c r="L38" s="73">
        <f>($K$3+H38*12*7.57%)*SUM(Fasering!$D$5:$D$12)</f>
        <v>3906.0440640000006</v>
      </c>
    </row>
    <row r="39" spans="1:12" x14ac:dyDescent="0.2">
      <c r="A39" s="52">
        <f t="shared" si="2"/>
        <v>29</v>
      </c>
      <c r="B39" s="16">
        <v>49837.599999999999</v>
      </c>
      <c r="C39" s="16">
        <f t="shared" si="0"/>
        <v>49837.599999999999</v>
      </c>
      <c r="D39" s="68">
        <f t="shared" si="1"/>
        <v>4153.1333333333332</v>
      </c>
      <c r="E39" s="69">
        <f>GEW!$D$8+($D39-GEW!$D$8)*SUM(Fasering!$D$5:$D$9)</f>
        <v>3146.6403616128691</v>
      </c>
      <c r="F39" s="70">
        <f>GEW!$D$8+($D39-GEW!$D$8)*SUM(Fasering!$D$5:$D$10)</f>
        <v>3482.3896082886231</v>
      </c>
      <c r="G39" s="70">
        <f>GEW!$D$8+($D39-GEW!$D$8)*SUM(Fasering!$D$5:$D$11)</f>
        <v>3817.3840866575792</v>
      </c>
      <c r="H39" s="71">
        <f>GEW!$D$8+($D39-GEW!$D$8)*SUM(Fasering!$D$5:$D$12)</f>
        <v>4153.1333333333332</v>
      </c>
      <c r="I39" s="72">
        <f>($K$3+E39*12*7.57%)*SUM(Fasering!$D$5:$D$9)</f>
        <v>1664.0091630436314</v>
      </c>
      <c r="J39" s="30">
        <f>($K$3+F39*12*7.57%)*SUM(Fasering!$D$5:$D$10)</f>
        <v>2323.1906295415183</v>
      </c>
      <c r="K39" s="30">
        <f>($K$3+G39*12*7.57%)*SUM(Fasering!$D$5:$D$11)</f>
        <v>3071.0796475676884</v>
      </c>
      <c r="L39" s="73">
        <f>($K$3+H39*12*7.57%)*SUM(Fasering!$D$5:$D$12)</f>
        <v>3911.0463200000013</v>
      </c>
    </row>
    <row r="40" spans="1:12" x14ac:dyDescent="0.2">
      <c r="A40" s="52">
        <f t="shared" si="2"/>
        <v>30</v>
      </c>
      <c r="B40" s="16">
        <v>49898.85</v>
      </c>
      <c r="C40" s="16">
        <f t="shared" si="0"/>
        <v>49898.85</v>
      </c>
      <c r="D40" s="68">
        <f t="shared" si="1"/>
        <v>4158.2375000000002</v>
      </c>
      <c r="E40" s="69">
        <f>GEW!$D$8+($D40-GEW!$D$8)*SUM(Fasering!$D$5:$D$9)</f>
        <v>3149.4745604867458</v>
      </c>
      <c r="F40" s="70">
        <f>GEW!$D$8+($D40-GEW!$D$8)*SUM(Fasering!$D$5:$D$10)</f>
        <v>3485.9810305091323</v>
      </c>
      <c r="G40" s="70">
        <f>GEW!$D$8+($D40-GEW!$D$8)*SUM(Fasering!$D$5:$D$11)</f>
        <v>3821.7310299776141</v>
      </c>
      <c r="H40" s="71">
        <f>GEW!$D$8+($D40-GEW!$D$8)*SUM(Fasering!$D$5:$D$12)</f>
        <v>4158.2375000000002</v>
      </c>
      <c r="I40" s="72">
        <f>($K$3+E40*12*7.57%)*SUM(Fasering!$D$5:$D$9)</f>
        <v>1665.438757715378</v>
      </c>
      <c r="J40" s="30">
        <f>($K$3+F40*12*7.57%)*SUM(Fasering!$D$5:$D$10)</f>
        <v>2325.4861713622508</v>
      </c>
      <c r="K40" s="30">
        <f>($K$3+G40*12*7.57%)*SUM(Fasering!$D$5:$D$11)</f>
        <v>3074.4425961981174</v>
      </c>
      <c r="L40" s="73">
        <f>($K$3+H40*12*7.57%)*SUM(Fasering!$D$5:$D$12)</f>
        <v>3915.6829450000018</v>
      </c>
    </row>
    <row r="41" spans="1:12" x14ac:dyDescent="0.2">
      <c r="A41" s="52">
        <f t="shared" si="2"/>
        <v>31</v>
      </c>
      <c r="B41" s="16">
        <v>49955.54</v>
      </c>
      <c r="C41" s="16">
        <f t="shared" si="0"/>
        <v>49955.54</v>
      </c>
      <c r="D41" s="68">
        <f t="shared" si="1"/>
        <v>4162.961666666667</v>
      </c>
      <c r="E41" s="69">
        <f>GEW!$D$8+($D41-GEW!$D$8)*SUM(Fasering!$D$5:$D$9)</f>
        <v>3152.097756146502</v>
      </c>
      <c r="F41" s="70">
        <f>GEW!$D$8+($D41-GEW!$D$8)*SUM(Fasering!$D$5:$D$10)</f>
        <v>3489.3050750100401</v>
      </c>
      <c r="G41" s="70">
        <f>GEW!$D$8+($D41-GEW!$D$8)*SUM(Fasering!$D$5:$D$11)</f>
        <v>3825.7543478031293</v>
      </c>
      <c r="H41" s="71">
        <f>GEW!$D$8+($D41-GEW!$D$8)*SUM(Fasering!$D$5:$D$12)</f>
        <v>4162.961666666667</v>
      </c>
      <c r="I41" s="72">
        <f>($K$3+E41*12*7.57%)*SUM(Fasering!$D$5:$D$9)</f>
        <v>1666.7619205225828</v>
      </c>
      <c r="J41" s="30">
        <f>($K$3+F41*12*7.57%)*SUM(Fasering!$D$5:$D$10)</f>
        <v>2327.6108124368184</v>
      </c>
      <c r="K41" s="30">
        <f>($K$3+G41*12*7.57%)*SUM(Fasering!$D$5:$D$11)</f>
        <v>3077.5551767345919</v>
      </c>
      <c r="L41" s="73">
        <f>($K$3+H41*12*7.57%)*SUM(Fasering!$D$5:$D$12)</f>
        <v>3919.9743780000017</v>
      </c>
    </row>
    <row r="42" spans="1:12" x14ac:dyDescent="0.2">
      <c r="A42" s="52">
        <f t="shared" si="2"/>
        <v>32</v>
      </c>
      <c r="B42" s="16">
        <v>50008.05</v>
      </c>
      <c r="C42" s="16">
        <f t="shared" si="0"/>
        <v>50008.05</v>
      </c>
      <c r="D42" s="68">
        <f t="shared" si="1"/>
        <v>4167.3375000000005</v>
      </c>
      <c r="E42" s="69">
        <f>GEW!$D$8+($D42-GEW!$D$8)*SUM(Fasering!$D$5:$D$9)</f>
        <v>3154.527532193315</v>
      </c>
      <c r="F42" s="70">
        <f>GEW!$D$8+($D42-GEW!$D$8)*SUM(Fasering!$D$5:$D$10)</f>
        <v>3492.3840232679813</v>
      </c>
      <c r="G42" s="70">
        <f>GEW!$D$8+($D42-GEW!$D$8)*SUM(Fasering!$D$5:$D$11)</f>
        <v>3829.4810089253342</v>
      </c>
      <c r="H42" s="71">
        <f>GEW!$D$8+($D42-GEW!$D$8)*SUM(Fasering!$D$5:$D$12)</f>
        <v>4167.3375000000005</v>
      </c>
      <c r="I42" s="72">
        <f>($K$3+E42*12*7.57%)*SUM(Fasering!$D$5:$D$9)</f>
        <v>1667.9875207872915</v>
      </c>
      <c r="J42" s="30">
        <f>($K$3+F42*12*7.57%)*SUM(Fasering!$D$5:$D$10)</f>
        <v>2329.5787944940698</v>
      </c>
      <c r="K42" s="30">
        <f>($K$3+G42*12*7.57%)*SUM(Fasering!$D$5:$D$11)</f>
        <v>3080.4382531849405</v>
      </c>
      <c r="L42" s="73">
        <f>($K$3+H42*12*7.57%)*SUM(Fasering!$D$5:$D$12)</f>
        <v>3923.9493850000013</v>
      </c>
    </row>
    <row r="43" spans="1:12" x14ac:dyDescent="0.2">
      <c r="A43" s="52">
        <f t="shared" si="2"/>
        <v>33</v>
      </c>
      <c r="B43" s="16">
        <v>50056.66</v>
      </c>
      <c r="C43" s="16">
        <f t="shared" si="0"/>
        <v>50056.66</v>
      </c>
      <c r="D43" s="68">
        <f t="shared" si="1"/>
        <v>4171.3883333333333</v>
      </c>
      <c r="E43" s="69">
        <f>GEW!$D$8+($D43-GEW!$D$8)*SUM(Fasering!$D$5:$D$9)</f>
        <v>3156.776844964892</v>
      </c>
      <c r="F43" s="70">
        <f>GEW!$D$8+($D43-GEW!$D$8)*SUM(Fasering!$D$5:$D$10)</f>
        <v>3495.234293213106</v>
      </c>
      <c r="G43" s="70">
        <f>GEW!$D$8+($D43-GEW!$D$8)*SUM(Fasering!$D$5:$D$11)</f>
        <v>3832.9308850851194</v>
      </c>
      <c r="H43" s="71">
        <f>GEW!$D$8+($D43-GEW!$D$8)*SUM(Fasering!$D$5:$D$12)</f>
        <v>4171.3883333333333</v>
      </c>
      <c r="I43" s="72">
        <f>($K$3+E43*12*7.57%)*SUM(Fasering!$D$5:$D$9)</f>
        <v>1669.1220937994312</v>
      </c>
      <c r="J43" s="30">
        <f>($K$3+F43*12*7.57%)*SUM(Fasering!$D$5:$D$10)</f>
        <v>2331.4006114394697</v>
      </c>
      <c r="K43" s="30">
        <f>($K$3+G43*12*7.57%)*SUM(Fasering!$D$5:$D$11)</f>
        <v>3083.1071990286155</v>
      </c>
      <c r="L43" s="73">
        <f>($K$3+H43*12*7.57%)*SUM(Fasering!$D$5:$D$12)</f>
        <v>3927.6291620000015</v>
      </c>
    </row>
    <row r="44" spans="1:12" x14ac:dyDescent="0.2">
      <c r="A44" s="52">
        <f t="shared" si="2"/>
        <v>34</v>
      </c>
      <c r="B44" s="16">
        <v>50101.69</v>
      </c>
      <c r="C44" s="16">
        <f t="shared" si="0"/>
        <v>50101.69</v>
      </c>
      <c r="D44" s="68">
        <f t="shared" si="1"/>
        <v>4175.1408333333338</v>
      </c>
      <c r="E44" s="69">
        <f>GEW!$D$8+($D44-GEW!$D$8)*SUM(Fasering!$D$5:$D$9)</f>
        <v>3158.8605017043319</v>
      </c>
      <c r="F44" s="70">
        <f>GEW!$D$8+($D44-GEW!$D$8)*SUM(Fasering!$D$5:$D$10)</f>
        <v>3497.8746481941598</v>
      </c>
      <c r="G44" s="70">
        <f>GEW!$D$8+($D44-GEW!$D$8)*SUM(Fasering!$D$5:$D$11)</f>
        <v>3836.1266868435068</v>
      </c>
      <c r="H44" s="71">
        <f>GEW!$D$8+($D44-GEW!$D$8)*SUM(Fasering!$D$5:$D$12)</f>
        <v>4175.1408333333338</v>
      </c>
      <c r="I44" s="72">
        <f>($K$3+E44*12*7.57%)*SUM(Fasering!$D$5:$D$9)</f>
        <v>1670.1731084617784</v>
      </c>
      <c r="J44" s="30">
        <f>($K$3+F44*12*7.57%)*SUM(Fasering!$D$5:$D$10)</f>
        <v>2333.0882563078389</v>
      </c>
      <c r="K44" s="30">
        <f>($K$3+G44*12*7.57%)*SUM(Fasering!$D$5:$D$11)</f>
        <v>3085.5795839564244</v>
      </c>
      <c r="L44" s="73">
        <f>($K$3+H44*12*7.57%)*SUM(Fasering!$D$5:$D$12)</f>
        <v>3931.0379330000014</v>
      </c>
    </row>
    <row r="45" spans="1:12" x14ac:dyDescent="0.2">
      <c r="A45" s="52">
        <f t="shared" si="2"/>
        <v>35</v>
      </c>
      <c r="B45" s="16">
        <v>50143.360000000001</v>
      </c>
      <c r="C45" s="16">
        <f t="shared" si="0"/>
        <v>50143.360000000001</v>
      </c>
      <c r="D45" s="68">
        <f t="shared" si="1"/>
        <v>4178.6133333333337</v>
      </c>
      <c r="E45" s="69">
        <f>GEW!$D$8+($D45-GEW!$D$8)*SUM(Fasering!$D$5:$D$9)</f>
        <v>3160.7886823912613</v>
      </c>
      <c r="F45" s="70">
        <f>GEW!$D$8+($D45-GEW!$D$8)*SUM(Fasering!$D$5:$D$10)</f>
        <v>3500.3179880134016</v>
      </c>
      <c r="G45" s="70">
        <f>GEW!$D$8+($D45-GEW!$D$8)*SUM(Fasering!$D$5:$D$11)</f>
        <v>3839.0840277111938</v>
      </c>
      <c r="H45" s="71">
        <f>GEW!$D$8+($D45-GEW!$D$8)*SUM(Fasering!$D$5:$D$12)</f>
        <v>4178.6133333333337</v>
      </c>
      <c r="I45" s="72">
        <f>($K$3+E45*12*7.57%)*SUM(Fasering!$D$5:$D$9)</f>
        <v>1671.145699644989</v>
      </c>
      <c r="J45" s="30">
        <f>($K$3+F45*12*7.57%)*SUM(Fasering!$D$5:$D$10)</f>
        <v>2334.6499743106128</v>
      </c>
      <c r="K45" s="30">
        <f>($K$3+G45*12*7.57%)*SUM(Fasering!$D$5:$D$11)</f>
        <v>3087.8674871307912</v>
      </c>
      <c r="L45" s="73">
        <f>($K$3+H45*12*7.57%)*SUM(Fasering!$D$5:$D$12)</f>
        <v>3934.1923520000014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6.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63</v>
      </c>
      <c r="B1" s="1" t="s">
        <v>102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31483.75</v>
      </c>
      <c r="C10" s="16">
        <f t="shared" ref="C10:C45" si="0">B10*$D$3</f>
        <v>31483.75</v>
      </c>
      <c r="D10" s="68">
        <f t="shared" ref="D10:D45" si="1">B10/12*$D$3</f>
        <v>2623.6458333333335</v>
      </c>
      <c r="E10" s="69">
        <f>GEW!$D$8+($D10-GEW!$D$8)*SUM(Fasering!$D$5:$D$9)</f>
        <v>2297.3593656732492</v>
      </c>
      <c r="F10" s="70">
        <f>GEW!$D$8+($D10-GEW!$D$8)*SUM(Fasering!$D$5:$D$10)</f>
        <v>2406.2030822171459</v>
      </c>
      <c r="G10" s="70">
        <f>GEW!$D$8+($D10-GEW!$D$8)*SUM(Fasering!$D$5:$D$11)</f>
        <v>2514.8021167894372</v>
      </c>
      <c r="H10" s="71">
        <f>GEW!$D$8+($D10-GEW!$D$8)*SUM(Fasering!$D$5:$D$12)</f>
        <v>2623.6458333333335</v>
      </c>
      <c r="I10" s="72">
        <f>($K$3+E10*12*7.57%)*SUM(Fasering!$D$5:$D$9)</f>
        <v>1235.6244093125206</v>
      </c>
      <c r="J10" s="30">
        <f>($K$3+F10*12*7.57%)*SUM(Fasering!$D$5:$D$10)</f>
        <v>1635.3207479669668</v>
      </c>
      <c r="K10" s="30">
        <f>($K$3+G10*12*7.57%)*SUM(Fasering!$D$5:$D$11)</f>
        <v>2063.3563051905148</v>
      </c>
      <c r="L10" s="73">
        <f>($K$3+H10*12*7.57%)*SUM(Fasering!$D$5:$D$12)</f>
        <v>2521.6598750000007</v>
      </c>
    </row>
    <row r="11" spans="1:12" x14ac:dyDescent="0.2">
      <c r="A11" s="52">
        <f t="shared" ref="A11:A45" si="2">+A10+1</f>
        <v>1</v>
      </c>
      <c r="B11" s="16">
        <v>32435.47</v>
      </c>
      <c r="C11" s="16">
        <f t="shared" si="0"/>
        <v>32435.47</v>
      </c>
      <c r="D11" s="68">
        <f t="shared" si="1"/>
        <v>2702.9558333333334</v>
      </c>
      <c r="E11" s="69">
        <f>GEW!$D$8+($D11-GEW!$D$8)*SUM(Fasering!$D$5:$D$9)</f>
        <v>2341.3979575466519</v>
      </c>
      <c r="F11" s="70">
        <f>GEW!$D$8+($D11-GEW!$D$8)*SUM(Fasering!$D$5:$D$10)</f>
        <v>2462.0076268000398</v>
      </c>
      <c r="G11" s="70">
        <f>GEW!$D$8+($D11-GEW!$D$8)*SUM(Fasering!$D$5:$D$11)</f>
        <v>2582.346164079946</v>
      </c>
      <c r="H11" s="71">
        <f>GEW!$D$8+($D11-GEW!$D$8)*SUM(Fasering!$D$5:$D$12)</f>
        <v>2702.9558333333334</v>
      </c>
      <c r="I11" s="72">
        <f>($K$3+E11*12*7.57%)*SUM(Fasering!$D$5:$D$9)</f>
        <v>1257.8378597777348</v>
      </c>
      <c r="J11" s="30">
        <f>($K$3+F11*12*7.57%)*SUM(Fasering!$D$5:$D$10)</f>
        <v>1670.9895326465914</v>
      </c>
      <c r="K11" s="30">
        <f>($K$3+G11*12*7.57%)*SUM(Fasering!$D$5:$D$11)</f>
        <v>2115.6107618525884</v>
      </c>
      <c r="L11" s="73">
        <f>($K$3+H11*12*7.57%)*SUM(Fasering!$D$5:$D$12)</f>
        <v>2593.7050790000008</v>
      </c>
    </row>
    <row r="12" spans="1:12" x14ac:dyDescent="0.2">
      <c r="A12" s="52">
        <f t="shared" si="2"/>
        <v>2</v>
      </c>
      <c r="B12" s="16">
        <v>33431.58</v>
      </c>
      <c r="C12" s="16">
        <f t="shared" si="0"/>
        <v>33431.58</v>
      </c>
      <c r="D12" s="68">
        <f t="shared" si="1"/>
        <v>2785.9650000000001</v>
      </c>
      <c r="E12" s="69">
        <f>GEW!$D$8+($D12-GEW!$D$8)*SUM(Fasering!$D$5:$D$9)</f>
        <v>2387.4905916733023</v>
      </c>
      <c r="F12" s="70">
        <f>GEW!$D$8+($D12-GEW!$D$8)*SUM(Fasering!$D$5:$D$10)</f>
        <v>2520.4149996664987</v>
      </c>
      <c r="G12" s="70">
        <f>GEW!$D$8+($D12-GEW!$D$8)*SUM(Fasering!$D$5:$D$11)</f>
        <v>2653.0405920068038</v>
      </c>
      <c r="H12" s="71">
        <f>GEW!$D$8+($D12-GEW!$D$8)*SUM(Fasering!$D$5:$D$12)</f>
        <v>2785.9650000000001</v>
      </c>
      <c r="I12" s="72">
        <f>($K$3+E12*12*7.57%)*SUM(Fasering!$D$5:$D$9)</f>
        <v>1281.0873870997466</v>
      </c>
      <c r="J12" s="30">
        <f>($K$3+F12*12*7.57%)*SUM(Fasering!$D$5:$D$10)</f>
        <v>1708.3219761249477</v>
      </c>
      <c r="K12" s="30">
        <f>($K$3+G12*12*7.57%)*SUM(Fasering!$D$5:$D$11)</f>
        <v>2170.3024640608623</v>
      </c>
      <c r="L12" s="73">
        <f>($K$3+H12*12*7.57%)*SUM(Fasering!$D$5:$D$12)</f>
        <v>2669.1106060000006</v>
      </c>
    </row>
    <row r="13" spans="1:12" x14ac:dyDescent="0.2">
      <c r="A13" s="52">
        <f t="shared" si="2"/>
        <v>3</v>
      </c>
      <c r="B13" s="16">
        <v>34299.31</v>
      </c>
      <c r="C13" s="16">
        <f t="shared" si="0"/>
        <v>34299.31</v>
      </c>
      <c r="D13" s="68">
        <f t="shared" si="1"/>
        <v>2858.2758333333331</v>
      </c>
      <c r="E13" s="69">
        <f>GEW!$D$8+($D13-GEW!$D$8)*SUM(Fasering!$D$5:$D$9)</f>
        <v>2427.6427449603066</v>
      </c>
      <c r="F13" s="70">
        <f>GEW!$D$8+($D13-GEW!$D$8)*SUM(Fasering!$D$5:$D$10)</f>
        <v>2571.2947515587721</v>
      </c>
      <c r="G13" s="70">
        <f>GEW!$D$8+($D13-GEW!$D$8)*SUM(Fasering!$D$5:$D$11)</f>
        <v>2714.6238267348676</v>
      </c>
      <c r="H13" s="71">
        <f>GEW!$D$8+($D13-GEW!$D$8)*SUM(Fasering!$D$5:$D$12)</f>
        <v>2858.2758333333331</v>
      </c>
      <c r="I13" s="72">
        <f>($K$3+E13*12*7.57%)*SUM(Fasering!$D$5:$D$9)</f>
        <v>1301.3404839897773</v>
      </c>
      <c r="J13" s="30">
        <f>($K$3+F13*12*7.57%)*SUM(Fasering!$D$5:$D$10)</f>
        <v>1740.8429639470494</v>
      </c>
      <c r="K13" s="30">
        <f>($K$3+G13*12*7.57%)*SUM(Fasering!$D$5:$D$11)</f>
        <v>2217.9454259397567</v>
      </c>
      <c r="L13" s="73">
        <f>($K$3+H13*12*7.57%)*SUM(Fasering!$D$5:$D$12)</f>
        <v>2734.7977670000005</v>
      </c>
    </row>
    <row r="14" spans="1:12" x14ac:dyDescent="0.2">
      <c r="A14" s="52">
        <f t="shared" si="2"/>
        <v>4</v>
      </c>
      <c r="B14" s="16">
        <v>35303.33</v>
      </c>
      <c r="C14" s="16">
        <f t="shared" si="0"/>
        <v>35303.33</v>
      </c>
      <c r="D14" s="68">
        <f t="shared" si="1"/>
        <v>2941.9441666666667</v>
      </c>
      <c r="E14" s="69">
        <f>GEW!$D$8+($D14-GEW!$D$8)*SUM(Fasering!$D$5:$D$9)</f>
        <v>2474.10139562724</v>
      </c>
      <c r="F14" s="70">
        <f>GEW!$D$8+($D14-GEW!$D$8)*SUM(Fasering!$D$5:$D$10)</f>
        <v>2630.1659309519941</v>
      </c>
      <c r="G14" s="70">
        <f>GEW!$D$8+($D14-GEW!$D$8)*SUM(Fasering!$D$5:$D$11)</f>
        <v>2785.879631341913</v>
      </c>
      <c r="H14" s="71">
        <f>GEW!$D$8+($D14-GEW!$D$8)*SUM(Fasering!$D$5:$D$12)</f>
        <v>2941.9441666666671</v>
      </c>
      <c r="I14" s="72">
        <f>($K$3+E14*12*7.57%)*SUM(Fasering!$D$5:$D$9)</f>
        <v>1324.774633252254</v>
      </c>
      <c r="J14" s="30">
        <f>($K$3+F14*12*7.57%)*SUM(Fasering!$D$5:$D$10)</f>
        <v>1778.471860254826</v>
      </c>
      <c r="K14" s="30">
        <f>($K$3+G14*12*7.57%)*SUM(Fasering!$D$5:$D$11)</f>
        <v>2273.0714289425891</v>
      </c>
      <c r="L14" s="73">
        <f>($K$3+H14*12*7.57%)*SUM(Fasering!$D$5:$D$12)</f>
        <v>2810.8020810000007</v>
      </c>
    </row>
    <row r="15" spans="1:12" x14ac:dyDescent="0.2">
      <c r="A15" s="52">
        <f t="shared" si="2"/>
        <v>5</v>
      </c>
      <c r="B15" s="16">
        <v>35976.15</v>
      </c>
      <c r="C15" s="16">
        <f t="shared" si="0"/>
        <v>35976.15</v>
      </c>
      <c r="D15" s="68">
        <f t="shared" si="1"/>
        <v>2998.0125000000003</v>
      </c>
      <c r="E15" s="69">
        <f>GEW!$D$8+($D15-GEW!$D$8)*SUM(Fasering!$D$5:$D$9)</f>
        <v>2505.2345496896355</v>
      </c>
      <c r="F15" s="70">
        <f>GEW!$D$8+($D15-GEW!$D$8)*SUM(Fasering!$D$5:$D$10)</f>
        <v>2669.6170443952997</v>
      </c>
      <c r="G15" s="70">
        <f>GEW!$D$8+($D15-GEW!$D$8)*SUM(Fasering!$D$5:$D$11)</f>
        <v>2833.6300052943361</v>
      </c>
      <c r="H15" s="71">
        <f>GEW!$D$8+($D15-GEW!$D$8)*SUM(Fasering!$D$5:$D$12)</f>
        <v>2998.0125000000007</v>
      </c>
      <c r="I15" s="72">
        <f>($K$3+E15*12*7.57%)*SUM(Fasering!$D$5:$D$9)</f>
        <v>1340.4784681427741</v>
      </c>
      <c r="J15" s="30">
        <f>($K$3+F15*12*7.57%)*SUM(Fasering!$D$5:$D$10)</f>
        <v>1803.6879655254363</v>
      </c>
      <c r="K15" s="30">
        <f>($K$3+G15*12*7.57%)*SUM(Fasering!$D$5:$D$11)</f>
        <v>2310.0128019634108</v>
      </c>
      <c r="L15" s="73">
        <f>($K$3+H15*12*7.57%)*SUM(Fasering!$D$5:$D$12)</f>
        <v>2861.7345550000014</v>
      </c>
    </row>
    <row r="16" spans="1:12" x14ac:dyDescent="0.2">
      <c r="A16" s="52">
        <f t="shared" si="2"/>
        <v>6</v>
      </c>
      <c r="B16" s="16">
        <v>37039.480000000003</v>
      </c>
      <c r="C16" s="16">
        <f t="shared" si="0"/>
        <v>37039.480000000003</v>
      </c>
      <c r="D16" s="68">
        <f t="shared" si="1"/>
        <v>3086.6233333333334</v>
      </c>
      <c r="E16" s="69">
        <f>GEW!$D$8+($D16-GEW!$D$8)*SUM(Fasering!$D$5:$D$9)</f>
        <v>2554.4376303191748</v>
      </c>
      <c r="F16" s="70">
        <f>GEW!$D$8+($D16-GEW!$D$8)*SUM(Fasering!$D$5:$D$10)</f>
        <v>2731.9658932072698</v>
      </c>
      <c r="G16" s="70">
        <f>GEW!$D$8+($D16-GEW!$D$8)*SUM(Fasering!$D$5:$D$11)</f>
        <v>2909.0950704452389</v>
      </c>
      <c r="H16" s="71">
        <f>GEW!$D$8+($D16-GEW!$D$8)*SUM(Fasering!$D$5:$D$12)</f>
        <v>3086.6233333333339</v>
      </c>
      <c r="I16" s="72">
        <f>($K$3+E16*12*7.57%)*SUM(Fasering!$D$5:$D$9)</f>
        <v>1365.2969318539244</v>
      </c>
      <c r="J16" s="30">
        <f>($K$3+F16*12*7.57%)*SUM(Fasering!$D$5:$D$10)</f>
        <v>1843.5396958803569</v>
      </c>
      <c r="K16" s="30">
        <f>($K$3+G16*12*7.57%)*SUM(Fasering!$D$5:$D$11)</f>
        <v>2368.3952373461734</v>
      </c>
      <c r="L16" s="73">
        <f>($K$3+H16*12*7.57%)*SUM(Fasering!$D$5:$D$12)</f>
        <v>2942.2286360000016</v>
      </c>
    </row>
    <row r="17" spans="1:12" x14ac:dyDescent="0.2">
      <c r="A17" s="52">
        <f t="shared" si="2"/>
        <v>7</v>
      </c>
      <c r="B17" s="16">
        <v>38131.78</v>
      </c>
      <c r="C17" s="16">
        <f t="shared" si="0"/>
        <v>38131.78</v>
      </c>
      <c r="D17" s="68">
        <f t="shared" si="1"/>
        <v>3177.6483333333331</v>
      </c>
      <c r="E17" s="69">
        <f>GEW!$D$8+($D17-GEW!$D$8)*SUM(Fasering!$D$5:$D$9)</f>
        <v>2604.9812291752651</v>
      </c>
      <c r="F17" s="70">
        <f>GEW!$D$8+($D17-GEW!$D$8)*SUM(Fasering!$D$5:$D$10)</f>
        <v>2796.0134114352095</v>
      </c>
      <c r="G17" s="70">
        <f>GEW!$D$8+($D17-GEW!$D$8)*SUM(Fasering!$D$5:$D$11)</f>
        <v>2986.6161510733882</v>
      </c>
      <c r="H17" s="71">
        <f>GEW!$D$8+($D17-GEW!$D$8)*SUM(Fasering!$D$5:$D$12)</f>
        <v>3177.6483333333335</v>
      </c>
      <c r="I17" s="72">
        <f>($K$3+E17*12*7.57%)*SUM(Fasering!$D$5:$D$9)</f>
        <v>1390.7915646694098</v>
      </c>
      <c r="J17" s="30">
        <f>($K$3+F17*12*7.57%)*SUM(Fasering!$D$5:$D$10)</f>
        <v>1884.4771706686918</v>
      </c>
      <c r="K17" s="30">
        <f>($K$3+G17*12*7.57%)*SUM(Fasering!$D$5:$D$11)</f>
        <v>2428.3682787995244</v>
      </c>
      <c r="L17" s="73">
        <f>($K$3+H17*12*7.57%)*SUM(Fasering!$D$5:$D$12)</f>
        <v>3024.9157460000006</v>
      </c>
    </row>
    <row r="18" spans="1:12" x14ac:dyDescent="0.2">
      <c r="A18" s="52">
        <f t="shared" si="2"/>
        <v>8</v>
      </c>
      <c r="B18" s="16">
        <v>38701.81</v>
      </c>
      <c r="C18" s="16">
        <f t="shared" si="0"/>
        <v>38701.81</v>
      </c>
      <c r="D18" s="68">
        <f t="shared" si="1"/>
        <v>3225.1508333333331</v>
      </c>
      <c r="E18" s="69">
        <f>GEW!$D$8+($D18-GEW!$D$8)*SUM(Fasering!$D$5:$D$9)</f>
        <v>2631.3580191193614</v>
      </c>
      <c r="F18" s="70">
        <f>GEW!$D$8+($D18-GEW!$D$8)*SUM(Fasering!$D$5:$D$10)</f>
        <v>2829.4373854491919</v>
      </c>
      <c r="G18" s="70">
        <f>GEW!$D$8+($D18-GEW!$D$8)*SUM(Fasering!$D$5:$D$11)</f>
        <v>3027.0714670035031</v>
      </c>
      <c r="H18" s="71">
        <f>GEW!$D$8+($D18-GEW!$D$8)*SUM(Fasering!$D$5:$D$12)</f>
        <v>3225.1508333333331</v>
      </c>
      <c r="I18" s="72">
        <f>($K$3+E18*12*7.57%)*SUM(Fasering!$D$5:$D$9)</f>
        <v>1404.0962479467246</v>
      </c>
      <c r="J18" s="30">
        <f>($K$3+F18*12*7.57%)*SUM(Fasering!$D$5:$D$10)</f>
        <v>1905.8408882861918</v>
      </c>
      <c r="K18" s="30">
        <f>($K$3+G18*12*7.57%)*SUM(Fasering!$D$5:$D$11)</f>
        <v>2459.6659377024389</v>
      </c>
      <c r="L18" s="73">
        <f>($K$3+H18*12*7.57%)*SUM(Fasering!$D$5:$D$12)</f>
        <v>3068.0670170000008</v>
      </c>
    </row>
    <row r="19" spans="1:12" x14ac:dyDescent="0.2">
      <c r="A19" s="52">
        <f t="shared" si="2"/>
        <v>9</v>
      </c>
      <c r="B19" s="16">
        <v>39489.39</v>
      </c>
      <c r="C19" s="16">
        <f t="shared" si="0"/>
        <v>39489.39</v>
      </c>
      <c r="D19" s="68">
        <f t="shared" si="1"/>
        <v>3290.7824999999998</v>
      </c>
      <c r="E19" s="69">
        <f>GEW!$D$8+($D19-GEW!$D$8)*SUM(Fasering!$D$5:$D$9)</f>
        <v>2667.8014207371216</v>
      </c>
      <c r="F19" s="70">
        <f>GEW!$D$8+($D19-GEW!$D$8)*SUM(Fasering!$D$5:$D$10)</f>
        <v>2875.6175048357713</v>
      </c>
      <c r="G19" s="70">
        <f>GEW!$D$8+($D19-GEW!$D$8)*SUM(Fasering!$D$5:$D$11)</f>
        <v>3082.96641590135</v>
      </c>
      <c r="H19" s="71">
        <f>GEW!$D$8+($D19-GEW!$D$8)*SUM(Fasering!$D$5:$D$12)</f>
        <v>3290.7825000000003</v>
      </c>
      <c r="I19" s="72">
        <f>($K$3+E19*12*7.57%)*SUM(Fasering!$D$5:$D$9)</f>
        <v>1422.4786180948704</v>
      </c>
      <c r="J19" s="30">
        <f>($K$3+F19*12*7.57%)*SUM(Fasering!$D$5:$D$10)</f>
        <v>1935.357995668593</v>
      </c>
      <c r="K19" s="30">
        <f>($K$3+G19*12*7.57%)*SUM(Fasering!$D$5:$D$11)</f>
        <v>2502.9082410878004</v>
      </c>
      <c r="L19" s="73">
        <f>($K$3+H19*12*7.57%)*SUM(Fasering!$D$5:$D$12)</f>
        <v>3127.6868230000014</v>
      </c>
    </row>
    <row r="20" spans="1:12" x14ac:dyDescent="0.2">
      <c r="A20" s="52">
        <f t="shared" si="2"/>
        <v>10</v>
      </c>
      <c r="B20" s="16">
        <v>40130.400000000001</v>
      </c>
      <c r="C20" s="16">
        <f t="shared" si="0"/>
        <v>40130.400000000001</v>
      </c>
      <c r="D20" s="68">
        <f t="shared" si="1"/>
        <v>3344.2000000000003</v>
      </c>
      <c r="E20" s="69">
        <f>GEW!$D$8+($D20-GEW!$D$8)*SUM(Fasering!$D$5:$D$9)</f>
        <v>2697.4626422904885</v>
      </c>
      <c r="F20" s="70">
        <f>GEW!$D$8+($D20-GEW!$D$8)*SUM(Fasering!$D$5:$D$10)</f>
        <v>2913.203424143006</v>
      </c>
      <c r="G20" s="70">
        <f>GEW!$D$8+($D20-GEW!$D$8)*SUM(Fasering!$D$5:$D$11)</f>
        <v>3128.4592181474832</v>
      </c>
      <c r="H20" s="71">
        <f>GEW!$D$8+($D20-GEW!$D$8)*SUM(Fasering!$D$5:$D$12)</f>
        <v>3344.2000000000007</v>
      </c>
      <c r="I20" s="72">
        <f>($K$3+E20*12*7.57%)*SUM(Fasering!$D$5:$D$9)</f>
        <v>1437.439997368929</v>
      </c>
      <c r="J20" s="30">
        <f>($K$3+F20*12*7.57%)*SUM(Fasering!$D$5:$D$10)</f>
        <v>1959.3819183217749</v>
      </c>
      <c r="K20" s="30">
        <f>($K$3+G20*12*7.57%)*SUM(Fasering!$D$5:$D$11)</f>
        <v>2538.1030770321495</v>
      </c>
      <c r="L20" s="73">
        <f>($K$3+H20*12*7.57%)*SUM(Fasering!$D$5:$D$12)</f>
        <v>3176.2112800000018</v>
      </c>
    </row>
    <row r="21" spans="1:12" x14ac:dyDescent="0.2">
      <c r="A21" s="52">
        <f t="shared" si="2"/>
        <v>11</v>
      </c>
      <c r="B21" s="16">
        <v>40724.019999999997</v>
      </c>
      <c r="C21" s="16">
        <f t="shared" si="0"/>
        <v>40724.019999999997</v>
      </c>
      <c r="D21" s="68">
        <f t="shared" si="1"/>
        <v>3393.6683333333331</v>
      </c>
      <c r="E21" s="69">
        <f>GEW!$D$8+($D21-GEW!$D$8)*SUM(Fasering!$D$5:$D$9)</f>
        <v>2724.9310036865809</v>
      </c>
      <c r="F21" s="70">
        <f>GEW!$D$8+($D21-GEW!$D$8)*SUM(Fasering!$D$5:$D$10)</f>
        <v>2948.0106087722006</v>
      </c>
      <c r="G21" s="70">
        <f>GEW!$D$8+($D21-GEW!$D$8)*SUM(Fasering!$D$5:$D$11)</f>
        <v>3170.5887282477138</v>
      </c>
      <c r="H21" s="71">
        <f>GEW!$D$8+($D21-GEW!$D$8)*SUM(Fasering!$D$5:$D$12)</f>
        <v>3393.6683333333331</v>
      </c>
      <c r="I21" s="72">
        <f>($K$3+E21*12*7.57%)*SUM(Fasering!$D$5:$D$9)</f>
        <v>1451.2952788226764</v>
      </c>
      <c r="J21" s="30">
        <f>($K$3+F21*12*7.57%)*SUM(Fasering!$D$5:$D$10)</f>
        <v>1981.6297474748017</v>
      </c>
      <c r="K21" s="30">
        <f>($K$3+G21*12*7.57%)*SUM(Fasering!$D$5:$D$11)</f>
        <v>2570.6959515790122</v>
      </c>
      <c r="L21" s="73">
        <f>($K$3+H21*12*7.57%)*SUM(Fasering!$D$5:$D$12)</f>
        <v>3221.1483140000009</v>
      </c>
    </row>
    <row r="22" spans="1:12" x14ac:dyDescent="0.2">
      <c r="A22" s="52">
        <f t="shared" si="2"/>
        <v>12</v>
      </c>
      <c r="B22" s="16">
        <v>41487.81</v>
      </c>
      <c r="C22" s="16">
        <f t="shared" si="0"/>
        <v>41487.81</v>
      </c>
      <c r="D22" s="68">
        <f t="shared" si="1"/>
        <v>3457.3174999999997</v>
      </c>
      <c r="E22" s="69">
        <f>GEW!$D$8+($D22-GEW!$D$8)*SUM(Fasering!$D$5:$D$9)</f>
        <v>2760.2735793254101</v>
      </c>
      <c r="F22" s="70">
        <f>GEW!$D$8+($D22-GEW!$D$8)*SUM(Fasering!$D$5:$D$10)</f>
        <v>2992.795790450602</v>
      </c>
      <c r="G22" s="70">
        <f>GEW!$D$8+($D22-GEW!$D$8)*SUM(Fasering!$D$5:$D$11)</f>
        <v>3224.7952888748077</v>
      </c>
      <c r="H22" s="71">
        <f>GEW!$D$8+($D22-GEW!$D$8)*SUM(Fasering!$D$5:$D$12)</f>
        <v>3457.3175000000001</v>
      </c>
      <c r="I22" s="72">
        <f>($K$3+E22*12*7.57%)*SUM(Fasering!$D$5:$D$9)</f>
        <v>1469.1223827301556</v>
      </c>
      <c r="J22" s="30">
        <f>($K$3+F22*12*7.57%)*SUM(Fasering!$D$5:$D$10)</f>
        <v>2010.255247674914</v>
      </c>
      <c r="K22" s="30">
        <f>($K$3+G22*12*7.57%)*SUM(Fasering!$D$5:$D$11)</f>
        <v>2612.6320582636731</v>
      </c>
      <c r="L22" s="73">
        <f>($K$3+H22*12*7.57%)*SUM(Fasering!$D$5:$D$12)</f>
        <v>3278.9672170000008</v>
      </c>
    </row>
    <row r="23" spans="1:12" x14ac:dyDescent="0.2">
      <c r="A23" s="52">
        <f t="shared" si="2"/>
        <v>13</v>
      </c>
      <c r="B23" s="16">
        <v>41912.69</v>
      </c>
      <c r="C23" s="16">
        <f t="shared" si="0"/>
        <v>41912.69</v>
      </c>
      <c r="D23" s="68">
        <f t="shared" si="1"/>
        <v>3492.7241666666669</v>
      </c>
      <c r="E23" s="69">
        <f>GEW!$D$8+($D23-GEW!$D$8)*SUM(Fasering!$D$5:$D$9)</f>
        <v>2779.9338963463529</v>
      </c>
      <c r="F23" s="70">
        <f>GEW!$D$8+($D23-GEW!$D$8)*SUM(Fasering!$D$5:$D$10)</f>
        <v>3017.70882674529</v>
      </c>
      <c r="G23" s="70">
        <f>GEW!$D$8+($D23-GEW!$D$8)*SUM(Fasering!$D$5:$D$11)</f>
        <v>3254.9492362677302</v>
      </c>
      <c r="H23" s="71">
        <f>GEW!$D$8+($D23-GEW!$D$8)*SUM(Fasering!$D$5:$D$12)</f>
        <v>3492.7241666666673</v>
      </c>
      <c r="I23" s="72">
        <f>($K$3+E23*12*7.57%)*SUM(Fasering!$D$5:$D$9)</f>
        <v>1479.0392183894467</v>
      </c>
      <c r="J23" s="30">
        <f>($K$3+F23*12*7.57%)*SUM(Fasering!$D$5:$D$10)</f>
        <v>2026.1789996552018</v>
      </c>
      <c r="K23" s="30">
        <f>($K$3+G23*12*7.57%)*SUM(Fasering!$D$5:$D$11)</f>
        <v>2635.9602152285183</v>
      </c>
      <c r="L23" s="73">
        <f>($K$3+H23*12*7.57%)*SUM(Fasering!$D$5:$D$12)</f>
        <v>3311.130633000002</v>
      </c>
    </row>
    <row r="24" spans="1:12" x14ac:dyDescent="0.2">
      <c r="A24" s="52">
        <f t="shared" si="2"/>
        <v>14</v>
      </c>
      <c r="B24" s="16">
        <v>42735.86</v>
      </c>
      <c r="C24" s="16">
        <f t="shared" si="0"/>
        <v>42735.86</v>
      </c>
      <c r="D24" s="68">
        <f t="shared" si="1"/>
        <v>3561.3216666666667</v>
      </c>
      <c r="E24" s="69">
        <f>GEW!$D$8+($D24-GEW!$D$8)*SUM(Fasering!$D$5:$D$9)</f>
        <v>2818.0241410322151</v>
      </c>
      <c r="F24" s="70">
        <f>GEW!$D$8+($D24-GEW!$D$8)*SUM(Fasering!$D$5:$D$10)</f>
        <v>3065.9757823249784</v>
      </c>
      <c r="G24" s="70">
        <f>GEW!$D$8+($D24-GEW!$D$8)*SUM(Fasering!$D$5:$D$11)</f>
        <v>3313.3700253739044</v>
      </c>
      <c r="H24" s="71">
        <f>GEW!$D$8+($D24-GEW!$D$8)*SUM(Fasering!$D$5:$D$12)</f>
        <v>3561.3216666666672</v>
      </c>
      <c r="I24" s="72">
        <f>($K$3+E24*12*7.57%)*SUM(Fasering!$D$5:$D$9)</f>
        <v>1498.2522705680813</v>
      </c>
      <c r="J24" s="30">
        <f>($K$3+F24*12*7.57%)*SUM(Fasering!$D$5:$D$10)</f>
        <v>2057.0299573788252</v>
      </c>
      <c r="K24" s="30">
        <f>($K$3+G24*12*7.57%)*SUM(Fasering!$D$5:$D$11)</f>
        <v>2681.1565976629727</v>
      </c>
      <c r="L24" s="73">
        <f>($K$3+H24*12*7.57%)*SUM(Fasering!$D$5:$D$12)</f>
        <v>3373.4446020000019</v>
      </c>
    </row>
    <row r="25" spans="1:12" x14ac:dyDescent="0.2">
      <c r="A25" s="52">
        <f t="shared" si="2"/>
        <v>15</v>
      </c>
      <c r="B25" s="16">
        <v>43109.82</v>
      </c>
      <c r="C25" s="16">
        <f t="shared" si="0"/>
        <v>43109.82</v>
      </c>
      <c r="D25" s="68">
        <f t="shared" si="1"/>
        <v>3592.4850000000001</v>
      </c>
      <c r="E25" s="69">
        <f>GEW!$D$8+($D25-GEW!$D$8)*SUM(Fasering!$D$5:$D$9)</f>
        <v>2835.3282554954794</v>
      </c>
      <c r="F25" s="70">
        <f>GEW!$D$8+($D25-GEW!$D$8)*SUM(Fasering!$D$5:$D$10)</f>
        <v>3087.9031007507956</v>
      </c>
      <c r="G25" s="70">
        <f>GEW!$D$8+($D25-GEW!$D$8)*SUM(Fasering!$D$5:$D$11)</f>
        <v>3339.9101547446844</v>
      </c>
      <c r="H25" s="71">
        <f>GEW!$D$8+($D25-GEW!$D$8)*SUM(Fasering!$D$5:$D$12)</f>
        <v>3592.4850000000006</v>
      </c>
      <c r="I25" s="72">
        <f>($K$3+E25*12*7.57%)*SUM(Fasering!$D$5:$D$9)</f>
        <v>1506.9806170733264</v>
      </c>
      <c r="J25" s="30">
        <f>($K$3+F25*12*7.57%)*SUM(Fasering!$D$5:$D$10)</f>
        <v>2071.0453176936157</v>
      </c>
      <c r="K25" s="30">
        <f>($K$3+G25*12*7.57%)*SUM(Fasering!$D$5:$D$11)</f>
        <v>2701.6889775786508</v>
      </c>
      <c r="L25" s="73">
        <f>($K$3+H25*12*7.57%)*SUM(Fasering!$D$5:$D$12)</f>
        <v>3401.7533740000017</v>
      </c>
    </row>
    <row r="26" spans="1:12" x14ac:dyDescent="0.2">
      <c r="A26" s="52">
        <f t="shared" si="2"/>
        <v>16</v>
      </c>
      <c r="B26" s="16">
        <v>44105.02</v>
      </c>
      <c r="C26" s="16">
        <f t="shared" si="0"/>
        <v>44105.02</v>
      </c>
      <c r="D26" s="68">
        <f t="shared" si="1"/>
        <v>3675.4183333333331</v>
      </c>
      <c r="E26" s="69">
        <f>GEW!$D$8+($D26-GEW!$D$8)*SUM(Fasering!$D$5:$D$9)</f>
        <v>2881.3787815245742</v>
      </c>
      <c r="F26" s="70">
        <f>GEW!$D$8+($D26-GEW!$D$8)*SUM(Fasering!$D$5:$D$10)</f>
        <v>3146.2571153442641</v>
      </c>
      <c r="G26" s="70">
        <f>GEW!$D$8+($D26-GEW!$D$8)*SUM(Fasering!$D$5:$D$11)</f>
        <v>3410.539999513644</v>
      </c>
      <c r="H26" s="71">
        <f>GEW!$D$8+($D26-GEW!$D$8)*SUM(Fasering!$D$5:$D$12)</f>
        <v>3675.4183333333335</v>
      </c>
      <c r="I26" s="72">
        <f>($K$3+E26*12*7.57%)*SUM(Fasering!$D$5:$D$9)</f>
        <v>1530.2089047030713</v>
      </c>
      <c r="J26" s="30">
        <f>($K$3+F26*12*7.57%)*SUM(Fasering!$D$5:$D$10)</f>
        <v>2108.3436559792062</v>
      </c>
      <c r="K26" s="30">
        <f>($K$3+G26*12*7.57%)*SUM(Fasering!$D$5:$D$11)</f>
        <v>2756.3307159787014</v>
      </c>
      <c r="L26" s="73">
        <f>($K$3+H26*12*7.57%)*SUM(Fasering!$D$5:$D$12)</f>
        <v>3477.0900140000017</v>
      </c>
    </row>
    <row r="27" spans="1:12" x14ac:dyDescent="0.2">
      <c r="A27" s="52">
        <f t="shared" si="2"/>
        <v>17</v>
      </c>
      <c r="B27" s="16">
        <v>44985.48</v>
      </c>
      <c r="C27" s="16">
        <f t="shared" si="0"/>
        <v>44985.48</v>
      </c>
      <c r="D27" s="68">
        <f t="shared" si="1"/>
        <v>3748.7900000000004</v>
      </c>
      <c r="E27" s="69">
        <f>GEW!$D$8+($D27-GEW!$D$8)*SUM(Fasering!$D$5:$D$9)</f>
        <v>2922.1199854509987</v>
      </c>
      <c r="F27" s="70">
        <f>GEW!$D$8+($D27-GEW!$D$8)*SUM(Fasering!$D$5:$D$10)</f>
        <v>3197.8832967037551</v>
      </c>
      <c r="G27" s="70">
        <f>GEW!$D$8+($D27-GEW!$D$8)*SUM(Fasering!$D$5:$D$11)</f>
        <v>3473.0266887472444</v>
      </c>
      <c r="H27" s="71">
        <f>GEW!$D$8+($D27-GEW!$D$8)*SUM(Fasering!$D$5:$D$12)</f>
        <v>3748.7900000000009</v>
      </c>
      <c r="I27" s="72">
        <f>($K$3+E27*12*7.57%)*SUM(Fasering!$D$5:$D$9)</f>
        <v>1550.7591238816142</v>
      </c>
      <c r="J27" s="30">
        <f>($K$3+F27*12*7.57%)*SUM(Fasering!$D$5:$D$10)</f>
        <v>2141.341741717682</v>
      </c>
      <c r="K27" s="30">
        <f>($K$3+G27*12*7.57%)*SUM(Fasering!$D$5:$D$11)</f>
        <v>2804.6726221198874</v>
      </c>
      <c r="L27" s="73">
        <f>($K$3+H27*12*7.57%)*SUM(Fasering!$D$5:$D$12)</f>
        <v>3543.7408360000022</v>
      </c>
    </row>
    <row r="28" spans="1:12" x14ac:dyDescent="0.2">
      <c r="A28" s="52">
        <f t="shared" si="2"/>
        <v>18</v>
      </c>
      <c r="B28" s="16">
        <v>46305.71</v>
      </c>
      <c r="C28" s="16">
        <f t="shared" si="0"/>
        <v>46305.71</v>
      </c>
      <c r="D28" s="68">
        <f t="shared" si="1"/>
        <v>3858.8091666666664</v>
      </c>
      <c r="E28" s="69">
        <f>GEW!$D$8+($D28-GEW!$D$8)*SUM(Fasering!$D$5:$D$9)</f>
        <v>2983.2105059286837</v>
      </c>
      <c r="F28" s="70">
        <f>GEW!$D$8+($D28-GEW!$D$8)*SUM(Fasering!$D$5:$D$10)</f>
        <v>3275.2955964291723</v>
      </c>
      <c r="G28" s="70">
        <f>GEW!$D$8+($D28-GEW!$D$8)*SUM(Fasering!$D$5:$D$11)</f>
        <v>3566.7240761661787</v>
      </c>
      <c r="H28" s="71">
        <f>GEW!$D$8+($D28-GEW!$D$8)*SUM(Fasering!$D$5:$D$12)</f>
        <v>3858.8091666666669</v>
      </c>
      <c r="I28" s="72">
        <f>($K$3+E28*12*7.57%)*SUM(Fasering!$D$5:$D$9)</f>
        <v>1581.5737161016889</v>
      </c>
      <c r="J28" s="30">
        <f>($K$3+F28*12*7.57%)*SUM(Fasering!$D$5:$D$10)</f>
        <v>2190.8216303378449</v>
      </c>
      <c r="K28" s="30">
        <f>($K$3+G28*12*7.57%)*SUM(Fasering!$D$5:$D$11)</f>
        <v>2877.1602249011357</v>
      </c>
      <c r="L28" s="73">
        <f>($K$3+H28*12*7.57%)*SUM(Fasering!$D$5:$D$12)</f>
        <v>3643.6822470000016</v>
      </c>
    </row>
    <row r="29" spans="1:12" x14ac:dyDescent="0.2">
      <c r="A29" s="52">
        <f t="shared" si="2"/>
        <v>19</v>
      </c>
      <c r="B29" s="16">
        <v>47227.63</v>
      </c>
      <c r="C29" s="16">
        <f t="shared" si="0"/>
        <v>47227.63</v>
      </c>
      <c r="D29" s="68">
        <f t="shared" si="1"/>
        <v>3935.6358333333333</v>
      </c>
      <c r="E29" s="69">
        <f>GEW!$D$8+($D29-GEW!$D$8)*SUM(Fasering!$D$5:$D$9)</f>
        <v>3025.8701732887557</v>
      </c>
      <c r="F29" s="70">
        <f>GEW!$D$8+($D29-GEW!$D$8)*SUM(Fasering!$D$5:$D$10)</f>
        <v>3329.3528041602922</v>
      </c>
      <c r="G29" s="70">
        <f>GEW!$D$8+($D29-GEW!$D$8)*SUM(Fasering!$D$5:$D$11)</f>
        <v>3632.1532024617973</v>
      </c>
      <c r="H29" s="71">
        <f>GEW!$D$8+($D29-GEW!$D$8)*SUM(Fasering!$D$5:$D$12)</f>
        <v>3935.6358333333337</v>
      </c>
      <c r="I29" s="72">
        <f>($K$3+E29*12*7.57%)*SUM(Fasering!$D$5:$D$9)</f>
        <v>1603.0916249959964</v>
      </c>
      <c r="J29" s="30">
        <f>($K$3+F29*12*7.57%)*SUM(Fasering!$D$5:$D$10)</f>
        <v>2225.3735636499955</v>
      </c>
      <c r="K29" s="30">
        <f>($K$3+G29*12*7.57%)*SUM(Fasering!$D$5:$D$11)</f>
        <v>2927.7785041070988</v>
      </c>
      <c r="L29" s="73">
        <f>($K$3+H29*12*7.57%)*SUM(Fasering!$D$5:$D$12)</f>
        <v>3713.4715910000014</v>
      </c>
    </row>
    <row r="30" spans="1:12" x14ac:dyDescent="0.2">
      <c r="A30" s="52">
        <f t="shared" si="2"/>
        <v>20</v>
      </c>
      <c r="B30" s="16">
        <v>47227.63</v>
      </c>
      <c r="C30" s="16">
        <f t="shared" si="0"/>
        <v>47227.63</v>
      </c>
      <c r="D30" s="68">
        <f t="shared" si="1"/>
        <v>3935.6358333333333</v>
      </c>
      <c r="E30" s="69">
        <f>GEW!$D$8+($D30-GEW!$D$8)*SUM(Fasering!$D$5:$D$9)</f>
        <v>3025.8701732887557</v>
      </c>
      <c r="F30" s="70">
        <f>GEW!$D$8+($D30-GEW!$D$8)*SUM(Fasering!$D$5:$D$10)</f>
        <v>3329.3528041602922</v>
      </c>
      <c r="G30" s="70">
        <f>GEW!$D$8+($D30-GEW!$D$8)*SUM(Fasering!$D$5:$D$11)</f>
        <v>3632.1532024617973</v>
      </c>
      <c r="H30" s="71">
        <f>GEW!$D$8+($D30-GEW!$D$8)*SUM(Fasering!$D$5:$D$12)</f>
        <v>3935.6358333333337</v>
      </c>
      <c r="I30" s="72">
        <f>($K$3+E30*12*7.57%)*SUM(Fasering!$D$5:$D$9)</f>
        <v>1603.0916249959964</v>
      </c>
      <c r="J30" s="30">
        <f>($K$3+F30*12*7.57%)*SUM(Fasering!$D$5:$D$10)</f>
        <v>2225.3735636499955</v>
      </c>
      <c r="K30" s="30">
        <f>($K$3+G30*12*7.57%)*SUM(Fasering!$D$5:$D$11)</f>
        <v>2927.7785041070988</v>
      </c>
      <c r="L30" s="73">
        <f>($K$3+H30*12*7.57%)*SUM(Fasering!$D$5:$D$12)</f>
        <v>3713.4715910000014</v>
      </c>
    </row>
    <row r="31" spans="1:12" x14ac:dyDescent="0.2">
      <c r="A31" s="52">
        <f t="shared" si="2"/>
        <v>21</v>
      </c>
      <c r="B31" s="16">
        <v>48149.55</v>
      </c>
      <c r="C31" s="16">
        <f t="shared" si="0"/>
        <v>48149.55</v>
      </c>
      <c r="D31" s="68">
        <f t="shared" si="1"/>
        <v>4012.4625000000001</v>
      </c>
      <c r="E31" s="69">
        <f>GEW!$D$8+($D31-GEW!$D$8)*SUM(Fasering!$D$5:$D$9)</f>
        <v>3068.5298406488273</v>
      </c>
      <c r="F31" s="70">
        <f>GEW!$D$8+($D31-GEW!$D$8)*SUM(Fasering!$D$5:$D$10)</f>
        <v>3383.4100118914125</v>
      </c>
      <c r="G31" s="70">
        <f>GEW!$D$8+($D31-GEW!$D$8)*SUM(Fasering!$D$5:$D$11)</f>
        <v>3697.5823287574158</v>
      </c>
      <c r="H31" s="71">
        <f>GEW!$D$8+($D31-GEW!$D$8)*SUM(Fasering!$D$5:$D$12)</f>
        <v>4012.4625000000005</v>
      </c>
      <c r="I31" s="72">
        <f>($K$3+E31*12*7.57%)*SUM(Fasering!$D$5:$D$9)</f>
        <v>1624.609533890304</v>
      </c>
      <c r="J31" s="30">
        <f>($K$3+F31*12*7.57%)*SUM(Fasering!$D$5:$D$10)</f>
        <v>2259.9254969621461</v>
      </c>
      <c r="K31" s="30">
        <f>($K$3+G31*12*7.57%)*SUM(Fasering!$D$5:$D$11)</f>
        <v>2978.3967833130614</v>
      </c>
      <c r="L31" s="73">
        <f>($K$3+H31*12*7.57%)*SUM(Fasering!$D$5:$D$12)</f>
        <v>3783.2609350000016</v>
      </c>
    </row>
    <row r="32" spans="1:12" x14ac:dyDescent="0.2">
      <c r="A32" s="52">
        <f t="shared" si="2"/>
        <v>22</v>
      </c>
      <c r="B32" s="16">
        <v>48220.97</v>
      </c>
      <c r="C32" s="16">
        <f t="shared" si="0"/>
        <v>48220.97</v>
      </c>
      <c r="D32" s="68">
        <f t="shared" si="1"/>
        <v>4018.4141666666669</v>
      </c>
      <c r="E32" s="69">
        <f>GEW!$D$8+($D32-GEW!$D$8)*SUM(Fasering!$D$5:$D$9)</f>
        <v>3071.8346322173547</v>
      </c>
      <c r="F32" s="70">
        <f>GEW!$D$8+($D32-GEW!$D$8)*SUM(Fasering!$D$5:$D$10)</f>
        <v>3387.5977567891878</v>
      </c>
      <c r="G32" s="70">
        <f>GEW!$D$8+($D32-GEW!$D$8)*SUM(Fasering!$D$5:$D$11)</f>
        <v>3702.6510420948348</v>
      </c>
      <c r="H32" s="71">
        <f>GEW!$D$8+($D32-GEW!$D$8)*SUM(Fasering!$D$5:$D$12)</f>
        <v>4018.4141666666674</v>
      </c>
      <c r="I32" s="72">
        <f>($K$3+E32*12*7.57%)*SUM(Fasering!$D$5:$D$9)</f>
        <v>1626.2764996283634</v>
      </c>
      <c r="J32" s="30">
        <f>($K$3+F32*12*7.57%)*SUM(Fasering!$D$5:$D$10)</f>
        <v>2262.6021924207043</v>
      </c>
      <c r="K32" s="30">
        <f>($K$3+G32*12*7.57%)*SUM(Fasering!$D$5:$D$11)</f>
        <v>2982.3181186793518</v>
      </c>
      <c r="L32" s="73">
        <f>($K$3+H32*12*7.57%)*SUM(Fasering!$D$5:$D$12)</f>
        <v>3788.6674290000019</v>
      </c>
    </row>
    <row r="33" spans="1:12" x14ac:dyDescent="0.2">
      <c r="A33" s="52">
        <f t="shared" si="2"/>
        <v>23</v>
      </c>
      <c r="B33" s="16">
        <v>49812.84</v>
      </c>
      <c r="C33" s="16">
        <f t="shared" si="0"/>
        <v>49812.84</v>
      </c>
      <c r="D33" s="68">
        <f t="shared" si="1"/>
        <v>4151.07</v>
      </c>
      <c r="E33" s="69">
        <f>GEW!$D$8+($D33-GEW!$D$8)*SUM(Fasering!$D$5:$D$9)</f>
        <v>3145.4946511783028</v>
      </c>
      <c r="F33" s="70">
        <f>GEW!$D$8+($D33-GEW!$D$8)*SUM(Fasering!$D$5:$D$10)</f>
        <v>3480.9377941795656</v>
      </c>
      <c r="G33" s="70">
        <f>GEW!$D$8+($D33-GEW!$D$8)*SUM(Fasering!$D$5:$D$11)</f>
        <v>3815.6268569987369</v>
      </c>
      <c r="H33" s="71">
        <f>GEW!$D$8+($D33-GEW!$D$8)*SUM(Fasering!$D$5:$D$12)</f>
        <v>4151.07</v>
      </c>
      <c r="I33" s="72">
        <f>($K$3+E33*12*7.57%)*SUM(Fasering!$D$5:$D$9)</f>
        <v>1663.4312566914289</v>
      </c>
      <c r="J33" s="30">
        <f>($K$3+F33*12*7.57%)*SUM(Fasering!$D$5:$D$10)</f>
        <v>2322.262668472436</v>
      </c>
      <c r="K33" s="30">
        <f>($K$3+G33*12*7.57%)*SUM(Fasering!$D$5:$D$11)</f>
        <v>3069.7201927417382</v>
      </c>
      <c r="L33" s="73">
        <f>($K$3+H33*12*7.57%)*SUM(Fasering!$D$5:$D$12)</f>
        <v>3909.171988000001</v>
      </c>
    </row>
    <row r="34" spans="1:12" x14ac:dyDescent="0.2">
      <c r="A34" s="52">
        <f t="shared" si="2"/>
        <v>24</v>
      </c>
      <c r="B34" s="16">
        <v>51393.39</v>
      </c>
      <c r="C34" s="16">
        <f t="shared" si="0"/>
        <v>51393.39</v>
      </c>
      <c r="D34" s="68">
        <f t="shared" si="1"/>
        <v>4282.7825000000003</v>
      </c>
      <c r="E34" s="69">
        <f>GEW!$D$8+($D34-GEW!$D$8)*SUM(Fasering!$D$5:$D$9)</f>
        <v>3218.6308639147237</v>
      </c>
      <c r="F34" s="70">
        <f>GEW!$D$8+($D34-GEW!$D$8)*SUM(Fasering!$D$5:$D$10)</f>
        <v>3573.6140781081299</v>
      </c>
      <c r="G34" s="70">
        <f>GEW!$D$8+($D34-GEW!$D$8)*SUM(Fasering!$D$5:$D$11)</f>
        <v>3927.7992858065945</v>
      </c>
      <c r="H34" s="71">
        <f>GEW!$D$8+($D34-GEW!$D$8)*SUM(Fasering!$D$5:$D$12)</f>
        <v>4282.7825000000003</v>
      </c>
      <c r="I34" s="72">
        <f>($K$3+E34*12*7.57%)*SUM(Fasering!$D$5:$D$9)</f>
        <v>1700.3218013188339</v>
      </c>
      <c r="J34" s="30">
        <f>($K$3+F34*12*7.57%)*SUM(Fasering!$D$5:$D$10)</f>
        <v>2381.4988909174626</v>
      </c>
      <c r="K34" s="30">
        <f>($K$3+G34*12*7.57%)*SUM(Fasering!$D$5:$D$11)</f>
        <v>3156.5007389919392</v>
      </c>
      <c r="L34" s="73">
        <f>($K$3+H34*12*7.57%)*SUM(Fasering!$D$5:$D$12)</f>
        <v>4028.8196230000012</v>
      </c>
    </row>
    <row r="35" spans="1:12" x14ac:dyDescent="0.2">
      <c r="A35" s="52">
        <f t="shared" si="2"/>
        <v>25</v>
      </c>
      <c r="B35" s="16">
        <v>51497.83</v>
      </c>
      <c r="C35" s="16">
        <f t="shared" si="0"/>
        <v>51497.83</v>
      </c>
      <c r="D35" s="68">
        <f t="shared" si="1"/>
        <v>4291.4858333333332</v>
      </c>
      <c r="E35" s="69">
        <f>GEW!$D$8+($D35-GEW!$D$8)*SUM(Fasering!$D$5:$D$9)</f>
        <v>3223.4635778802367</v>
      </c>
      <c r="F35" s="70">
        <f>GEW!$D$8+($D35-GEW!$D$8)*SUM(Fasering!$D$5:$D$10)</f>
        <v>3579.7379660544138</v>
      </c>
      <c r="G35" s="70">
        <f>GEW!$D$8+($D35-GEW!$D$8)*SUM(Fasering!$D$5:$D$11)</f>
        <v>3935.2114451591569</v>
      </c>
      <c r="H35" s="71">
        <f>GEW!$D$8+($D35-GEW!$D$8)*SUM(Fasering!$D$5:$D$12)</f>
        <v>4291.4858333333332</v>
      </c>
      <c r="I35" s="72">
        <f>($K$3+E35*12*7.57%)*SUM(Fasering!$D$5:$D$9)</f>
        <v>1702.7594644619714</v>
      </c>
      <c r="J35" s="30">
        <f>($K$3+F35*12*7.57%)*SUM(Fasering!$D$5:$D$10)</f>
        <v>2385.4131176563565</v>
      </c>
      <c r="K35" s="30">
        <f>($K$3+G35*12*7.57%)*SUM(Fasering!$D$5:$D$11)</f>
        <v>3162.2350468280538</v>
      </c>
      <c r="L35" s="73">
        <f>($K$3+H35*12*7.57%)*SUM(Fasering!$D$5:$D$12)</f>
        <v>4036.7257310000014</v>
      </c>
    </row>
    <row r="36" spans="1:12" x14ac:dyDescent="0.2">
      <c r="A36" s="52">
        <f t="shared" si="2"/>
        <v>26</v>
      </c>
      <c r="B36" s="16">
        <v>51584.25</v>
      </c>
      <c r="C36" s="16">
        <f t="shared" si="0"/>
        <v>51584.25</v>
      </c>
      <c r="D36" s="68">
        <f t="shared" si="1"/>
        <v>4298.6875</v>
      </c>
      <c r="E36" s="69">
        <f>GEW!$D$8+($D36-GEW!$D$8)*SUM(Fasering!$D$5:$D$9)</f>
        <v>3227.462458968897</v>
      </c>
      <c r="F36" s="70">
        <f>GEW!$D$8+($D36-GEW!$D$8)*SUM(Fasering!$D$5:$D$10)</f>
        <v>3584.8052429245581</v>
      </c>
      <c r="G36" s="70">
        <f>GEW!$D$8+($D36-GEW!$D$8)*SUM(Fasering!$D$5:$D$11)</f>
        <v>3941.3447160443393</v>
      </c>
      <c r="H36" s="71">
        <f>GEW!$D$8+($D36-GEW!$D$8)*SUM(Fasering!$D$5:$D$12)</f>
        <v>4298.6875</v>
      </c>
      <c r="I36" s="72">
        <f>($K$3+E36*12*7.57%)*SUM(Fasering!$D$5:$D$9)</f>
        <v>1704.7765350176012</v>
      </c>
      <c r="J36" s="30">
        <f>($K$3+F36*12*7.57%)*SUM(Fasering!$D$5:$D$10)</f>
        <v>2388.6519866220324</v>
      </c>
      <c r="K36" s="30">
        <f>($K$3+G36*12*7.57%)*SUM(Fasering!$D$5:$D$11)</f>
        <v>3166.9799614507751</v>
      </c>
      <c r="L36" s="73">
        <f>($K$3+H36*12*7.57%)*SUM(Fasering!$D$5:$D$12)</f>
        <v>4043.2677250000011</v>
      </c>
    </row>
    <row r="37" spans="1:12" x14ac:dyDescent="0.2">
      <c r="A37" s="52">
        <f t="shared" si="2"/>
        <v>27</v>
      </c>
      <c r="B37" s="16">
        <v>51675.69</v>
      </c>
      <c r="C37" s="16">
        <f t="shared" si="0"/>
        <v>51675.69</v>
      </c>
      <c r="D37" s="68">
        <f t="shared" si="1"/>
        <v>4306.3074999999999</v>
      </c>
      <c r="E37" s="69">
        <f>GEW!$D$8+($D37-GEW!$D$8)*SUM(Fasering!$D$5:$D$9)</f>
        <v>3231.693628683628</v>
      </c>
      <c r="F37" s="70">
        <f>GEW!$D$8+($D37-GEW!$D$8)*SUM(Fasering!$D$5:$D$10)</f>
        <v>3590.1668698281219</v>
      </c>
      <c r="G37" s="70">
        <f>GEW!$D$8+($D37-GEW!$D$8)*SUM(Fasering!$D$5:$D$11)</f>
        <v>3947.834258855507</v>
      </c>
      <c r="H37" s="71">
        <f>GEW!$D$8+($D37-GEW!$D$8)*SUM(Fasering!$D$5:$D$12)</f>
        <v>4306.3074999999999</v>
      </c>
      <c r="I37" s="72">
        <f>($K$3+E37*12*7.57%)*SUM(Fasering!$D$5:$D$9)</f>
        <v>1706.9107739855112</v>
      </c>
      <c r="J37" s="30">
        <f>($K$3+F37*12*7.57%)*SUM(Fasering!$D$5:$D$10)</f>
        <v>2392.0789963214243</v>
      </c>
      <c r="K37" s="30">
        <f>($K$3+G37*12*7.57%)*SUM(Fasering!$D$5:$D$11)</f>
        <v>3172.0005005979829</v>
      </c>
      <c r="L37" s="73">
        <f>($K$3+H37*12*7.57%)*SUM(Fasering!$D$5:$D$12)</f>
        <v>4050.1897330000015</v>
      </c>
    </row>
    <row r="38" spans="1:12" x14ac:dyDescent="0.2">
      <c r="A38" s="52">
        <f t="shared" si="2"/>
        <v>28</v>
      </c>
      <c r="B38" s="16">
        <v>51749.88</v>
      </c>
      <c r="C38" s="16">
        <f t="shared" si="0"/>
        <v>51749.88</v>
      </c>
      <c r="D38" s="68">
        <f t="shared" si="1"/>
        <v>4312.49</v>
      </c>
      <c r="E38" s="69">
        <f>GEW!$D$8+($D38-GEW!$D$8)*SUM(Fasering!$D$5:$D$9)</f>
        <v>3235.126595450206</v>
      </c>
      <c r="F38" s="70">
        <f>GEW!$D$8+($D38-GEW!$D$8)*SUM(Fasering!$D$5:$D$10)</f>
        <v>3594.5170349634609</v>
      </c>
      <c r="G38" s="70">
        <f>GEW!$D$8+($D38-GEW!$D$8)*SUM(Fasering!$D$5:$D$11)</f>
        <v>3953.0995604867458</v>
      </c>
      <c r="H38" s="71">
        <f>GEW!$D$8+($D38-GEW!$D$8)*SUM(Fasering!$D$5:$D$12)</f>
        <v>4312.49</v>
      </c>
      <c r="I38" s="72">
        <f>($K$3+E38*12*7.57%)*SUM(Fasering!$D$5:$D$9)</f>
        <v>1708.642392413215</v>
      </c>
      <c r="J38" s="30">
        <f>($K$3+F38*12*7.57%)*SUM(Fasering!$D$5:$D$10)</f>
        <v>2394.8595064876299</v>
      </c>
      <c r="K38" s="30">
        <f>($K$3+G38*12*7.57%)*SUM(Fasering!$D$5:$D$11)</f>
        <v>3176.0739236002933</v>
      </c>
      <c r="L38" s="73">
        <f>($K$3+H38*12*7.57%)*SUM(Fasering!$D$5:$D$12)</f>
        <v>4055.8059160000012</v>
      </c>
    </row>
    <row r="39" spans="1:12" x14ac:dyDescent="0.2">
      <c r="A39" s="52">
        <f t="shared" si="2"/>
        <v>29</v>
      </c>
      <c r="B39" s="16">
        <v>51818.58</v>
      </c>
      <c r="C39" s="16">
        <f t="shared" si="0"/>
        <v>51818.58</v>
      </c>
      <c r="D39" s="68">
        <f t="shared" si="1"/>
        <v>4318.2150000000001</v>
      </c>
      <c r="E39" s="69">
        <f>GEW!$D$8+($D39-GEW!$D$8)*SUM(Fasering!$D$5:$D$9)</f>
        <v>3238.3055254524161</v>
      </c>
      <c r="F39" s="70">
        <f>GEW!$D$8+($D39-GEW!$D$8)*SUM(Fasering!$D$5:$D$10)</f>
        <v>3598.5452913969129</v>
      </c>
      <c r="G39" s="70">
        <f>GEW!$D$8+($D39-GEW!$D$8)*SUM(Fasering!$D$5:$D$11)</f>
        <v>3957.9752340555033</v>
      </c>
      <c r="H39" s="71">
        <f>GEW!$D$8+($D39-GEW!$D$8)*SUM(Fasering!$D$5:$D$12)</f>
        <v>4318.2150000000001</v>
      </c>
      <c r="I39" s="72">
        <f>($K$3+E39*12*7.57%)*SUM(Fasering!$D$5:$D$9)</f>
        <v>1710.2458724776882</v>
      </c>
      <c r="J39" s="30">
        <f>($K$3+F39*12*7.57%)*SUM(Fasering!$D$5:$D$10)</f>
        <v>2397.4342611502307</v>
      </c>
      <c r="K39" s="30">
        <f>($K$3+G39*12*7.57%)*SUM(Fasering!$D$5:$D$11)</f>
        <v>3179.8459165947502</v>
      </c>
      <c r="L39" s="73">
        <f>($K$3+H39*12*7.57%)*SUM(Fasering!$D$5:$D$12)</f>
        <v>4061.0065060000015</v>
      </c>
    </row>
    <row r="40" spans="1:12" x14ac:dyDescent="0.2">
      <c r="A40" s="52">
        <f t="shared" si="2"/>
        <v>30</v>
      </c>
      <c r="B40" s="16">
        <v>51882.27</v>
      </c>
      <c r="C40" s="16">
        <f t="shared" si="0"/>
        <v>51882.27</v>
      </c>
      <c r="D40" s="68">
        <f t="shared" si="1"/>
        <v>4323.5225</v>
      </c>
      <c r="E40" s="69">
        <f>GEW!$D$8+($D40-GEW!$D$8)*SUM(Fasering!$D$5:$D$9)</f>
        <v>3241.2526295549005</v>
      </c>
      <c r="F40" s="70">
        <f>GEW!$D$8+($D40-GEW!$D$8)*SUM(Fasering!$D$5:$D$10)</f>
        <v>3602.279784151593</v>
      </c>
      <c r="G40" s="70">
        <f>GEW!$D$8+($D40-GEW!$D$8)*SUM(Fasering!$D$5:$D$11)</f>
        <v>3962.4953454033075</v>
      </c>
      <c r="H40" s="71">
        <f>GEW!$D$8+($D40-GEW!$D$8)*SUM(Fasering!$D$5:$D$12)</f>
        <v>4323.5225</v>
      </c>
      <c r="I40" s="72">
        <f>($K$3+E40*12*7.57%)*SUM(Fasering!$D$5:$D$9)</f>
        <v>1711.7324175330925</v>
      </c>
      <c r="J40" s="30">
        <f>($K$3+F40*12*7.57%)*SUM(Fasering!$D$5:$D$10)</f>
        <v>2399.8212498614535</v>
      </c>
      <c r="K40" s="30">
        <f>($K$3+G40*12*7.57%)*SUM(Fasering!$D$5:$D$11)</f>
        <v>3183.3428341175581</v>
      </c>
      <c r="L40" s="73">
        <f>($K$3+H40*12*7.57%)*SUM(Fasering!$D$5:$D$12)</f>
        <v>4065.8278390000014</v>
      </c>
    </row>
    <row r="41" spans="1:12" x14ac:dyDescent="0.2">
      <c r="A41" s="52">
        <f t="shared" si="2"/>
        <v>31</v>
      </c>
      <c r="B41" s="16">
        <v>51941.21</v>
      </c>
      <c r="C41" s="16">
        <f t="shared" si="0"/>
        <v>51941.21</v>
      </c>
      <c r="D41" s="68">
        <f t="shared" si="1"/>
        <v>4328.4341666666669</v>
      </c>
      <c r="E41" s="69">
        <f>GEW!$D$8+($D41-GEW!$D$8)*SUM(Fasering!$D$5:$D$9)</f>
        <v>3243.9799386426771</v>
      </c>
      <c r="F41" s="70">
        <f>GEW!$D$8+($D41-GEW!$D$8)*SUM(Fasering!$D$5:$D$10)</f>
        <v>3605.735758448357</v>
      </c>
      <c r="G41" s="70">
        <f>GEW!$D$8+($D41-GEW!$D$8)*SUM(Fasering!$D$5:$D$11)</f>
        <v>3966.6783468609874</v>
      </c>
      <c r="H41" s="71">
        <f>GEW!$D$8+($D41-GEW!$D$8)*SUM(Fasering!$D$5:$D$12)</f>
        <v>4328.4341666666669</v>
      </c>
      <c r="I41" s="72">
        <f>($K$3+E41*12*7.57%)*SUM(Fasering!$D$5:$D$9)</f>
        <v>1713.1080960629329</v>
      </c>
      <c r="J41" s="30">
        <f>($K$3+F41*12*7.57%)*SUM(Fasering!$D$5:$D$10)</f>
        <v>2402.0302169620891</v>
      </c>
      <c r="K41" s="30">
        <f>($K$3+G41*12*7.57%)*SUM(Fasering!$D$5:$D$11)</f>
        <v>3186.5789515424976</v>
      </c>
      <c r="L41" s="73">
        <f>($K$3+H41*12*7.57%)*SUM(Fasering!$D$5:$D$12)</f>
        <v>4070.2895970000018</v>
      </c>
    </row>
    <row r="42" spans="1:12" x14ac:dyDescent="0.2">
      <c r="A42" s="52">
        <f t="shared" si="2"/>
        <v>32</v>
      </c>
      <c r="B42" s="16">
        <v>51995.81</v>
      </c>
      <c r="C42" s="16">
        <f t="shared" si="0"/>
        <v>51995.81</v>
      </c>
      <c r="D42" s="68">
        <f t="shared" si="1"/>
        <v>4332.9841666666662</v>
      </c>
      <c r="E42" s="69">
        <f>GEW!$D$8+($D42-GEW!$D$8)*SUM(Fasering!$D$5:$D$9)</f>
        <v>3246.5064244959613</v>
      </c>
      <c r="F42" s="70">
        <f>GEW!$D$8+($D42-GEW!$D$8)*SUM(Fasering!$D$5:$D$10)</f>
        <v>3608.9372548277811</v>
      </c>
      <c r="G42" s="70">
        <f>GEW!$D$8+($D42-GEW!$D$8)*SUM(Fasering!$D$5:$D$11)</f>
        <v>3970.5533363348468</v>
      </c>
      <c r="H42" s="71">
        <f>GEW!$D$8+($D42-GEW!$D$8)*SUM(Fasering!$D$5:$D$12)</f>
        <v>4332.9841666666662</v>
      </c>
      <c r="I42" s="72">
        <f>($K$3+E42*12*7.57%)*SUM(Fasering!$D$5:$D$9)</f>
        <v>1714.3824775988894</v>
      </c>
      <c r="J42" s="30">
        <f>($K$3+F42*12*7.57%)*SUM(Fasering!$D$5:$D$10)</f>
        <v>2404.076528527999</v>
      </c>
      <c r="K42" s="30">
        <f>($K$3+G42*12*7.57%)*SUM(Fasering!$D$5:$D$11)</f>
        <v>3189.5767800359081</v>
      </c>
      <c r="L42" s="73">
        <f>($K$3+H42*12*7.57%)*SUM(Fasering!$D$5:$D$12)</f>
        <v>4074.422817000001</v>
      </c>
    </row>
    <row r="43" spans="1:12" x14ac:dyDescent="0.2">
      <c r="A43" s="52">
        <f t="shared" si="2"/>
        <v>33</v>
      </c>
      <c r="B43" s="16">
        <v>52046.35</v>
      </c>
      <c r="C43" s="16">
        <f t="shared" si="0"/>
        <v>52046.35</v>
      </c>
      <c r="D43" s="68">
        <f t="shared" si="1"/>
        <v>4337.1958333333332</v>
      </c>
      <c r="E43" s="69">
        <f>GEW!$D$8+($D43-GEW!$D$8)*SUM(Fasering!$D$5:$D$9)</f>
        <v>3248.845043452463</v>
      </c>
      <c r="F43" s="70">
        <f>GEW!$D$8+($D43-GEW!$D$8)*SUM(Fasering!$D$5:$D$10)</f>
        <v>3611.900691220018</v>
      </c>
      <c r="G43" s="70">
        <f>GEW!$D$8+($D43-GEW!$D$8)*SUM(Fasering!$D$5:$D$11)</f>
        <v>3974.1401855657787</v>
      </c>
      <c r="H43" s="71">
        <f>GEW!$D$8+($D43-GEW!$D$8)*SUM(Fasering!$D$5:$D$12)</f>
        <v>4337.1958333333332</v>
      </c>
      <c r="I43" s="72">
        <f>($K$3+E43*12*7.57%)*SUM(Fasering!$D$5:$D$9)</f>
        <v>1715.5620974308904</v>
      </c>
      <c r="J43" s="30">
        <f>($K$3+F43*12*7.57%)*SUM(Fasering!$D$5:$D$10)</f>
        <v>2405.9706784646487</v>
      </c>
      <c r="K43" s="30">
        <f>($K$3+G43*12*7.57%)*SUM(Fasering!$D$5:$D$11)</f>
        <v>3192.3516930772457</v>
      </c>
      <c r="L43" s="73">
        <f>($K$3+H43*12*7.57%)*SUM(Fasering!$D$5:$D$12)</f>
        <v>4078.2486950000011</v>
      </c>
    </row>
    <row r="44" spans="1:12" x14ac:dyDescent="0.2">
      <c r="A44" s="52">
        <f t="shared" si="2"/>
        <v>34</v>
      </c>
      <c r="B44" s="16">
        <v>52093.18</v>
      </c>
      <c r="C44" s="16">
        <f t="shared" si="0"/>
        <v>52093.18</v>
      </c>
      <c r="D44" s="68">
        <f t="shared" si="1"/>
        <v>4341.0983333333334</v>
      </c>
      <c r="E44" s="69">
        <f>GEW!$D$8+($D44-GEW!$D$8)*SUM(Fasering!$D$5:$D$9)</f>
        <v>3251.0119909343184</v>
      </c>
      <c r="F44" s="70">
        <f>GEW!$D$8+($D44-GEW!$D$8)*SUM(Fasering!$D$5:$D$10)</f>
        <v>3614.6465900377552</v>
      </c>
      <c r="G44" s="70">
        <f>GEW!$D$8+($D44-GEW!$D$8)*SUM(Fasering!$D$5:$D$11)</f>
        <v>3977.4637342298965</v>
      </c>
      <c r="H44" s="71">
        <f>GEW!$D$8+($D44-GEW!$D$8)*SUM(Fasering!$D$5:$D$12)</f>
        <v>4341.0983333333334</v>
      </c>
      <c r="I44" s="72">
        <f>($K$3+E44*12*7.57%)*SUM(Fasering!$D$5:$D$9)</f>
        <v>1716.6551246713452</v>
      </c>
      <c r="J44" s="30">
        <f>($K$3+F44*12*7.57%)*SUM(Fasering!$D$5:$D$10)</f>
        <v>2407.7257841538708</v>
      </c>
      <c r="K44" s="30">
        <f>($K$3+G44*12*7.57%)*SUM(Fasering!$D$5:$D$11)</f>
        <v>3194.922907515825</v>
      </c>
      <c r="L44" s="73">
        <f>($K$3+H44*12*7.57%)*SUM(Fasering!$D$5:$D$12)</f>
        <v>4081.7937260000012</v>
      </c>
    </row>
    <row r="45" spans="1:12" x14ac:dyDescent="0.2">
      <c r="A45" s="52">
        <f t="shared" si="2"/>
        <v>35</v>
      </c>
      <c r="B45" s="16">
        <v>52136.5</v>
      </c>
      <c r="C45" s="16">
        <f t="shared" si="0"/>
        <v>52136.5</v>
      </c>
      <c r="D45" s="68">
        <f t="shared" si="1"/>
        <v>4344.708333333333</v>
      </c>
      <c r="E45" s="69">
        <f>GEW!$D$8+($D45-GEW!$D$8)*SUM(Fasering!$D$5:$D$9)</f>
        <v>3253.0165214684625</v>
      </c>
      <c r="F45" s="70">
        <f>GEW!$D$8+($D45-GEW!$D$8)*SUM(Fasering!$D$5:$D$10)</f>
        <v>3617.1866783739579</v>
      </c>
      <c r="G45" s="70">
        <f>GEW!$D$8+($D45-GEW!$D$8)*SUM(Fasering!$D$5:$D$11)</f>
        <v>3980.5381764278382</v>
      </c>
      <c r="H45" s="71">
        <f>GEW!$D$8+($D45-GEW!$D$8)*SUM(Fasering!$D$5:$D$12)</f>
        <v>4344.708333333333</v>
      </c>
      <c r="I45" s="72">
        <f>($K$3+E45*12*7.57%)*SUM(Fasering!$D$5:$D$9)</f>
        <v>1717.666227384489</v>
      </c>
      <c r="J45" s="30">
        <f>($K$3+F45*12*7.57%)*SUM(Fasering!$D$5:$D$10)</f>
        <v>2409.3493412424282</v>
      </c>
      <c r="K45" s="30">
        <f>($K$3+G45*12*7.57%)*SUM(Fasering!$D$5:$D$11)</f>
        <v>3197.3014044083993</v>
      </c>
      <c r="L45" s="73">
        <f>($K$3+H45*12*7.57%)*SUM(Fasering!$D$5:$D$12)</f>
        <v>4085.0730500000013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46</v>
      </c>
      <c r="B1" s="1" t="s">
        <v>85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36479.81</v>
      </c>
      <c r="C10" s="16">
        <f t="shared" ref="C10:C45" si="0">B10*$D$3</f>
        <v>36479.81</v>
      </c>
      <c r="D10" s="68">
        <f t="shared" ref="D10:D45" si="1">B10/12*$D$3</f>
        <v>3039.9841666666666</v>
      </c>
      <c r="E10" s="69">
        <f>GEW!$D$8+($D10-GEW!$D$8)*SUM(Fasering!$D$5:$D$9)</f>
        <v>2528.5402248703167</v>
      </c>
      <c r="F10" s="70">
        <f>GEW!$D$8+($D10-GEW!$D$8)*SUM(Fasering!$D$5:$D$10)</f>
        <v>2699.1493826088708</v>
      </c>
      <c r="G10" s="70">
        <f>GEW!$D$8+($D10-GEW!$D$8)*SUM(Fasering!$D$5:$D$11)</f>
        <v>2869.3750089281125</v>
      </c>
      <c r="H10" s="71">
        <f>GEW!$D$8+($D10-GEW!$D$8)*SUM(Fasering!$D$5:$D$12)</f>
        <v>3039.9841666666671</v>
      </c>
      <c r="I10" s="72">
        <f>($K$3+E10*12*7.57%)*SUM(Fasering!$D$5:$D$9)</f>
        <v>1352.2340543039452</v>
      </c>
      <c r="J10" s="30">
        <f>($K$3+F10*12*7.57%)*SUM(Fasering!$D$5:$D$10)</f>
        <v>1822.5642527651071</v>
      </c>
      <c r="K10" s="30">
        <f>($K$3+G10*12*7.57%)*SUM(Fasering!$D$5:$D$11)</f>
        <v>2337.666397183034</v>
      </c>
      <c r="L10" s="73">
        <f>($K$3+H10*12*7.57%)*SUM(Fasering!$D$5:$D$12)</f>
        <v>2899.8616170000009</v>
      </c>
    </row>
    <row r="11" spans="1:12" x14ac:dyDescent="0.2">
      <c r="A11" s="52">
        <f t="shared" ref="A11:A45" si="2">+A10+1</f>
        <v>1</v>
      </c>
      <c r="B11" s="16">
        <v>37572.58</v>
      </c>
      <c r="C11" s="16">
        <f t="shared" si="0"/>
        <v>37572.58</v>
      </c>
      <c r="D11" s="68">
        <f t="shared" si="1"/>
        <v>3131.0483333333336</v>
      </c>
      <c r="E11" s="69">
        <f>GEW!$D$8+($D11-GEW!$D$8)*SUM(Fasering!$D$5:$D$9)</f>
        <v>2579.1055718647044</v>
      </c>
      <c r="F11" s="70">
        <f>GEW!$D$8+($D11-GEW!$D$8)*SUM(Fasering!$D$5:$D$10)</f>
        <v>2763.2244595052789</v>
      </c>
      <c r="G11" s="70">
        <f>GEW!$D$8+($D11-GEW!$D$8)*SUM(Fasering!$D$5:$D$11)</f>
        <v>2946.9294456927596</v>
      </c>
      <c r="H11" s="71">
        <f>GEW!$D$8+($D11-GEW!$D$8)*SUM(Fasering!$D$5:$D$12)</f>
        <v>3131.0483333333341</v>
      </c>
      <c r="I11" s="72">
        <f>($K$3+E11*12*7.57%)*SUM(Fasering!$D$5:$D$9)</f>
        <v>1377.7396570703811</v>
      </c>
      <c r="J11" s="30">
        <f>($K$3+F11*12*7.57%)*SUM(Fasering!$D$5:$D$10)</f>
        <v>1863.5193423233322</v>
      </c>
      <c r="K11" s="30">
        <f>($K$3+G11*12*7.57%)*SUM(Fasering!$D$5:$D$11)</f>
        <v>2397.6652441197534</v>
      </c>
      <c r="L11" s="73">
        <f>($K$3+H11*12*7.57%)*SUM(Fasering!$D$5:$D$12)</f>
        <v>2982.5843060000016</v>
      </c>
    </row>
    <row r="12" spans="1:12" x14ac:dyDescent="0.2">
      <c r="A12" s="52">
        <f t="shared" si="2"/>
        <v>2</v>
      </c>
      <c r="B12" s="16">
        <v>38665.86</v>
      </c>
      <c r="C12" s="16">
        <f t="shared" si="0"/>
        <v>38665.86</v>
      </c>
      <c r="D12" s="68">
        <f t="shared" si="1"/>
        <v>3222.1550000000002</v>
      </c>
      <c r="E12" s="69">
        <f>GEW!$D$8+($D12-GEW!$D$8)*SUM(Fasering!$D$5:$D$9)</f>
        <v>2629.6945179027762</v>
      </c>
      <c r="F12" s="70">
        <f>GEW!$D$8+($D12-GEW!$D$8)*SUM(Fasering!$D$5:$D$10)</f>
        <v>2827.3294404887465</v>
      </c>
      <c r="G12" s="70">
        <f>GEW!$D$8+($D12-GEW!$D$8)*SUM(Fasering!$D$5:$D$11)</f>
        <v>3024.5200774140303</v>
      </c>
      <c r="H12" s="71">
        <f>GEW!$D$8+($D12-GEW!$D$8)*SUM(Fasering!$D$5:$D$12)</f>
        <v>3222.1550000000007</v>
      </c>
      <c r="I12" s="72">
        <f>($K$3+E12*12*7.57%)*SUM(Fasering!$D$5:$D$9)</f>
        <v>1403.257163400614</v>
      </c>
      <c r="J12" s="30">
        <f>($K$3+F12*12*7.57%)*SUM(Fasering!$D$5:$D$10)</f>
        <v>1904.4935457807987</v>
      </c>
      <c r="K12" s="30">
        <f>($K$3+G12*12*7.57%)*SUM(Fasering!$D$5:$D$11)</f>
        <v>2457.6920927511919</v>
      </c>
      <c r="L12" s="73">
        <f>($K$3+H12*12*7.57%)*SUM(Fasering!$D$5:$D$12)</f>
        <v>3065.3456020000012</v>
      </c>
    </row>
    <row r="13" spans="1:12" x14ac:dyDescent="0.2">
      <c r="A13" s="52">
        <f t="shared" si="2"/>
        <v>3</v>
      </c>
      <c r="B13" s="16">
        <v>39759.15</v>
      </c>
      <c r="C13" s="16">
        <f t="shared" si="0"/>
        <v>39759.15</v>
      </c>
      <c r="D13" s="68">
        <f t="shared" si="1"/>
        <v>3313.2625000000003</v>
      </c>
      <c r="E13" s="69">
        <f>GEW!$D$8+($D13-GEW!$D$8)*SUM(Fasering!$D$5:$D$9)</f>
        <v>2680.2839266671949</v>
      </c>
      <c r="F13" s="70">
        <f>GEW!$D$8+($D13-GEW!$D$8)*SUM(Fasering!$D$5:$D$10)</f>
        <v>2891.4350078268631</v>
      </c>
      <c r="G13" s="70">
        <f>GEW!$D$8+($D13-GEW!$D$8)*SUM(Fasering!$D$5:$D$11)</f>
        <v>3102.1114188403326</v>
      </c>
      <c r="H13" s="71">
        <f>GEW!$D$8+($D13-GEW!$D$8)*SUM(Fasering!$D$5:$D$12)</f>
        <v>3313.2625000000007</v>
      </c>
      <c r="I13" s="72">
        <f>($K$3+E13*12*7.57%)*SUM(Fasering!$D$5:$D$9)</f>
        <v>1428.7749031340588</v>
      </c>
      <c r="J13" s="30">
        <f>($K$3+F13*12*7.57%)*SUM(Fasering!$D$5:$D$10)</f>
        <v>1945.4681240206037</v>
      </c>
      <c r="K13" s="30">
        <f>($K$3+G13*12*7.57%)*SUM(Fasering!$D$5:$D$11)</f>
        <v>2517.7194904354669</v>
      </c>
      <c r="L13" s="73">
        <f>($K$3+H13*12*7.57%)*SUM(Fasering!$D$5:$D$12)</f>
        <v>3148.1076550000021</v>
      </c>
    </row>
    <row r="14" spans="1:12" x14ac:dyDescent="0.2">
      <c r="A14" s="52">
        <f t="shared" si="2"/>
        <v>4</v>
      </c>
      <c r="B14" s="16">
        <v>41084.620000000003</v>
      </c>
      <c r="C14" s="16">
        <f t="shared" si="0"/>
        <v>41084.620000000003</v>
      </c>
      <c r="D14" s="68">
        <f t="shared" si="1"/>
        <v>3423.7183333333337</v>
      </c>
      <c r="E14" s="69">
        <f>GEW!$D$8+($D14-GEW!$D$8)*SUM(Fasering!$D$5:$D$9)</f>
        <v>2741.6169157505801</v>
      </c>
      <c r="F14" s="70">
        <f>GEW!$D$8+($D14-GEW!$D$8)*SUM(Fasering!$D$5:$D$10)</f>
        <v>2969.1545573879612</v>
      </c>
      <c r="G14" s="70">
        <f>GEW!$D$8+($D14-GEW!$D$8)*SUM(Fasering!$D$5:$D$11)</f>
        <v>3196.1806916959531</v>
      </c>
      <c r="H14" s="71">
        <f>GEW!$D$8+($D14-GEW!$D$8)*SUM(Fasering!$D$5:$D$12)</f>
        <v>3423.7183333333342</v>
      </c>
      <c r="I14" s="72">
        <f>($K$3+E14*12*7.57%)*SUM(Fasering!$D$5:$D$9)</f>
        <v>1459.711798637072</v>
      </c>
      <c r="J14" s="30">
        <f>($K$3+F14*12*7.57%)*SUM(Fasering!$D$5:$D$10)</f>
        <v>1995.1443985859194</v>
      </c>
      <c r="K14" s="30">
        <f>($K$3+G14*12*7.57%)*SUM(Fasering!$D$5:$D$11)</f>
        <v>2590.4947969036293</v>
      </c>
      <c r="L14" s="73">
        <f>($K$3+H14*12*7.57%)*SUM(Fasering!$D$5:$D$12)</f>
        <v>3248.4457340000017</v>
      </c>
    </row>
    <row r="15" spans="1:12" x14ac:dyDescent="0.2">
      <c r="A15" s="52">
        <f t="shared" si="2"/>
        <v>5</v>
      </c>
      <c r="B15" s="16">
        <v>42763.82</v>
      </c>
      <c r="C15" s="16">
        <f t="shared" si="0"/>
        <v>42763.82</v>
      </c>
      <c r="D15" s="68">
        <f t="shared" si="1"/>
        <v>3563.6516666666666</v>
      </c>
      <c r="E15" s="69">
        <f>GEW!$D$8+($D15-GEW!$D$8)*SUM(Fasering!$D$5:$D$9)</f>
        <v>2819.3179238977432</v>
      </c>
      <c r="F15" s="70">
        <f>GEW!$D$8+($D15-GEW!$D$8)*SUM(Fasering!$D$5:$D$10)</f>
        <v>3067.6152299214746</v>
      </c>
      <c r="G15" s="70">
        <f>GEW!$D$8+($D15-GEW!$D$8)*SUM(Fasering!$D$5:$D$11)</f>
        <v>3315.3543606429357</v>
      </c>
      <c r="H15" s="71">
        <f>GEW!$D$8+($D15-GEW!$D$8)*SUM(Fasering!$D$5:$D$12)</f>
        <v>3563.6516666666671</v>
      </c>
      <c r="I15" s="72">
        <f>($K$3+E15*12*7.57%)*SUM(Fasering!$D$5:$D$9)</f>
        <v>1498.9048659480329</v>
      </c>
      <c r="J15" s="30">
        <f>($K$3+F15*12*7.57%)*SUM(Fasering!$D$5:$D$10)</f>
        <v>2058.0778487960929</v>
      </c>
      <c r="K15" s="30">
        <f>($K$3+G15*12*7.57%)*SUM(Fasering!$D$5:$D$11)</f>
        <v>2682.6917493969613</v>
      </c>
      <c r="L15" s="73">
        <f>($K$3+H15*12*7.57%)*SUM(Fasering!$D$5:$D$12)</f>
        <v>3375.5611740000018</v>
      </c>
    </row>
    <row r="16" spans="1:12" x14ac:dyDescent="0.2">
      <c r="A16" s="52">
        <f t="shared" si="2"/>
        <v>6</v>
      </c>
      <c r="B16" s="16">
        <v>42763.82</v>
      </c>
      <c r="C16" s="16">
        <f t="shared" si="0"/>
        <v>42763.82</v>
      </c>
      <c r="D16" s="68">
        <f t="shared" si="1"/>
        <v>3563.6516666666666</v>
      </c>
      <c r="E16" s="69">
        <f>GEW!$D$8+($D16-GEW!$D$8)*SUM(Fasering!$D$5:$D$9)</f>
        <v>2819.3179238977432</v>
      </c>
      <c r="F16" s="70">
        <f>GEW!$D$8+($D16-GEW!$D$8)*SUM(Fasering!$D$5:$D$10)</f>
        <v>3067.6152299214746</v>
      </c>
      <c r="G16" s="70">
        <f>GEW!$D$8+($D16-GEW!$D$8)*SUM(Fasering!$D$5:$D$11)</f>
        <v>3315.3543606429357</v>
      </c>
      <c r="H16" s="71">
        <f>GEW!$D$8+($D16-GEW!$D$8)*SUM(Fasering!$D$5:$D$12)</f>
        <v>3563.6516666666671</v>
      </c>
      <c r="I16" s="72">
        <f>($K$3+E16*12*7.57%)*SUM(Fasering!$D$5:$D$9)</f>
        <v>1498.9048659480329</v>
      </c>
      <c r="J16" s="30">
        <f>($K$3+F16*12*7.57%)*SUM(Fasering!$D$5:$D$10)</f>
        <v>2058.0778487960929</v>
      </c>
      <c r="K16" s="30">
        <f>($K$3+G16*12*7.57%)*SUM(Fasering!$D$5:$D$11)</f>
        <v>2682.6917493969613</v>
      </c>
      <c r="L16" s="73">
        <f>($K$3+H16*12*7.57%)*SUM(Fasering!$D$5:$D$12)</f>
        <v>3375.5611740000018</v>
      </c>
    </row>
    <row r="17" spans="1:12" x14ac:dyDescent="0.2">
      <c r="A17" s="52">
        <f t="shared" si="2"/>
        <v>7</v>
      </c>
      <c r="B17" s="16">
        <v>44442.45</v>
      </c>
      <c r="C17" s="16">
        <f t="shared" si="0"/>
        <v>44442.45</v>
      </c>
      <c r="D17" s="68">
        <f t="shared" si="1"/>
        <v>3703.5374999999999</v>
      </c>
      <c r="E17" s="69">
        <f>GEW!$D$8+($D17-GEW!$D$8)*SUM(Fasering!$D$5:$D$9)</f>
        <v>2896.9925566431411</v>
      </c>
      <c r="F17" s="70">
        <f>GEW!$D$8+($D17-GEW!$D$8)*SUM(Fasering!$D$5:$D$10)</f>
        <v>3166.042480240038</v>
      </c>
      <c r="G17" s="70">
        <f>GEW!$D$8+($D17-GEW!$D$8)*SUM(Fasering!$D$5:$D$11)</f>
        <v>3434.4875764031035</v>
      </c>
      <c r="H17" s="71">
        <f>GEW!$D$8+($D17-GEW!$D$8)*SUM(Fasering!$D$5:$D$12)</f>
        <v>3703.5375000000004</v>
      </c>
      <c r="I17" s="72">
        <f>($K$3+E17*12*7.57%)*SUM(Fasering!$D$5:$D$9)</f>
        <v>1538.0846292759259</v>
      </c>
      <c r="J17" s="30">
        <f>($K$3+F17*12*7.57%)*SUM(Fasering!$D$5:$D$10)</f>
        <v>2120.9899364129956</v>
      </c>
      <c r="K17" s="30">
        <f>($K$3+G17*12*7.57%)*SUM(Fasering!$D$5:$D$11)</f>
        <v>2774.8574058785493</v>
      </c>
      <c r="L17" s="73">
        <f>($K$3+H17*12*7.57%)*SUM(Fasering!$D$5:$D$12)</f>
        <v>3502.6334650000017</v>
      </c>
    </row>
    <row r="18" spans="1:12" x14ac:dyDescent="0.2">
      <c r="A18" s="52">
        <f t="shared" si="2"/>
        <v>8</v>
      </c>
      <c r="B18" s="16">
        <v>44442.45</v>
      </c>
      <c r="C18" s="16">
        <f t="shared" si="0"/>
        <v>44442.45</v>
      </c>
      <c r="D18" s="68">
        <f t="shared" si="1"/>
        <v>3703.5374999999999</v>
      </c>
      <c r="E18" s="69">
        <f>GEW!$D$8+($D18-GEW!$D$8)*SUM(Fasering!$D$5:$D$9)</f>
        <v>2896.9925566431411</v>
      </c>
      <c r="F18" s="70">
        <f>GEW!$D$8+($D18-GEW!$D$8)*SUM(Fasering!$D$5:$D$10)</f>
        <v>3166.042480240038</v>
      </c>
      <c r="G18" s="70">
        <f>GEW!$D$8+($D18-GEW!$D$8)*SUM(Fasering!$D$5:$D$11)</f>
        <v>3434.4875764031035</v>
      </c>
      <c r="H18" s="71">
        <f>GEW!$D$8+($D18-GEW!$D$8)*SUM(Fasering!$D$5:$D$12)</f>
        <v>3703.5375000000004</v>
      </c>
      <c r="I18" s="72">
        <f>($K$3+E18*12*7.57%)*SUM(Fasering!$D$5:$D$9)</f>
        <v>1538.0846292759259</v>
      </c>
      <c r="J18" s="30">
        <f>($K$3+F18*12*7.57%)*SUM(Fasering!$D$5:$D$10)</f>
        <v>2120.9899364129956</v>
      </c>
      <c r="K18" s="30">
        <f>($K$3+G18*12*7.57%)*SUM(Fasering!$D$5:$D$11)</f>
        <v>2774.8574058785493</v>
      </c>
      <c r="L18" s="73">
        <f>($K$3+H18*12*7.57%)*SUM(Fasering!$D$5:$D$12)</f>
        <v>3502.6334650000017</v>
      </c>
    </row>
    <row r="19" spans="1:12" x14ac:dyDescent="0.2">
      <c r="A19" s="52">
        <f t="shared" si="2"/>
        <v>9</v>
      </c>
      <c r="B19" s="16">
        <v>46121.13</v>
      </c>
      <c r="C19" s="16">
        <f t="shared" si="0"/>
        <v>46121.13</v>
      </c>
      <c r="D19" s="68">
        <f t="shared" si="1"/>
        <v>3843.4274999999998</v>
      </c>
      <c r="E19" s="69">
        <f>GEW!$D$8+($D19-GEW!$D$8)*SUM(Fasering!$D$5:$D$9)</f>
        <v>2974.6695030202727</v>
      </c>
      <c r="F19" s="70">
        <f>GEW!$D$8+($D19-GEW!$D$8)*SUM(Fasering!$D$5:$D$10)</f>
        <v>3264.4726623318425</v>
      </c>
      <c r="G19" s="70">
        <f>GEW!$D$8+($D19-GEW!$D$8)*SUM(Fasering!$D$5:$D$11)</f>
        <v>3553.6243406884305</v>
      </c>
      <c r="H19" s="71">
        <f>GEW!$D$8+($D19-GEW!$D$8)*SUM(Fasering!$D$5:$D$12)</f>
        <v>3843.4275000000002</v>
      </c>
      <c r="I19" s="72">
        <f>($K$3+E19*12*7.57%)*SUM(Fasering!$D$5:$D$9)</f>
        <v>1577.2655596198779</v>
      </c>
      <c r="J19" s="30">
        <f>($K$3+F19*12*7.57%)*SUM(Fasering!$D$5:$D$10)</f>
        <v>2183.9038979415886</v>
      </c>
      <c r="K19" s="30">
        <f>($K$3+G19*12*7.57%)*SUM(Fasering!$D$5:$D$11)</f>
        <v>2867.0258076243249</v>
      </c>
      <c r="L19" s="73">
        <f>($K$3+H19*12*7.57%)*SUM(Fasering!$D$5:$D$12)</f>
        <v>3629.7095410000015</v>
      </c>
    </row>
    <row r="20" spans="1:12" x14ac:dyDescent="0.2">
      <c r="A20" s="52">
        <f t="shared" si="2"/>
        <v>10</v>
      </c>
      <c r="B20" s="16">
        <v>46234.51</v>
      </c>
      <c r="C20" s="16">
        <f t="shared" si="0"/>
        <v>46234.51</v>
      </c>
      <c r="D20" s="68">
        <f t="shared" si="1"/>
        <v>3852.8758333333335</v>
      </c>
      <c r="E20" s="69">
        <f>GEW!$D$8+($D20-GEW!$D$8)*SUM(Fasering!$D$5:$D$9)</f>
        <v>2979.9158943397856</v>
      </c>
      <c r="F20" s="70">
        <f>GEW!$D$8+($D20-GEW!$D$8)*SUM(Fasering!$D$5:$D$10)</f>
        <v>3271.120751333659</v>
      </c>
      <c r="G20" s="70">
        <f>GEW!$D$8+($D20-GEW!$D$8)*SUM(Fasering!$D$5:$D$11)</f>
        <v>3561.6709763394606</v>
      </c>
      <c r="H20" s="71">
        <f>GEW!$D$8+($D20-GEW!$D$8)*SUM(Fasering!$D$5:$D$12)</f>
        <v>3852.875833333334</v>
      </c>
      <c r="I20" s="72">
        <f>($K$3+E20*12*7.57%)*SUM(Fasering!$D$5:$D$9)</f>
        <v>1579.9118852342879</v>
      </c>
      <c r="J20" s="30">
        <f>($K$3+F20*12*7.57%)*SUM(Fasering!$D$5:$D$10)</f>
        <v>2188.1531800907246</v>
      </c>
      <c r="K20" s="30">
        <f>($K$3+G20*12*7.57%)*SUM(Fasering!$D$5:$D$11)</f>
        <v>2873.2509686972735</v>
      </c>
      <c r="L20" s="73">
        <f>($K$3+H20*12*7.57%)*SUM(Fasering!$D$5:$D$12)</f>
        <v>3638.2924070000017</v>
      </c>
    </row>
    <row r="21" spans="1:12" x14ac:dyDescent="0.2">
      <c r="A21" s="52">
        <f t="shared" si="2"/>
        <v>11</v>
      </c>
      <c r="B21" s="16">
        <v>47799.76</v>
      </c>
      <c r="C21" s="16">
        <f t="shared" si="0"/>
        <v>47799.76</v>
      </c>
      <c r="D21" s="68">
        <f t="shared" si="1"/>
        <v>3983.3133333333335</v>
      </c>
      <c r="E21" s="69">
        <f>GEW!$D$8+($D21-GEW!$D$8)*SUM(Fasering!$D$5:$D$9)</f>
        <v>3052.3441357656711</v>
      </c>
      <c r="F21" s="70">
        <f>GEW!$D$8+($D21-GEW!$D$8)*SUM(Fasering!$D$5:$D$10)</f>
        <v>3362.8999126504059</v>
      </c>
      <c r="G21" s="70">
        <f>GEW!$D$8+($D21-GEW!$D$8)*SUM(Fasering!$D$5:$D$11)</f>
        <v>3672.7575564485987</v>
      </c>
      <c r="H21" s="71">
        <f>GEW!$D$8+($D21-GEW!$D$8)*SUM(Fasering!$D$5:$D$12)</f>
        <v>3983.3133333333335</v>
      </c>
      <c r="I21" s="72">
        <f>($K$3+E21*12*7.57%)*SUM(Fasering!$D$5:$D$9)</f>
        <v>1616.4453229477715</v>
      </c>
      <c r="J21" s="30">
        <f>($K$3+F21*12*7.57%)*SUM(Fasering!$D$5:$D$10)</f>
        <v>2246.8159855584913</v>
      </c>
      <c r="K21" s="30">
        <f>($K$3+G21*12*7.57%)*SUM(Fasering!$D$5:$D$11)</f>
        <v>2959.1914641059129</v>
      </c>
      <c r="L21" s="73">
        <f>($K$3+H21*12*7.57%)*SUM(Fasering!$D$5:$D$12)</f>
        <v>3756.7818320000015</v>
      </c>
    </row>
    <row r="22" spans="1:12" x14ac:dyDescent="0.2">
      <c r="A22" s="52">
        <f t="shared" si="2"/>
        <v>12</v>
      </c>
      <c r="B22" s="16">
        <v>48288.76</v>
      </c>
      <c r="C22" s="16">
        <f t="shared" si="0"/>
        <v>48288.76</v>
      </c>
      <c r="D22" s="68">
        <f t="shared" si="1"/>
        <v>4024.0633333333335</v>
      </c>
      <c r="E22" s="69">
        <f>GEW!$D$8+($D22-GEW!$D$8)*SUM(Fasering!$D$5:$D$9)</f>
        <v>3074.9714541220092</v>
      </c>
      <c r="F22" s="70">
        <f>GEW!$D$8+($D22-GEW!$D$8)*SUM(Fasering!$D$5:$D$10)</f>
        <v>3391.5726549496485</v>
      </c>
      <c r="G22" s="70">
        <f>GEW!$D$8+($D22-GEW!$D$8)*SUM(Fasering!$D$5:$D$11)</f>
        <v>3707.4621325056942</v>
      </c>
      <c r="H22" s="71">
        <f>GEW!$D$8+($D22-GEW!$D$8)*SUM(Fasering!$D$5:$D$12)</f>
        <v>4024.0633333333335</v>
      </c>
      <c r="I22" s="72">
        <f>($K$3+E22*12*7.57%)*SUM(Fasering!$D$5:$D$9)</f>
        <v>1627.8587400005702</v>
      </c>
      <c r="J22" s="30">
        <f>($K$3+F22*12*7.57%)*SUM(Fasering!$D$5:$D$10)</f>
        <v>2265.1428418905389</v>
      </c>
      <c r="K22" s="30">
        <f>($K$3+G22*12*7.57%)*SUM(Fasering!$D$5:$D$11)</f>
        <v>2986.0401478655845</v>
      </c>
      <c r="L22" s="73">
        <f>($K$3+H22*12*7.57%)*SUM(Fasering!$D$5:$D$12)</f>
        <v>3793.7991320000015</v>
      </c>
    </row>
    <row r="23" spans="1:12" x14ac:dyDescent="0.2">
      <c r="A23" s="52">
        <f t="shared" si="2"/>
        <v>13</v>
      </c>
      <c r="B23" s="16">
        <v>49478.39</v>
      </c>
      <c r="C23" s="16">
        <f t="shared" si="0"/>
        <v>49478.39</v>
      </c>
      <c r="D23" s="68">
        <f t="shared" si="1"/>
        <v>4123.1991666666663</v>
      </c>
      <c r="E23" s="69">
        <f>GEW!$D$8+($D23-GEW!$D$8)*SUM(Fasering!$D$5:$D$9)</f>
        <v>3130.0187685110686</v>
      </c>
      <c r="F23" s="70">
        <f>GEW!$D$8+($D23-GEW!$D$8)*SUM(Fasering!$D$5:$D$10)</f>
        <v>3461.3271629689689</v>
      </c>
      <c r="G23" s="70">
        <f>GEW!$D$8+($D23-GEW!$D$8)*SUM(Fasering!$D$5:$D$11)</f>
        <v>3791.8907722087661</v>
      </c>
      <c r="H23" s="71">
        <f>GEW!$D$8+($D23-GEW!$D$8)*SUM(Fasering!$D$5:$D$12)</f>
        <v>4123.1991666666663</v>
      </c>
      <c r="I23" s="72">
        <f>($K$3+E23*12*7.57%)*SUM(Fasering!$D$5:$D$9)</f>
        <v>1655.6250862756644</v>
      </c>
      <c r="J23" s="30">
        <f>($K$3+F23*12*7.57%)*SUM(Fasering!$D$5:$D$10)</f>
        <v>2309.7280731753935</v>
      </c>
      <c r="K23" s="30">
        <f>($K$3+G23*12*7.57%)*SUM(Fasering!$D$5:$D$11)</f>
        <v>3051.357120587501</v>
      </c>
      <c r="L23" s="73">
        <f>($K$3+H23*12*7.57%)*SUM(Fasering!$D$5:$D$12)</f>
        <v>3883.854123000001</v>
      </c>
    </row>
    <row r="24" spans="1:12" x14ac:dyDescent="0.2">
      <c r="A24" s="52">
        <f t="shared" si="2"/>
        <v>14</v>
      </c>
      <c r="B24" s="16">
        <v>50342.95</v>
      </c>
      <c r="C24" s="16">
        <f t="shared" si="0"/>
        <v>50342.95</v>
      </c>
      <c r="D24" s="68">
        <f t="shared" si="1"/>
        <v>4195.2458333333334</v>
      </c>
      <c r="E24" s="69">
        <f>GEW!$D$8+($D24-GEW!$D$8)*SUM(Fasering!$D$5:$D$9)</f>
        <v>3170.0242375461521</v>
      </c>
      <c r="F24" s="70">
        <f>GEW!$D$8+($D24-GEW!$D$8)*SUM(Fasering!$D$5:$D$10)</f>
        <v>3512.0210404377485</v>
      </c>
      <c r="G24" s="70">
        <f>GEW!$D$8+($D24-GEW!$D$8)*SUM(Fasering!$D$5:$D$11)</f>
        <v>3853.249030441737</v>
      </c>
      <c r="H24" s="71">
        <f>GEW!$D$8+($D24-GEW!$D$8)*SUM(Fasering!$D$5:$D$12)</f>
        <v>4195.2458333333334</v>
      </c>
      <c r="I24" s="72">
        <f>($K$3+E24*12*7.57%)*SUM(Fasering!$D$5:$D$9)</f>
        <v>1675.8041943475823</v>
      </c>
      <c r="J24" s="30">
        <f>($K$3+F24*12*7.57%)*SUM(Fasering!$D$5:$D$10)</f>
        <v>2342.1302549963248</v>
      </c>
      <c r="K24" s="30">
        <f>($K$3+G24*12*7.57%)*SUM(Fasering!$D$5:$D$11)</f>
        <v>3098.82603271687</v>
      </c>
      <c r="L24" s="73">
        <f>($K$3+H24*12*7.57%)*SUM(Fasering!$D$5:$D$12)</f>
        <v>3949.3013150000011</v>
      </c>
    </row>
    <row r="25" spans="1:12" x14ac:dyDescent="0.2">
      <c r="A25" s="52">
        <f t="shared" si="2"/>
        <v>15</v>
      </c>
      <c r="B25" s="16">
        <v>51157.08</v>
      </c>
      <c r="C25" s="16">
        <f t="shared" si="0"/>
        <v>51157.08</v>
      </c>
      <c r="D25" s="68">
        <f t="shared" si="1"/>
        <v>4263.09</v>
      </c>
      <c r="E25" s="69">
        <f>GEW!$D$8+($D25-GEW!$D$8)*SUM(Fasering!$D$5:$D$9)</f>
        <v>3207.6961776145477</v>
      </c>
      <c r="F25" s="70">
        <f>GEW!$D$8+($D25-GEW!$D$8)*SUM(Fasering!$D$5:$D$10)</f>
        <v>3559.7579314154223</v>
      </c>
      <c r="G25" s="70">
        <f>GEW!$D$8+($D25-GEW!$D$8)*SUM(Fasering!$D$5:$D$11)</f>
        <v>3911.0282461991255</v>
      </c>
      <c r="H25" s="71">
        <f>GEW!$D$8+($D25-GEW!$D$8)*SUM(Fasering!$D$5:$D$12)</f>
        <v>4263.09</v>
      </c>
      <c r="I25" s="72">
        <f>($K$3+E25*12*7.57%)*SUM(Fasering!$D$5:$D$9)</f>
        <v>1694.8062500228282</v>
      </c>
      <c r="J25" s="30">
        <f>($K$3+F25*12*7.57%)*SUM(Fasering!$D$5:$D$10)</f>
        <v>2372.6424094863251</v>
      </c>
      <c r="K25" s="30">
        <f>($K$3+G25*12*7.57%)*SUM(Fasering!$D$5:$D$11)</f>
        <v>3143.5260713861148</v>
      </c>
      <c r="L25" s="73">
        <f>($K$3+H25*12*7.57%)*SUM(Fasering!$D$5:$D$12)</f>
        <v>4010.9309560000015</v>
      </c>
    </row>
    <row r="26" spans="1:12" x14ac:dyDescent="0.2">
      <c r="A26" s="52">
        <f t="shared" si="2"/>
        <v>16</v>
      </c>
      <c r="B26" s="16">
        <v>52397.16</v>
      </c>
      <c r="C26" s="16">
        <f t="shared" si="0"/>
        <v>52397.16</v>
      </c>
      <c r="D26" s="68">
        <f t="shared" si="1"/>
        <v>4366.43</v>
      </c>
      <c r="E26" s="69">
        <f>GEW!$D$8+($D26-GEW!$D$8)*SUM(Fasering!$D$5:$D$9)</f>
        <v>3265.0779464229886</v>
      </c>
      <c r="F26" s="70">
        <f>GEW!$D$8+($D26-GEW!$D$8)*SUM(Fasering!$D$5:$D$10)</f>
        <v>3632.4705986351455</v>
      </c>
      <c r="G26" s="70">
        <f>GEW!$D$8+($D26-GEW!$D$8)*SUM(Fasering!$D$5:$D$11)</f>
        <v>3999.0373477878438</v>
      </c>
      <c r="H26" s="71">
        <f>GEW!$D$8+($D26-GEW!$D$8)*SUM(Fasering!$D$5:$D$12)</f>
        <v>4366.43</v>
      </c>
      <c r="I26" s="72">
        <f>($K$3+E26*12*7.57%)*SUM(Fasering!$D$5:$D$9)</f>
        <v>1723.7501155010179</v>
      </c>
      <c r="J26" s="30">
        <f>($K$3+F26*12*7.57%)*SUM(Fasering!$D$5:$D$10)</f>
        <v>2419.1184176667871</v>
      </c>
      <c r="K26" s="30">
        <f>($K$3+G26*12*7.57%)*SUM(Fasering!$D$5:$D$11)</f>
        <v>3211.6130156738313</v>
      </c>
      <c r="L26" s="73">
        <f>($K$3+H26*12*7.57%)*SUM(Fasering!$D$5:$D$12)</f>
        <v>4104.8050120000016</v>
      </c>
    </row>
    <row r="27" spans="1:12" x14ac:dyDescent="0.2">
      <c r="A27" s="52">
        <f t="shared" si="2"/>
        <v>17</v>
      </c>
      <c r="B27" s="16">
        <v>52836.28</v>
      </c>
      <c r="C27" s="16">
        <f t="shared" si="0"/>
        <v>52836.28</v>
      </c>
      <c r="D27" s="68">
        <f t="shared" si="1"/>
        <v>4403.0233333333335</v>
      </c>
      <c r="E27" s="69">
        <f>GEW!$D$8+($D27-GEW!$D$8)*SUM(Fasering!$D$5:$D$9)</f>
        <v>3285.3971857617107</v>
      </c>
      <c r="F27" s="70">
        <f>GEW!$D$8+($D27-GEW!$D$8)*SUM(Fasering!$D$5:$D$10)</f>
        <v>3658.2186039489361</v>
      </c>
      <c r="G27" s="70">
        <f>GEW!$D$8+($D27-GEW!$D$8)*SUM(Fasering!$D$5:$D$11)</f>
        <v>4030.2019151461091</v>
      </c>
      <c r="H27" s="71">
        <f>GEW!$D$8+($D27-GEW!$D$8)*SUM(Fasering!$D$5:$D$12)</f>
        <v>4403.0233333333335</v>
      </c>
      <c r="I27" s="72">
        <f>($K$3+E27*12*7.57%)*SUM(Fasering!$D$5:$D$9)</f>
        <v>1733.9993173337891</v>
      </c>
      <c r="J27" s="30">
        <f>($K$3+F27*12*7.57%)*SUM(Fasering!$D$5:$D$10)</f>
        <v>2435.5758596964988</v>
      </c>
      <c r="K27" s="30">
        <f>($K$3+G27*12*7.57%)*SUM(Fasering!$D$5:$D$11)</f>
        <v>3235.7230238794477</v>
      </c>
      <c r="L27" s="73">
        <f>($K$3+H27*12*7.57%)*SUM(Fasering!$D$5:$D$12)</f>
        <v>4138.0463960000006</v>
      </c>
    </row>
    <row r="28" spans="1:12" x14ac:dyDescent="0.2">
      <c r="A28" s="52">
        <f t="shared" si="2"/>
        <v>18</v>
      </c>
      <c r="B28" s="16">
        <v>54451.39</v>
      </c>
      <c r="C28" s="16">
        <f t="shared" si="0"/>
        <v>54451.39</v>
      </c>
      <c r="D28" s="68">
        <f t="shared" si="1"/>
        <v>4537.6158333333333</v>
      </c>
      <c r="E28" s="69">
        <f>GEW!$D$8+($D28-GEW!$D$8)*SUM(Fasering!$D$5:$D$9)</f>
        <v>3360.1325807525186</v>
      </c>
      <c r="F28" s="70">
        <f>GEW!$D$8+($D28-GEW!$D$8)*SUM(Fasering!$D$5:$D$10)</f>
        <v>3752.9213295418385</v>
      </c>
      <c r="G28" s="70">
        <f>GEW!$D$8+($D28-GEW!$D$8)*SUM(Fasering!$D$5:$D$11)</f>
        <v>4144.8270845440138</v>
      </c>
      <c r="H28" s="71">
        <f>GEW!$D$8+($D28-GEW!$D$8)*SUM(Fasering!$D$5:$D$12)</f>
        <v>4537.6158333333333</v>
      </c>
      <c r="I28" s="72">
        <f>($K$3+E28*12*7.57%)*SUM(Fasering!$D$5:$D$9)</f>
        <v>1771.696503460877</v>
      </c>
      <c r="J28" s="30">
        <f>($K$3+F28*12*7.57%)*SUM(Fasering!$D$5:$D$10)</f>
        <v>2496.1073299019254</v>
      </c>
      <c r="K28" s="30">
        <f>($K$3+G28*12*7.57%)*SUM(Fasering!$D$5:$D$11)</f>
        <v>3324.401096736467</v>
      </c>
      <c r="L28" s="73">
        <f>($K$3+H28*12*7.57%)*SUM(Fasering!$D$5:$D$12)</f>
        <v>4260.3102230000013</v>
      </c>
    </row>
    <row r="29" spans="1:12" x14ac:dyDescent="0.2">
      <c r="A29" s="52">
        <f t="shared" si="2"/>
        <v>19</v>
      </c>
      <c r="B29" s="16">
        <v>54514.92</v>
      </c>
      <c r="C29" s="16">
        <f t="shared" si="0"/>
        <v>54514.92</v>
      </c>
      <c r="D29" s="68">
        <f t="shared" si="1"/>
        <v>4542.91</v>
      </c>
      <c r="E29" s="69">
        <f>GEW!$D$8+($D29-GEW!$D$8)*SUM(Fasering!$D$5:$D$9)</f>
        <v>3363.0722812334552</v>
      </c>
      <c r="F29" s="70">
        <f>GEW!$D$8+($D29-GEW!$D$8)*SUM(Fasering!$D$5:$D$10)</f>
        <v>3756.6464406221471</v>
      </c>
      <c r="G29" s="70">
        <f>GEW!$D$8+($D29-GEW!$D$8)*SUM(Fasering!$D$5:$D$11)</f>
        <v>4149.3358406113084</v>
      </c>
      <c r="H29" s="71">
        <f>GEW!$D$8+($D29-GEW!$D$8)*SUM(Fasering!$D$5:$D$12)</f>
        <v>4542.91</v>
      </c>
      <c r="I29" s="72">
        <f>($K$3+E29*12*7.57%)*SUM(Fasering!$D$5:$D$9)</f>
        <v>1773.179314064894</v>
      </c>
      <c r="J29" s="30">
        <f>($K$3+F29*12*7.57%)*SUM(Fasering!$D$5:$D$10)</f>
        <v>2498.488322095739</v>
      </c>
      <c r="K29" s="30">
        <f>($K$3+G29*12*7.57%)*SUM(Fasering!$D$5:$D$11)</f>
        <v>3327.8892294138736</v>
      </c>
      <c r="L29" s="73">
        <f>($K$3+H29*12*7.57%)*SUM(Fasering!$D$5:$D$12)</f>
        <v>4265.1194440000008</v>
      </c>
    </row>
    <row r="30" spans="1:12" x14ac:dyDescent="0.2">
      <c r="A30" s="52">
        <f t="shared" si="2"/>
        <v>20</v>
      </c>
      <c r="B30" s="16">
        <v>56505.599999999999</v>
      </c>
      <c r="C30" s="16">
        <f t="shared" si="0"/>
        <v>56505.599999999999</v>
      </c>
      <c r="D30" s="68">
        <f t="shared" si="1"/>
        <v>4708.8</v>
      </c>
      <c r="E30" s="69">
        <f>GEW!$D$8+($D30-GEW!$D$8)*SUM(Fasering!$D$5:$D$9)</f>
        <v>3455.1862896293551</v>
      </c>
      <c r="F30" s="70">
        <f>GEW!$D$8+($D30-GEW!$D$8)*SUM(Fasering!$D$5:$D$10)</f>
        <v>3873.3708877392355</v>
      </c>
      <c r="G30" s="70">
        <f>GEW!$D$8+($D30-GEW!$D$8)*SUM(Fasering!$D$5:$D$11)</f>
        <v>4290.6154018901198</v>
      </c>
      <c r="H30" s="71">
        <f>GEW!$D$8+($D30-GEW!$D$8)*SUM(Fasering!$D$5:$D$12)</f>
        <v>4708.8</v>
      </c>
      <c r="I30" s="72">
        <f>($K$3+E30*12*7.57%)*SUM(Fasering!$D$5:$D$9)</f>
        <v>1819.6424246143126</v>
      </c>
      <c r="J30" s="30">
        <f>($K$3+F30*12*7.57%)*SUM(Fasering!$D$5:$D$10)</f>
        <v>2573.0954925723877</v>
      </c>
      <c r="K30" s="30">
        <f>($K$3+G30*12*7.57%)*SUM(Fasering!$D$5:$D$11)</f>
        <v>3437.1880796934274</v>
      </c>
      <c r="L30" s="73">
        <f>($K$3+H30*12*7.57%)*SUM(Fasering!$D$5:$D$12)</f>
        <v>4415.8139200000014</v>
      </c>
    </row>
    <row r="31" spans="1:12" x14ac:dyDescent="0.2">
      <c r="A31" s="52">
        <f t="shared" si="2"/>
        <v>21</v>
      </c>
      <c r="B31" s="16">
        <v>56552.56</v>
      </c>
      <c r="C31" s="16">
        <f t="shared" si="0"/>
        <v>56552.56</v>
      </c>
      <c r="D31" s="68">
        <f t="shared" si="1"/>
        <v>4712.7133333333331</v>
      </c>
      <c r="E31" s="69">
        <f>GEW!$D$8+($D31-GEW!$D$8)*SUM(Fasering!$D$5:$D$9)</f>
        <v>3457.3592525537183</v>
      </c>
      <c r="F31" s="70">
        <f>GEW!$D$8+($D31-GEW!$D$8)*SUM(Fasering!$D$5:$D$10)</f>
        <v>3876.1244091673998</v>
      </c>
      <c r="G31" s="70">
        <f>GEW!$D$8+($D31-GEW!$D$8)*SUM(Fasering!$D$5:$D$11)</f>
        <v>4293.9481767196521</v>
      </c>
      <c r="H31" s="71">
        <f>GEW!$D$8+($D31-GEW!$D$8)*SUM(Fasering!$D$5:$D$12)</f>
        <v>4712.7133333333331</v>
      </c>
      <c r="I31" s="72">
        <f>($K$3+E31*12*7.57%)*SUM(Fasering!$D$5:$D$9)</f>
        <v>1820.7384860965201</v>
      </c>
      <c r="J31" s="30">
        <f>($K$3+F31*12*7.57%)*SUM(Fasering!$D$5:$D$10)</f>
        <v>2574.8554704320049</v>
      </c>
      <c r="K31" s="30">
        <f>($K$3+G31*12*7.57%)*SUM(Fasering!$D$5:$D$11)</f>
        <v>3439.7664318188963</v>
      </c>
      <c r="L31" s="73">
        <f>($K$3+H31*12*7.57%)*SUM(Fasering!$D$5:$D$12)</f>
        <v>4419.3687920000011</v>
      </c>
    </row>
    <row r="32" spans="1:12" x14ac:dyDescent="0.2">
      <c r="A32" s="52">
        <f t="shared" si="2"/>
        <v>22</v>
      </c>
      <c r="B32" s="16">
        <v>58559.83</v>
      </c>
      <c r="C32" s="16">
        <f t="shared" si="0"/>
        <v>58559.83</v>
      </c>
      <c r="D32" s="68">
        <f t="shared" si="1"/>
        <v>4879.9858333333332</v>
      </c>
      <c r="E32" s="69">
        <f>GEW!$D$8+($D32-GEW!$D$8)*SUM(Fasering!$D$5:$D$9)</f>
        <v>3550.2409239588851</v>
      </c>
      <c r="F32" s="70">
        <f>GEW!$D$8+($D32-GEW!$D$8)*SUM(Fasering!$D$5:$D$10)</f>
        <v>3993.8216186459285</v>
      </c>
      <c r="G32" s="70">
        <f>GEW!$D$8+($D32-GEW!$D$8)*SUM(Fasering!$D$5:$D$11)</f>
        <v>4436.4051386462897</v>
      </c>
      <c r="H32" s="71">
        <f>GEW!$D$8+($D32-GEW!$D$8)*SUM(Fasering!$D$5:$D$12)</f>
        <v>4879.9858333333332</v>
      </c>
      <c r="I32" s="72">
        <f>($K$3+E32*12*7.57%)*SUM(Fasering!$D$5:$D$9)</f>
        <v>1867.5888125741719</v>
      </c>
      <c r="J32" s="30">
        <f>($K$3+F32*12*7.57%)*SUM(Fasering!$D$5:$D$10)</f>
        <v>2650.0844048075255</v>
      </c>
      <c r="K32" s="30">
        <f>($K$3+G32*12*7.57%)*SUM(Fasering!$D$5:$D$11)</f>
        <v>3549.9761607560631</v>
      </c>
      <c r="L32" s="73">
        <f>($K$3+H32*12*7.57%)*SUM(Fasering!$D$5:$D$12)</f>
        <v>4571.3191310000011</v>
      </c>
    </row>
    <row r="33" spans="1:12" x14ac:dyDescent="0.2">
      <c r="A33" s="52">
        <f t="shared" si="2"/>
        <v>23</v>
      </c>
      <c r="B33" s="16">
        <v>60614.04</v>
      </c>
      <c r="C33" s="16">
        <f t="shared" si="0"/>
        <v>60614.04</v>
      </c>
      <c r="D33" s="68">
        <f t="shared" si="1"/>
        <v>5051.17</v>
      </c>
      <c r="E33" s="69">
        <f>GEW!$D$8+($D33-GEW!$D$8)*SUM(Fasering!$D$5:$D$9)</f>
        <v>3645.294632835722</v>
      </c>
      <c r="F33" s="70">
        <f>GEW!$D$8+($D33-GEW!$D$8)*SUM(Fasering!$D$5:$D$10)</f>
        <v>4114.2711768433255</v>
      </c>
      <c r="G33" s="70">
        <f>GEW!$D$8+($D33-GEW!$D$8)*SUM(Fasering!$D$5:$D$11)</f>
        <v>4582.1934559923966</v>
      </c>
      <c r="H33" s="71">
        <f>GEW!$D$8+($D33-GEW!$D$8)*SUM(Fasering!$D$5:$D$12)</f>
        <v>5051.170000000001</v>
      </c>
      <c r="I33" s="72">
        <f>($K$3+E33*12*7.57%)*SUM(Fasering!$D$5:$D$9)</f>
        <v>1915.534733727608</v>
      </c>
      <c r="J33" s="30">
        <f>($K$3+F33*12*7.57%)*SUM(Fasering!$D$5:$D$10)</f>
        <v>2727.0725674779878</v>
      </c>
      <c r="K33" s="30">
        <f>($K$3+G33*12*7.57%)*SUM(Fasering!$D$5:$D$11)</f>
        <v>3662.7631437130235</v>
      </c>
      <c r="L33" s="73">
        <f>($K$3+H33*12*7.57%)*SUM(Fasering!$D$5:$D$12)</f>
        <v>4726.8228280000021</v>
      </c>
    </row>
    <row r="34" spans="1:12" x14ac:dyDescent="0.2">
      <c r="A34" s="52">
        <f t="shared" si="2"/>
        <v>24</v>
      </c>
      <c r="B34" s="16">
        <v>62621.31</v>
      </c>
      <c r="C34" s="16">
        <f t="shared" si="0"/>
        <v>62621.31</v>
      </c>
      <c r="D34" s="68">
        <f t="shared" si="1"/>
        <v>5218.4425000000001</v>
      </c>
      <c r="E34" s="69">
        <f>GEW!$D$8+($D34-GEW!$D$8)*SUM(Fasering!$D$5:$D$9)</f>
        <v>3738.1763042408884</v>
      </c>
      <c r="F34" s="70">
        <f>GEW!$D$8+($D34-GEW!$D$8)*SUM(Fasering!$D$5:$D$10)</f>
        <v>4231.9683863218543</v>
      </c>
      <c r="G34" s="70">
        <f>GEW!$D$8+($D34-GEW!$D$8)*SUM(Fasering!$D$5:$D$11)</f>
        <v>4724.6504179190351</v>
      </c>
      <c r="H34" s="71">
        <f>GEW!$D$8+($D34-GEW!$D$8)*SUM(Fasering!$D$5:$D$12)</f>
        <v>5218.442500000001</v>
      </c>
      <c r="I34" s="72">
        <f>($K$3+E34*12*7.57%)*SUM(Fasering!$D$5:$D$9)</f>
        <v>1962.3850602052589</v>
      </c>
      <c r="J34" s="30">
        <f>($K$3+F34*12*7.57%)*SUM(Fasering!$D$5:$D$10)</f>
        <v>2802.3015018535089</v>
      </c>
      <c r="K34" s="30">
        <f>($K$3+G34*12*7.57%)*SUM(Fasering!$D$5:$D$11)</f>
        <v>3772.9728726501921</v>
      </c>
      <c r="L34" s="73">
        <f>($K$3+H34*12*7.57%)*SUM(Fasering!$D$5:$D$12)</f>
        <v>4878.7731670000021</v>
      </c>
    </row>
    <row r="35" spans="1:12" x14ac:dyDescent="0.2">
      <c r="A35" s="52">
        <f t="shared" si="2"/>
        <v>25</v>
      </c>
      <c r="B35" s="16">
        <v>62734.92</v>
      </c>
      <c r="C35" s="16">
        <f t="shared" si="0"/>
        <v>62734.92</v>
      </c>
      <c r="D35" s="68">
        <f t="shared" si="1"/>
        <v>5227.91</v>
      </c>
      <c r="E35" s="69">
        <f>GEW!$D$8+($D35-GEW!$D$8)*SUM(Fasering!$D$5:$D$9)</f>
        <v>3743.4333382663763</v>
      </c>
      <c r="F35" s="70">
        <f>GEW!$D$8+($D35-GEW!$D$8)*SUM(Fasering!$D$5:$D$10)</f>
        <v>4238.6299614805803</v>
      </c>
      <c r="G35" s="70">
        <f>GEW!$D$8+($D35-GEW!$D$8)*SUM(Fasering!$D$5:$D$11)</f>
        <v>4732.7133767857968</v>
      </c>
      <c r="H35" s="71">
        <f>GEW!$D$8+($D35-GEW!$D$8)*SUM(Fasering!$D$5:$D$12)</f>
        <v>5227.9100000000008</v>
      </c>
      <c r="I35" s="72">
        <f>($K$3+E35*12*7.57%)*SUM(Fasering!$D$5:$D$9)</f>
        <v>1965.0367540935383</v>
      </c>
      <c r="J35" s="30">
        <f>($K$3+F35*12*7.57%)*SUM(Fasering!$D$5:$D$10)</f>
        <v>2806.5594039964208</v>
      </c>
      <c r="K35" s="30">
        <f>($K$3+G35*12*7.57%)*SUM(Fasering!$D$5:$D$11)</f>
        <v>3779.2106619384049</v>
      </c>
      <c r="L35" s="73">
        <f>($K$3+H35*12*7.57%)*SUM(Fasering!$D$5:$D$12)</f>
        <v>4887.3734440000026</v>
      </c>
    </row>
    <row r="36" spans="1:12" x14ac:dyDescent="0.2">
      <c r="A36" s="52">
        <f t="shared" si="2"/>
        <v>26</v>
      </c>
      <c r="B36" s="16">
        <v>62840.2</v>
      </c>
      <c r="C36" s="16">
        <f t="shared" si="0"/>
        <v>62840.2</v>
      </c>
      <c r="D36" s="68">
        <f t="shared" si="1"/>
        <v>5236.6833333333334</v>
      </c>
      <c r="E36" s="69">
        <f>GEW!$D$8+($D36-GEW!$D$8)*SUM(Fasering!$D$5:$D$9)</f>
        <v>3748.3049212450169</v>
      </c>
      <c r="F36" s="70">
        <f>GEW!$D$8+($D36-GEW!$D$8)*SUM(Fasering!$D$5:$D$10)</f>
        <v>4244.8031032173167</v>
      </c>
      <c r="G36" s="70">
        <f>GEW!$D$8+($D36-GEW!$D$8)*SUM(Fasering!$D$5:$D$11)</f>
        <v>4740.1851513610336</v>
      </c>
      <c r="H36" s="71">
        <f>GEW!$D$8+($D36-GEW!$D$8)*SUM(Fasering!$D$5:$D$12)</f>
        <v>5236.6833333333343</v>
      </c>
      <c r="I36" s="72">
        <f>($K$3+E36*12*7.57%)*SUM(Fasering!$D$5:$D$9)</f>
        <v>1967.49402310646</v>
      </c>
      <c r="J36" s="30">
        <f>($K$3+F36*12*7.57%)*SUM(Fasering!$D$5:$D$10)</f>
        <v>2810.5051124517126</v>
      </c>
      <c r="K36" s="30">
        <f>($K$3+G36*12*7.57%)*SUM(Fasering!$D$5:$D$11)</f>
        <v>3784.991090212879</v>
      </c>
      <c r="L36" s="73">
        <f>($K$3+H36*12*7.57%)*SUM(Fasering!$D$5:$D$12)</f>
        <v>4895.3431400000018</v>
      </c>
    </row>
    <row r="37" spans="1:12" x14ac:dyDescent="0.2">
      <c r="A37" s="52">
        <f t="shared" si="2"/>
        <v>27</v>
      </c>
      <c r="B37" s="16">
        <v>62937.73</v>
      </c>
      <c r="C37" s="16">
        <f t="shared" si="0"/>
        <v>62937.73</v>
      </c>
      <c r="D37" s="68">
        <f t="shared" si="1"/>
        <v>5244.8108333333339</v>
      </c>
      <c r="E37" s="69">
        <f>GEW!$D$8+($D37-GEW!$D$8)*SUM(Fasering!$D$5:$D$9)</f>
        <v>3752.8178913049223</v>
      </c>
      <c r="F37" s="70">
        <f>GEW!$D$8+($D37-GEW!$D$8)*SUM(Fasering!$D$5:$D$10)</f>
        <v>4250.5218201016633</v>
      </c>
      <c r="G37" s="70">
        <f>GEW!$D$8+($D37-GEW!$D$8)*SUM(Fasering!$D$5:$D$11)</f>
        <v>4747.1069045365939</v>
      </c>
      <c r="H37" s="71">
        <f>GEW!$D$8+($D37-GEW!$D$8)*SUM(Fasering!$D$5:$D$12)</f>
        <v>5244.8108333333348</v>
      </c>
      <c r="I37" s="72">
        <f>($K$3+E37*12*7.57%)*SUM(Fasering!$D$5:$D$9)</f>
        <v>1969.7704046303033</v>
      </c>
      <c r="J37" s="30">
        <f>($K$3+F37*12*7.57%)*SUM(Fasering!$D$5:$D$10)</f>
        <v>2814.1603645949945</v>
      </c>
      <c r="K37" s="30">
        <f>($K$3+G37*12*7.57%)*SUM(Fasering!$D$5:$D$11)</f>
        <v>3790.3460025381978</v>
      </c>
      <c r="L37" s="73">
        <f>($K$3+H37*12*7.57%)*SUM(Fasering!$D$5:$D$12)</f>
        <v>4902.7261610000023</v>
      </c>
    </row>
    <row r="38" spans="1:12" x14ac:dyDescent="0.2">
      <c r="A38" s="52">
        <f t="shared" si="2"/>
        <v>28</v>
      </c>
      <c r="B38" s="16">
        <v>63028.09</v>
      </c>
      <c r="C38" s="16">
        <f t="shared" si="0"/>
        <v>63028.09</v>
      </c>
      <c r="D38" s="68">
        <f t="shared" si="1"/>
        <v>5252.3408333333327</v>
      </c>
      <c r="E38" s="69">
        <f>GEW!$D$8+($D38-GEW!$D$8)*SUM(Fasering!$D$5:$D$9)</f>
        <v>3756.9990865742034</v>
      </c>
      <c r="F38" s="70">
        <f>GEW!$D$8+($D38-GEW!$D$8)*SUM(Fasering!$D$5:$D$10)</f>
        <v>4255.8201207032153</v>
      </c>
      <c r="G38" s="70">
        <f>GEW!$D$8+($D38-GEW!$D$8)*SUM(Fasering!$D$5:$D$11)</f>
        <v>4753.5197992043213</v>
      </c>
      <c r="H38" s="71">
        <f>GEW!$D$8+($D38-GEW!$D$8)*SUM(Fasering!$D$5:$D$12)</f>
        <v>5252.3408333333336</v>
      </c>
      <c r="I38" s="72">
        <f>($K$3+E38*12*7.57%)*SUM(Fasering!$D$5:$D$9)</f>
        <v>1971.879436051348</v>
      </c>
      <c r="J38" s="30">
        <f>($K$3+F38*12*7.57%)*SUM(Fasering!$D$5:$D$10)</f>
        <v>2817.546897801873</v>
      </c>
      <c r="K38" s="30">
        <f>($K$3+G38*12*7.57%)*SUM(Fasering!$D$5:$D$11)</f>
        <v>3795.3072439789421</v>
      </c>
      <c r="L38" s="73">
        <f>($K$3+H38*12*7.57%)*SUM(Fasering!$D$5:$D$12)</f>
        <v>4909.5664130000014</v>
      </c>
    </row>
    <row r="39" spans="1:12" x14ac:dyDescent="0.2">
      <c r="A39" s="52">
        <f t="shared" si="2"/>
        <v>29</v>
      </c>
      <c r="B39" s="16">
        <v>63111.76</v>
      </c>
      <c r="C39" s="16">
        <f t="shared" si="0"/>
        <v>63111.76</v>
      </c>
      <c r="D39" s="68">
        <f t="shared" si="1"/>
        <v>5259.3133333333335</v>
      </c>
      <c r="E39" s="69">
        <f>GEW!$D$8+($D39-GEW!$D$8)*SUM(Fasering!$D$5:$D$9)</f>
        <v>3760.8707179175062</v>
      </c>
      <c r="F39" s="70">
        <f>GEW!$D$8+($D39-GEW!$D$8)*SUM(Fasering!$D$5:$D$10)</f>
        <v>4260.7261500450923</v>
      </c>
      <c r="G39" s="70">
        <f>GEW!$D$8+($D39-GEW!$D$8)*SUM(Fasering!$D$5:$D$11)</f>
        <v>4759.4579012057475</v>
      </c>
      <c r="H39" s="71">
        <f>GEW!$D$8+($D39-GEW!$D$8)*SUM(Fasering!$D$5:$D$12)</f>
        <v>5259.3133333333344</v>
      </c>
      <c r="I39" s="72">
        <f>($K$3+E39*12*7.57%)*SUM(Fasering!$D$5:$D$9)</f>
        <v>1973.8323207237565</v>
      </c>
      <c r="J39" s="30">
        <f>($K$3+F39*12*7.57%)*SUM(Fasering!$D$5:$D$10)</f>
        <v>2820.6827016245779</v>
      </c>
      <c r="K39" s="30">
        <f>($K$3+G39*12*7.57%)*SUM(Fasering!$D$5:$D$11)</f>
        <v>3799.9011690713182</v>
      </c>
      <c r="L39" s="73">
        <f>($K$3+H39*12*7.57%)*SUM(Fasering!$D$5:$D$12)</f>
        <v>4915.9002320000018</v>
      </c>
    </row>
    <row r="40" spans="1:12" x14ac:dyDescent="0.2">
      <c r="A40" s="52">
        <f t="shared" si="2"/>
        <v>30</v>
      </c>
      <c r="B40" s="16">
        <v>63189.33</v>
      </c>
      <c r="C40" s="16">
        <f t="shared" si="0"/>
        <v>63189.33</v>
      </c>
      <c r="D40" s="68">
        <f t="shared" si="1"/>
        <v>5265.7775000000001</v>
      </c>
      <c r="E40" s="69">
        <f>GEW!$D$8+($D40-GEW!$D$8)*SUM(Fasering!$D$5:$D$9)</f>
        <v>3764.4600861892877</v>
      </c>
      <c r="F40" s="70">
        <f>GEW!$D$8+($D40-GEW!$D$8)*SUM(Fasering!$D$5:$D$10)</f>
        <v>4265.2745030515389</v>
      </c>
      <c r="G40" s="70">
        <f>GEW!$D$8+($D40-GEW!$D$8)*SUM(Fasering!$D$5:$D$11)</f>
        <v>4764.963083137749</v>
      </c>
      <c r="H40" s="71">
        <f>GEW!$D$8+($D40-GEW!$D$8)*SUM(Fasering!$D$5:$D$12)</f>
        <v>5265.7775000000011</v>
      </c>
      <c r="I40" s="72">
        <f>($K$3+E40*12*7.57%)*SUM(Fasering!$D$5:$D$9)</f>
        <v>1975.6428294370198</v>
      </c>
      <c r="J40" s="30">
        <f>($K$3+F40*12*7.57%)*SUM(Fasering!$D$5:$D$10)</f>
        <v>2823.589888221054</v>
      </c>
      <c r="K40" s="30">
        <f>($K$3+G40*12*7.57%)*SUM(Fasering!$D$5:$D$11)</f>
        <v>3804.1601719327446</v>
      </c>
      <c r="L40" s="73">
        <f>($K$3+H40*12*7.57%)*SUM(Fasering!$D$5:$D$12)</f>
        <v>4921.7722810000023</v>
      </c>
    </row>
    <row r="41" spans="1:12" x14ac:dyDescent="0.2">
      <c r="A41" s="52">
        <f t="shared" si="2"/>
        <v>31</v>
      </c>
      <c r="B41" s="16">
        <v>63261.120000000003</v>
      </c>
      <c r="C41" s="16">
        <f t="shared" si="0"/>
        <v>63261.120000000003</v>
      </c>
      <c r="D41" s="68">
        <f t="shared" si="1"/>
        <v>5271.76</v>
      </c>
      <c r="E41" s="69">
        <f>GEW!$D$8+($D41-GEW!$D$8)*SUM(Fasering!$D$5:$D$9)</f>
        <v>3767.7819986326444</v>
      </c>
      <c r="F41" s="70">
        <f>GEW!$D$8+($D41-GEW!$D$8)*SUM(Fasering!$D$5:$D$10)</f>
        <v>4269.4839430712991</v>
      </c>
      <c r="G41" s="70">
        <f>GEW!$D$8+($D41-GEW!$D$8)*SUM(Fasering!$D$5:$D$11)</f>
        <v>4770.058055561346</v>
      </c>
      <c r="H41" s="71">
        <f>GEW!$D$8+($D41-GEW!$D$8)*SUM(Fasering!$D$5:$D$12)</f>
        <v>5271.7600000000011</v>
      </c>
      <c r="I41" s="72">
        <f>($K$3+E41*12*7.57%)*SUM(Fasering!$D$5:$D$9)</f>
        <v>1977.3184310939123</v>
      </c>
      <c r="J41" s="30">
        <f>($K$3+F41*12*7.57%)*SUM(Fasering!$D$5:$D$10)</f>
        <v>2826.2804506261209</v>
      </c>
      <c r="K41" s="30">
        <f>($K$3+G41*12*7.57%)*SUM(Fasering!$D$5:$D$11)</f>
        <v>3808.1018222540265</v>
      </c>
      <c r="L41" s="73">
        <f>($K$3+H41*12*7.57%)*SUM(Fasering!$D$5:$D$12)</f>
        <v>4927.2067840000018</v>
      </c>
    </row>
    <row r="42" spans="1:12" x14ac:dyDescent="0.2">
      <c r="A42" s="52">
        <f t="shared" si="2"/>
        <v>32</v>
      </c>
      <c r="B42" s="16">
        <v>63327.61</v>
      </c>
      <c r="C42" s="16">
        <f t="shared" si="0"/>
        <v>63327.61</v>
      </c>
      <c r="D42" s="68">
        <f t="shared" si="1"/>
        <v>5277.3008333333337</v>
      </c>
      <c r="E42" s="69">
        <f>GEW!$D$8+($D42-GEW!$D$8)*SUM(Fasering!$D$5:$D$9)</f>
        <v>3770.8586661122208</v>
      </c>
      <c r="F42" s="70">
        <f>GEW!$D$8+($D42-GEW!$D$8)*SUM(Fasering!$D$5:$D$10)</f>
        <v>4273.3826151274889</v>
      </c>
      <c r="G42" s="70">
        <f>GEW!$D$8+($D42-GEW!$D$8)*SUM(Fasering!$D$5:$D$11)</f>
        <v>4774.7768843180665</v>
      </c>
      <c r="H42" s="71">
        <f>GEW!$D$8+($D42-GEW!$D$8)*SUM(Fasering!$D$5:$D$12)</f>
        <v>5277.3008333333346</v>
      </c>
      <c r="I42" s="72">
        <f>($K$3+E42*12*7.57%)*SUM(Fasering!$D$5:$D$9)</f>
        <v>1978.8703290485962</v>
      </c>
      <c r="J42" s="30">
        <f>($K$3+F42*12*7.57%)*SUM(Fasering!$D$5:$D$10)</f>
        <v>2828.7723783920069</v>
      </c>
      <c r="K42" s="30">
        <f>($K$3+G42*12*7.57%)*SUM(Fasering!$D$5:$D$11)</f>
        <v>3811.7524745713686</v>
      </c>
      <c r="L42" s="73">
        <f>($K$3+H42*12*7.57%)*SUM(Fasering!$D$5:$D$12)</f>
        <v>4932.2400770000022</v>
      </c>
    </row>
    <row r="43" spans="1:12" x14ac:dyDescent="0.2">
      <c r="A43" s="52">
        <f t="shared" si="2"/>
        <v>33</v>
      </c>
      <c r="B43" s="16">
        <v>63389.17</v>
      </c>
      <c r="C43" s="16">
        <f t="shared" si="0"/>
        <v>63389.17</v>
      </c>
      <c r="D43" s="68">
        <f t="shared" si="1"/>
        <v>5282.4308333333329</v>
      </c>
      <c r="E43" s="69">
        <f>GEW!$D$8+($D43-GEW!$D$8)*SUM(Fasering!$D$5:$D$9)</f>
        <v>3773.707209502847</v>
      </c>
      <c r="F43" s="70">
        <f>GEW!$D$8+($D43-GEW!$D$8)*SUM(Fasering!$D$5:$D$10)</f>
        <v>4276.9922143420918</v>
      </c>
      <c r="G43" s="70">
        <f>GEW!$D$8+($D43-GEW!$D$8)*SUM(Fasering!$D$5:$D$11)</f>
        <v>4779.1458284940882</v>
      </c>
      <c r="H43" s="71">
        <f>GEW!$D$8+($D43-GEW!$D$8)*SUM(Fasering!$D$5:$D$12)</f>
        <v>5282.4308333333338</v>
      </c>
      <c r="I43" s="72">
        <f>($K$3+E43*12*7.57%)*SUM(Fasering!$D$5:$D$9)</f>
        <v>1980.3071592199058</v>
      </c>
      <c r="J43" s="30">
        <f>($K$3+F43*12*7.57%)*SUM(Fasering!$D$5:$D$10)</f>
        <v>2831.0795384652183</v>
      </c>
      <c r="K43" s="30">
        <f>($K$3+G43*12*7.57%)*SUM(Fasering!$D$5:$D$11)</f>
        <v>3815.1324438397633</v>
      </c>
      <c r="L43" s="73">
        <f>($K$3+H43*12*7.57%)*SUM(Fasering!$D$5:$D$12)</f>
        <v>4936.9001690000014</v>
      </c>
    </row>
    <row r="44" spans="1:12" x14ac:dyDescent="0.2">
      <c r="A44" s="52">
        <f t="shared" si="2"/>
        <v>34</v>
      </c>
      <c r="B44" s="16">
        <v>63446.2</v>
      </c>
      <c r="C44" s="16">
        <f t="shared" si="0"/>
        <v>63446.2</v>
      </c>
      <c r="D44" s="68">
        <f t="shared" si="1"/>
        <v>5287.1833333333334</v>
      </c>
      <c r="E44" s="69">
        <f>GEW!$D$8+($D44-GEW!$D$8)*SUM(Fasering!$D$5:$D$9)</f>
        <v>3776.3461378583929</v>
      </c>
      <c r="F44" s="70">
        <f>GEW!$D$8+($D44-GEW!$D$8)*SUM(Fasering!$D$5:$D$10)</f>
        <v>4280.3361949010405</v>
      </c>
      <c r="G44" s="70">
        <f>GEW!$D$8+($D44-GEW!$D$8)*SUM(Fasering!$D$5:$D$11)</f>
        <v>4783.1932762906863</v>
      </c>
      <c r="H44" s="71">
        <f>GEW!$D$8+($D44-GEW!$D$8)*SUM(Fasering!$D$5:$D$12)</f>
        <v>5287.1833333333343</v>
      </c>
      <c r="I44" s="72">
        <f>($K$3+E44*12*7.57%)*SUM(Fasering!$D$5:$D$9)</f>
        <v>1981.638257736309</v>
      </c>
      <c r="J44" s="30">
        <f>($K$3+F44*12*7.57%)*SUM(Fasering!$D$5:$D$10)</f>
        <v>2833.2169221392815</v>
      </c>
      <c r="K44" s="30">
        <f>($K$3+G44*12*7.57%)*SUM(Fasering!$D$5:$D$11)</f>
        <v>3818.2636921727171</v>
      </c>
      <c r="L44" s="73">
        <f>($K$3+H44*12*7.57%)*SUM(Fasering!$D$5:$D$12)</f>
        <v>4941.217340000002</v>
      </c>
    </row>
    <row r="45" spans="1:12" x14ac:dyDescent="0.2">
      <c r="A45" s="52">
        <f t="shared" si="2"/>
        <v>35</v>
      </c>
      <c r="B45" s="16">
        <v>63498.97</v>
      </c>
      <c r="C45" s="16">
        <f t="shared" si="0"/>
        <v>63498.97</v>
      </c>
      <c r="D45" s="68">
        <f t="shared" si="1"/>
        <v>5291.5808333333334</v>
      </c>
      <c r="E45" s="69">
        <f>GEW!$D$8+($D45-GEW!$D$8)*SUM(Fasering!$D$5:$D$9)</f>
        <v>3778.787944790221</v>
      </c>
      <c r="F45" s="70">
        <f>GEW!$D$8+($D45-GEW!$D$8)*SUM(Fasering!$D$5:$D$10)</f>
        <v>4283.4303883798366</v>
      </c>
      <c r="G45" s="70">
        <f>GEW!$D$8+($D45-GEW!$D$8)*SUM(Fasering!$D$5:$D$11)</f>
        <v>4786.9383897437183</v>
      </c>
      <c r="H45" s="71">
        <f>GEW!$D$8+($D45-GEW!$D$8)*SUM(Fasering!$D$5:$D$12)</f>
        <v>5291.5808333333343</v>
      </c>
      <c r="I45" s="72">
        <f>($K$3+E45*12*7.57%)*SUM(Fasering!$D$5:$D$9)</f>
        <v>1982.8699264845218</v>
      </c>
      <c r="J45" s="30">
        <f>($K$3+F45*12*7.57%)*SUM(Fasering!$D$5:$D$10)</f>
        <v>2835.1946485373228</v>
      </c>
      <c r="K45" s="30">
        <f>($K$3+G45*12*7.57%)*SUM(Fasering!$D$5:$D$11)</f>
        <v>3821.1610439968435</v>
      </c>
      <c r="L45" s="73">
        <f>($K$3+H45*12*7.57%)*SUM(Fasering!$D$5:$D$12)</f>
        <v>4945.2120290000021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31</v>
      </c>
      <c r="B1" s="1" t="s">
        <v>103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37925.31</v>
      </c>
      <c r="C10" s="16">
        <f t="shared" ref="C10:C45" si="0">B10*$D$3</f>
        <v>37925.31</v>
      </c>
      <c r="D10" s="68">
        <f t="shared" ref="D10:D45" si="1">B10/12*$D$3</f>
        <v>3160.4424999999997</v>
      </c>
      <c r="E10" s="69">
        <f>GEW!$D$8+($D10-GEW!$D$8)*SUM(Fasering!$D$5:$D$9)</f>
        <v>2595.4273182938064</v>
      </c>
      <c r="F10" s="70">
        <f>GEW!$D$8+($D10-GEW!$D$8)*SUM(Fasering!$D$5:$D$10)</f>
        <v>2783.9069470128688</v>
      </c>
      <c r="G10" s="70">
        <f>GEW!$D$8+($D10-GEW!$D$8)*SUM(Fasering!$D$5:$D$11)</f>
        <v>2971.9628712809372</v>
      </c>
      <c r="H10" s="71">
        <f>GEW!$D$8+($D10-GEW!$D$8)*SUM(Fasering!$D$5:$D$12)</f>
        <v>3160.4425000000001</v>
      </c>
      <c r="I10" s="72">
        <f>($K$3+E10*12*7.57%)*SUM(Fasering!$D$5:$D$9)</f>
        <v>1385.972488557157</v>
      </c>
      <c r="J10" s="30">
        <f>($K$3+F10*12*7.57%)*SUM(Fasering!$D$5:$D$10)</f>
        <v>1876.7390397343815</v>
      </c>
      <c r="K10" s="30">
        <f>($K$3+G10*12*7.57%)*SUM(Fasering!$D$5:$D$11)</f>
        <v>2417.0319848611616</v>
      </c>
      <c r="L10" s="73">
        <f>($K$3+H10*12*7.57%)*SUM(Fasering!$D$5:$D$12)</f>
        <v>3009.2859670000007</v>
      </c>
    </row>
    <row r="11" spans="1:12" x14ac:dyDescent="0.2">
      <c r="A11" s="52">
        <f t="shared" ref="A11:A45" si="2">+A10+1</f>
        <v>1</v>
      </c>
      <c r="B11" s="16">
        <v>39019.31</v>
      </c>
      <c r="C11" s="16">
        <f t="shared" si="0"/>
        <v>39019.31</v>
      </c>
      <c r="D11" s="68">
        <f t="shared" si="1"/>
        <v>3251.6091666666666</v>
      </c>
      <c r="E11" s="69">
        <f>GEW!$D$8+($D11-GEW!$D$8)*SUM(Fasering!$D$5:$D$9)</f>
        <v>2646.049580628845</v>
      </c>
      <c r="F11" s="70">
        <f>GEW!$D$8+($D11-GEW!$D$8)*SUM(Fasering!$D$5:$D$10)</f>
        <v>2848.0541455310108</v>
      </c>
      <c r="G11" s="70">
        <f>GEW!$D$8+($D11-GEW!$D$8)*SUM(Fasering!$D$5:$D$11)</f>
        <v>3049.6046017645012</v>
      </c>
      <c r="H11" s="71">
        <f>GEW!$D$8+($D11-GEW!$D$8)*SUM(Fasering!$D$5:$D$12)</f>
        <v>3251.6091666666671</v>
      </c>
      <c r="I11" s="72">
        <f>($K$3+E11*12*7.57%)*SUM(Fasering!$D$5:$D$9)</f>
        <v>1411.5067999186338</v>
      </c>
      <c r="J11" s="30">
        <f>($K$3+F11*12*7.57%)*SUM(Fasering!$D$5:$D$10)</f>
        <v>1917.74022752019</v>
      </c>
      <c r="K11" s="30">
        <f>($K$3+G11*12*7.57%)*SUM(Fasering!$D$5:$D$11)</f>
        <v>2477.0983652969085</v>
      </c>
      <c r="L11" s="73">
        <f>($K$3+H11*12*7.57%)*SUM(Fasering!$D$5:$D$12)</f>
        <v>3092.1017670000015</v>
      </c>
    </row>
    <row r="12" spans="1:12" x14ac:dyDescent="0.2">
      <c r="A12" s="52">
        <f t="shared" si="2"/>
        <v>2</v>
      </c>
      <c r="B12" s="16">
        <v>40158.910000000003</v>
      </c>
      <c r="C12" s="16">
        <f t="shared" si="0"/>
        <v>40158.910000000003</v>
      </c>
      <c r="D12" s="68">
        <f t="shared" si="1"/>
        <v>3346.5758333333338</v>
      </c>
      <c r="E12" s="69">
        <f>GEW!$D$8+($D12-GEW!$D$8)*SUM(Fasering!$D$5:$D$9)</f>
        <v>2698.7818751050881</v>
      </c>
      <c r="F12" s="70">
        <f>GEW!$D$8+($D12-GEW!$D$8)*SUM(Fasering!$D$5:$D$10)</f>
        <v>2914.8751212451562</v>
      </c>
      <c r="G12" s="70">
        <f>GEW!$D$8+($D12-GEW!$D$8)*SUM(Fasering!$D$5:$D$11)</f>
        <v>3130.4825871932662</v>
      </c>
      <c r="H12" s="71">
        <f>GEW!$D$8+($D12-GEW!$D$8)*SUM(Fasering!$D$5:$D$12)</f>
        <v>3346.5758333333342</v>
      </c>
      <c r="I12" s="72">
        <f>($K$3+E12*12*7.57%)*SUM(Fasering!$D$5:$D$9)</f>
        <v>1438.105429925525</v>
      </c>
      <c r="J12" s="30">
        <f>($K$3+F12*12*7.57%)*SUM(Fasering!$D$5:$D$10)</f>
        <v>1960.4504227676373</v>
      </c>
      <c r="K12" s="30">
        <f>($K$3+G12*12*7.57%)*SUM(Fasering!$D$5:$D$11)</f>
        <v>2539.6684266722077</v>
      </c>
      <c r="L12" s="73">
        <f>($K$3+H12*12*7.57%)*SUM(Fasering!$D$5:$D$12)</f>
        <v>3178.3694870000022</v>
      </c>
    </row>
    <row r="13" spans="1:12" x14ac:dyDescent="0.2">
      <c r="A13" s="52">
        <f t="shared" si="2"/>
        <v>3</v>
      </c>
      <c r="B13" s="16">
        <v>41298.46</v>
      </c>
      <c r="C13" s="16">
        <f t="shared" si="0"/>
        <v>41298.46</v>
      </c>
      <c r="D13" s="68">
        <f t="shared" si="1"/>
        <v>3441.5383333333334</v>
      </c>
      <c r="E13" s="69">
        <f>GEW!$D$8+($D13-GEW!$D$8)*SUM(Fasering!$D$5:$D$9)</f>
        <v>2751.5118559495972</v>
      </c>
      <c r="F13" s="70">
        <f>GEW!$D$8+($D13-GEW!$D$8)*SUM(Fasering!$D$5:$D$10)</f>
        <v>2981.6931651860596</v>
      </c>
      <c r="G13" s="70">
        <f>GEW!$D$8+($D13-GEW!$D$8)*SUM(Fasering!$D$5:$D$11)</f>
        <v>3211.3570240968716</v>
      </c>
      <c r="H13" s="71">
        <f>GEW!$D$8+($D13-GEW!$D$8)*SUM(Fasering!$D$5:$D$12)</f>
        <v>3441.5383333333339</v>
      </c>
      <c r="I13" s="72">
        <f>($K$3+E13*12*7.57%)*SUM(Fasering!$D$5:$D$9)</f>
        <v>1464.7028929163571</v>
      </c>
      <c r="J13" s="30">
        <f>($K$3+F13*12*7.57%)*SUM(Fasering!$D$5:$D$10)</f>
        <v>2003.1587441033942</v>
      </c>
      <c r="K13" s="30">
        <f>($K$3+G13*12*7.57%)*SUM(Fasering!$D$5:$D$11)</f>
        <v>2602.2357427833181</v>
      </c>
      <c r="L13" s="73">
        <f>($K$3+H13*12*7.57%)*SUM(Fasering!$D$5:$D$12)</f>
        <v>3264.6334220000017</v>
      </c>
    </row>
    <row r="14" spans="1:12" x14ac:dyDescent="0.2">
      <c r="A14" s="52">
        <f t="shared" si="2"/>
        <v>4</v>
      </c>
      <c r="B14" s="16">
        <v>42665.98</v>
      </c>
      <c r="C14" s="16">
        <f t="shared" si="0"/>
        <v>42665.98</v>
      </c>
      <c r="D14" s="68">
        <f t="shared" si="1"/>
        <v>3555.4983333333334</v>
      </c>
      <c r="E14" s="69">
        <f>GEW!$D$8+($D14-GEW!$D$8)*SUM(Fasering!$D$5:$D$9)</f>
        <v>2814.7906093210886</v>
      </c>
      <c r="F14" s="70">
        <f>GEW!$D$8+($D14-GEW!$D$8)*SUM(Fasering!$D$5:$D$10)</f>
        <v>3061.8783360430334</v>
      </c>
      <c r="G14" s="70">
        <f>GEW!$D$8+($D14-GEW!$D$8)*SUM(Fasering!$D$5:$D$11)</f>
        <v>3308.4106066113891</v>
      </c>
      <c r="H14" s="71">
        <f>GEW!$D$8+($D14-GEW!$D$8)*SUM(Fasering!$D$5:$D$12)</f>
        <v>3555.4983333333339</v>
      </c>
      <c r="I14" s="72">
        <f>($K$3+E14*12*7.57%)*SUM(Fasering!$D$5:$D$9)</f>
        <v>1496.6212489246261</v>
      </c>
      <c r="J14" s="30">
        <f>($K$3+F14*12*7.57%)*SUM(Fasering!$D$5:$D$10)</f>
        <v>2054.4109784003313</v>
      </c>
      <c r="K14" s="30">
        <f>($K$3+G14*12*7.57%)*SUM(Fasering!$D$5:$D$11)</f>
        <v>2677.3198164336764</v>
      </c>
      <c r="L14" s="73">
        <f>($K$3+H14*12*7.57%)*SUM(Fasering!$D$5:$D$12)</f>
        <v>3368.1546860000021</v>
      </c>
    </row>
    <row r="15" spans="1:12" x14ac:dyDescent="0.2">
      <c r="A15" s="52">
        <f t="shared" si="2"/>
        <v>5</v>
      </c>
      <c r="B15" s="16">
        <v>44443.72</v>
      </c>
      <c r="C15" s="16">
        <f t="shared" si="0"/>
        <v>44443.72</v>
      </c>
      <c r="D15" s="68">
        <f t="shared" si="1"/>
        <v>3703.6433333333334</v>
      </c>
      <c r="E15" s="69">
        <f>GEW!$D$8+($D15-GEW!$D$8)*SUM(Fasering!$D$5:$D$9)</f>
        <v>2897.0513228891791</v>
      </c>
      <c r="F15" s="70">
        <f>GEW!$D$8+($D15-GEW!$D$8)*SUM(Fasering!$D$5:$D$10)</f>
        <v>3166.1169472803654</v>
      </c>
      <c r="G15" s="70">
        <f>GEW!$D$8+($D15-GEW!$D$8)*SUM(Fasering!$D$5:$D$11)</f>
        <v>3434.5777089421476</v>
      </c>
      <c r="H15" s="71">
        <f>GEW!$D$8+($D15-GEW!$D$8)*SUM(Fasering!$D$5:$D$12)</f>
        <v>3703.6433333333339</v>
      </c>
      <c r="I15" s="72">
        <f>($K$3+E15*12*7.57%)*SUM(Fasering!$D$5:$D$9)</f>
        <v>1538.1142714838136</v>
      </c>
      <c r="J15" s="30">
        <f>($K$3+F15*12*7.57%)*SUM(Fasering!$D$5:$D$10)</f>
        <v>2121.0375337699315</v>
      </c>
      <c r="K15" s="30">
        <f>($K$3+G15*12*7.57%)*SUM(Fasering!$D$5:$D$11)</f>
        <v>2774.9271355889273</v>
      </c>
      <c r="L15" s="73">
        <f>($K$3+H15*12*7.57%)*SUM(Fasering!$D$5:$D$12)</f>
        <v>3502.7296040000019</v>
      </c>
    </row>
    <row r="16" spans="1:12" x14ac:dyDescent="0.2">
      <c r="A16" s="52">
        <f t="shared" si="2"/>
        <v>6</v>
      </c>
      <c r="B16" s="16">
        <v>44443.72</v>
      </c>
      <c r="C16" s="16">
        <f t="shared" si="0"/>
        <v>44443.72</v>
      </c>
      <c r="D16" s="68">
        <f t="shared" si="1"/>
        <v>3703.6433333333334</v>
      </c>
      <c r="E16" s="69">
        <f>GEW!$D$8+($D16-GEW!$D$8)*SUM(Fasering!$D$5:$D$9)</f>
        <v>2897.0513228891791</v>
      </c>
      <c r="F16" s="70">
        <f>GEW!$D$8+($D16-GEW!$D$8)*SUM(Fasering!$D$5:$D$10)</f>
        <v>3166.1169472803654</v>
      </c>
      <c r="G16" s="70">
        <f>GEW!$D$8+($D16-GEW!$D$8)*SUM(Fasering!$D$5:$D$11)</f>
        <v>3434.5777089421476</v>
      </c>
      <c r="H16" s="71">
        <f>GEW!$D$8+($D16-GEW!$D$8)*SUM(Fasering!$D$5:$D$12)</f>
        <v>3703.6433333333339</v>
      </c>
      <c r="I16" s="72">
        <f>($K$3+E16*12*7.57%)*SUM(Fasering!$D$5:$D$9)</f>
        <v>1538.1142714838136</v>
      </c>
      <c r="J16" s="30">
        <f>($K$3+F16*12*7.57%)*SUM(Fasering!$D$5:$D$10)</f>
        <v>2121.0375337699315</v>
      </c>
      <c r="K16" s="30">
        <f>($K$3+G16*12*7.57%)*SUM(Fasering!$D$5:$D$11)</f>
        <v>2774.9271355889273</v>
      </c>
      <c r="L16" s="73">
        <f>($K$3+H16*12*7.57%)*SUM(Fasering!$D$5:$D$12)</f>
        <v>3502.7296040000019</v>
      </c>
    </row>
    <row r="17" spans="1:12" x14ac:dyDescent="0.2">
      <c r="A17" s="52">
        <f t="shared" si="2"/>
        <v>7</v>
      </c>
      <c r="B17" s="16">
        <v>46267.040000000001</v>
      </c>
      <c r="C17" s="16">
        <f t="shared" si="0"/>
        <v>46267.040000000001</v>
      </c>
      <c r="D17" s="68">
        <f t="shared" si="1"/>
        <v>3855.5866666666666</v>
      </c>
      <c r="E17" s="69">
        <f>GEW!$D$8+($D17-GEW!$D$8)*SUM(Fasering!$D$5:$D$9)</f>
        <v>2981.4211431457807</v>
      </c>
      <c r="F17" s="70">
        <f>GEW!$D$8+($D17-GEW!$D$8)*SUM(Fasering!$D$5:$D$10)</f>
        <v>3273.0281630044037</v>
      </c>
      <c r="G17" s="70">
        <f>GEW!$D$8+($D17-GEW!$D$8)*SUM(Fasering!$D$5:$D$11)</f>
        <v>3563.979646808044</v>
      </c>
      <c r="H17" s="71">
        <f>GEW!$D$8+($D17-GEW!$D$8)*SUM(Fasering!$D$5:$D$12)</f>
        <v>3855.586666666667</v>
      </c>
      <c r="I17" s="72">
        <f>($K$3+E17*12*7.57%)*SUM(Fasering!$D$5:$D$9)</f>
        <v>1580.6711458819921</v>
      </c>
      <c r="J17" s="30">
        <f>($K$3+F17*12*7.57%)*SUM(Fasering!$D$5:$D$10)</f>
        <v>2189.3723470364944</v>
      </c>
      <c r="K17" s="30">
        <f>($K$3+G17*12*7.57%)*SUM(Fasering!$D$5:$D$11)</f>
        <v>2875.0370375780549</v>
      </c>
      <c r="L17" s="73">
        <f>($K$3+H17*12*7.57%)*SUM(Fasering!$D$5:$D$12)</f>
        <v>3640.7549280000017</v>
      </c>
    </row>
    <row r="18" spans="1:12" x14ac:dyDescent="0.2">
      <c r="A18" s="52">
        <f t="shared" si="2"/>
        <v>8</v>
      </c>
      <c r="B18" s="16">
        <v>46267.040000000001</v>
      </c>
      <c r="C18" s="16">
        <f t="shared" si="0"/>
        <v>46267.040000000001</v>
      </c>
      <c r="D18" s="68">
        <f t="shared" si="1"/>
        <v>3855.5866666666666</v>
      </c>
      <c r="E18" s="69">
        <f>GEW!$D$8+($D18-GEW!$D$8)*SUM(Fasering!$D$5:$D$9)</f>
        <v>2981.4211431457807</v>
      </c>
      <c r="F18" s="70">
        <f>GEW!$D$8+($D18-GEW!$D$8)*SUM(Fasering!$D$5:$D$10)</f>
        <v>3273.0281630044037</v>
      </c>
      <c r="G18" s="70">
        <f>GEW!$D$8+($D18-GEW!$D$8)*SUM(Fasering!$D$5:$D$11)</f>
        <v>3563.979646808044</v>
      </c>
      <c r="H18" s="71">
        <f>GEW!$D$8+($D18-GEW!$D$8)*SUM(Fasering!$D$5:$D$12)</f>
        <v>3855.586666666667</v>
      </c>
      <c r="I18" s="72">
        <f>($K$3+E18*12*7.57%)*SUM(Fasering!$D$5:$D$9)</f>
        <v>1580.6711458819921</v>
      </c>
      <c r="J18" s="30">
        <f>($K$3+F18*12*7.57%)*SUM(Fasering!$D$5:$D$10)</f>
        <v>2189.3723470364944</v>
      </c>
      <c r="K18" s="30">
        <f>($K$3+G18*12*7.57%)*SUM(Fasering!$D$5:$D$11)</f>
        <v>2875.0370375780549</v>
      </c>
      <c r="L18" s="73">
        <f>($K$3+H18*12*7.57%)*SUM(Fasering!$D$5:$D$12)</f>
        <v>3640.7549280000017</v>
      </c>
    </row>
    <row r="19" spans="1:12" x14ac:dyDescent="0.2">
      <c r="A19" s="52">
        <f t="shared" si="2"/>
        <v>9</v>
      </c>
      <c r="B19" s="16">
        <v>48090.39</v>
      </c>
      <c r="C19" s="16">
        <f t="shared" si="0"/>
        <v>48090.39</v>
      </c>
      <c r="D19" s="68">
        <f t="shared" si="1"/>
        <v>4007.5324999999998</v>
      </c>
      <c r="E19" s="69">
        <f>GEW!$D$8+($D19-GEW!$D$8)*SUM(Fasering!$D$5:$D$9)</f>
        <v>3065.7923515814227</v>
      </c>
      <c r="F19" s="70">
        <f>GEW!$D$8+($D19-GEW!$D$8)*SUM(Fasering!$D$5:$D$10)</f>
        <v>3379.9411377923871</v>
      </c>
      <c r="G19" s="70">
        <f>GEW!$D$8+($D19-GEW!$D$8)*SUM(Fasering!$D$5:$D$11)</f>
        <v>3693.3837137890359</v>
      </c>
      <c r="H19" s="71">
        <f>GEW!$D$8+($D19-GEW!$D$8)*SUM(Fasering!$D$5:$D$12)</f>
        <v>4007.5325000000003</v>
      </c>
      <c r="I19" s="72">
        <f>($K$3+E19*12*7.57%)*SUM(Fasering!$D$5:$D$9)</f>
        <v>1623.2287204898062</v>
      </c>
      <c r="J19" s="30">
        <f>($K$3+F19*12*7.57%)*SUM(Fasering!$D$5:$D$10)</f>
        <v>2257.7082846500721</v>
      </c>
      <c r="K19" s="30">
        <f>($K$3+G19*12*7.57%)*SUM(Fasering!$D$5:$D$11)</f>
        <v>2975.1485867256952</v>
      </c>
      <c r="L19" s="73">
        <f>($K$3+H19*12*7.57%)*SUM(Fasering!$D$5:$D$12)</f>
        <v>3778.7825230000012</v>
      </c>
    </row>
    <row r="20" spans="1:12" x14ac:dyDescent="0.2">
      <c r="A20" s="52">
        <f t="shared" si="2"/>
        <v>10</v>
      </c>
      <c r="B20" s="16">
        <v>48090.39</v>
      </c>
      <c r="C20" s="16">
        <f t="shared" si="0"/>
        <v>48090.39</v>
      </c>
      <c r="D20" s="68">
        <f t="shared" si="1"/>
        <v>4007.5324999999998</v>
      </c>
      <c r="E20" s="69">
        <f>GEW!$D$8+($D20-GEW!$D$8)*SUM(Fasering!$D$5:$D$9)</f>
        <v>3065.7923515814227</v>
      </c>
      <c r="F20" s="70">
        <f>GEW!$D$8+($D20-GEW!$D$8)*SUM(Fasering!$D$5:$D$10)</f>
        <v>3379.9411377923871</v>
      </c>
      <c r="G20" s="70">
        <f>GEW!$D$8+($D20-GEW!$D$8)*SUM(Fasering!$D$5:$D$11)</f>
        <v>3693.3837137890359</v>
      </c>
      <c r="H20" s="71">
        <f>GEW!$D$8+($D20-GEW!$D$8)*SUM(Fasering!$D$5:$D$12)</f>
        <v>4007.5325000000003</v>
      </c>
      <c r="I20" s="72">
        <f>($K$3+E20*12*7.57%)*SUM(Fasering!$D$5:$D$9)</f>
        <v>1623.2287204898062</v>
      </c>
      <c r="J20" s="30">
        <f>($K$3+F20*12*7.57%)*SUM(Fasering!$D$5:$D$10)</f>
        <v>2257.7082846500721</v>
      </c>
      <c r="K20" s="30">
        <f>($K$3+G20*12*7.57%)*SUM(Fasering!$D$5:$D$11)</f>
        <v>2975.1485867256952</v>
      </c>
      <c r="L20" s="73">
        <f>($K$3+H20*12*7.57%)*SUM(Fasering!$D$5:$D$12)</f>
        <v>3778.7825230000012</v>
      </c>
    </row>
    <row r="21" spans="1:12" x14ac:dyDescent="0.2">
      <c r="A21" s="52">
        <f t="shared" si="2"/>
        <v>11</v>
      </c>
      <c r="B21" s="16">
        <v>50369.56</v>
      </c>
      <c r="C21" s="16">
        <f t="shared" si="0"/>
        <v>50369.56</v>
      </c>
      <c r="D21" s="68">
        <f t="shared" si="1"/>
        <v>4197.4633333333331</v>
      </c>
      <c r="E21" s="69">
        <f>GEW!$D$8+($D21-GEW!$D$8)*SUM(Fasering!$D$5:$D$9)</f>
        <v>3171.2555523548681</v>
      </c>
      <c r="F21" s="70">
        <f>GEW!$D$8+($D21-GEW!$D$8)*SUM(Fasering!$D$5:$D$10)</f>
        <v>3513.5813301567318</v>
      </c>
      <c r="G21" s="70">
        <f>GEW!$D$8+($D21-GEW!$D$8)*SUM(Fasering!$D$5:$D$11)</f>
        <v>3855.1375555314694</v>
      </c>
      <c r="H21" s="71">
        <f>GEW!$D$8+($D21-GEW!$D$8)*SUM(Fasering!$D$5:$D$12)</f>
        <v>4197.4633333333331</v>
      </c>
      <c r="I21" s="72">
        <f>($K$3+E21*12*7.57%)*SUM(Fasering!$D$5:$D$9)</f>
        <v>1676.4252802939525</v>
      </c>
      <c r="J21" s="30">
        <f>($K$3+F21*12*7.57%)*SUM(Fasering!$D$5:$D$10)</f>
        <v>2343.1275507979522</v>
      </c>
      <c r="K21" s="30">
        <f>($K$3+G21*12*7.57%)*SUM(Fasering!$D$5:$D$11)</f>
        <v>3100.2870623177796</v>
      </c>
      <c r="L21" s="73">
        <f>($K$3+H21*12*7.57%)*SUM(Fasering!$D$5:$D$12)</f>
        <v>3951.315692000001</v>
      </c>
    </row>
    <row r="22" spans="1:12" x14ac:dyDescent="0.2">
      <c r="A22" s="52">
        <f t="shared" si="2"/>
        <v>12</v>
      </c>
      <c r="B22" s="16">
        <v>50369.56</v>
      </c>
      <c r="C22" s="16">
        <f t="shared" si="0"/>
        <v>50369.56</v>
      </c>
      <c r="D22" s="68">
        <f t="shared" si="1"/>
        <v>4197.4633333333331</v>
      </c>
      <c r="E22" s="69">
        <f>GEW!$D$8+($D22-GEW!$D$8)*SUM(Fasering!$D$5:$D$9)</f>
        <v>3171.2555523548681</v>
      </c>
      <c r="F22" s="70">
        <f>GEW!$D$8+($D22-GEW!$D$8)*SUM(Fasering!$D$5:$D$10)</f>
        <v>3513.5813301567318</v>
      </c>
      <c r="G22" s="70">
        <f>GEW!$D$8+($D22-GEW!$D$8)*SUM(Fasering!$D$5:$D$11)</f>
        <v>3855.1375555314694</v>
      </c>
      <c r="H22" s="71">
        <f>GEW!$D$8+($D22-GEW!$D$8)*SUM(Fasering!$D$5:$D$12)</f>
        <v>4197.4633333333331</v>
      </c>
      <c r="I22" s="72">
        <f>($K$3+E22*12*7.57%)*SUM(Fasering!$D$5:$D$9)</f>
        <v>1676.4252802939525</v>
      </c>
      <c r="J22" s="30">
        <f>($K$3+F22*12*7.57%)*SUM(Fasering!$D$5:$D$10)</f>
        <v>2343.1275507979522</v>
      </c>
      <c r="K22" s="30">
        <f>($K$3+G22*12*7.57%)*SUM(Fasering!$D$5:$D$11)</f>
        <v>3100.2870623177796</v>
      </c>
      <c r="L22" s="73">
        <f>($K$3+H22*12*7.57%)*SUM(Fasering!$D$5:$D$12)</f>
        <v>3951.315692000001</v>
      </c>
    </row>
    <row r="23" spans="1:12" x14ac:dyDescent="0.2">
      <c r="A23" s="52">
        <f t="shared" si="2"/>
        <v>13</v>
      </c>
      <c r="B23" s="16">
        <v>52420.81</v>
      </c>
      <c r="C23" s="16">
        <f t="shared" si="0"/>
        <v>52420.81</v>
      </c>
      <c r="D23" s="68">
        <f t="shared" si="1"/>
        <v>4368.4008333333331</v>
      </c>
      <c r="E23" s="69">
        <f>GEW!$D$8+($D23-GEW!$D$8)*SUM(Fasering!$D$5:$D$9)</f>
        <v>3266.1722942330648</v>
      </c>
      <c r="F23" s="70">
        <f>GEW!$D$8+($D23-GEW!$D$8)*SUM(Fasering!$D$5:$D$10)</f>
        <v>3633.8573273782476</v>
      </c>
      <c r="G23" s="70">
        <f>GEW!$D$8+($D23-GEW!$D$8)*SUM(Fasering!$D$5:$D$11)</f>
        <v>4000.7158001881508</v>
      </c>
      <c r="H23" s="71">
        <f>GEW!$D$8+($D23-GEW!$D$8)*SUM(Fasering!$D$5:$D$12)</f>
        <v>4368.4008333333331</v>
      </c>
      <c r="I23" s="72">
        <f>($K$3+E23*12*7.57%)*SUM(Fasering!$D$5:$D$9)</f>
        <v>1724.3021140967205</v>
      </c>
      <c r="J23" s="30">
        <f>($K$3+F23*12*7.57%)*SUM(Fasering!$D$5:$D$10)</f>
        <v>2420.0047778963431</v>
      </c>
      <c r="K23" s="30">
        <f>($K$3+G23*12*7.57%)*SUM(Fasering!$D$5:$D$11)</f>
        <v>3212.9115256348045</v>
      </c>
      <c r="L23" s="73">
        <f>($K$3+H23*12*7.57%)*SUM(Fasering!$D$5:$D$12)</f>
        <v>4106.5953170000012</v>
      </c>
    </row>
    <row r="24" spans="1:12" x14ac:dyDescent="0.2">
      <c r="A24" s="52">
        <f t="shared" si="2"/>
        <v>14</v>
      </c>
      <c r="B24" s="16">
        <v>52420.81</v>
      </c>
      <c r="C24" s="16">
        <f t="shared" si="0"/>
        <v>52420.81</v>
      </c>
      <c r="D24" s="68">
        <f t="shared" si="1"/>
        <v>4368.4008333333331</v>
      </c>
      <c r="E24" s="69">
        <f>GEW!$D$8+($D24-GEW!$D$8)*SUM(Fasering!$D$5:$D$9)</f>
        <v>3266.1722942330648</v>
      </c>
      <c r="F24" s="70">
        <f>GEW!$D$8+($D24-GEW!$D$8)*SUM(Fasering!$D$5:$D$10)</f>
        <v>3633.8573273782476</v>
      </c>
      <c r="G24" s="70">
        <f>GEW!$D$8+($D24-GEW!$D$8)*SUM(Fasering!$D$5:$D$11)</f>
        <v>4000.7158001881508</v>
      </c>
      <c r="H24" s="71">
        <f>GEW!$D$8+($D24-GEW!$D$8)*SUM(Fasering!$D$5:$D$12)</f>
        <v>4368.4008333333331</v>
      </c>
      <c r="I24" s="72">
        <f>($K$3+E24*12*7.57%)*SUM(Fasering!$D$5:$D$9)</f>
        <v>1724.3021140967205</v>
      </c>
      <c r="J24" s="30">
        <f>($K$3+F24*12*7.57%)*SUM(Fasering!$D$5:$D$10)</f>
        <v>2420.0047778963431</v>
      </c>
      <c r="K24" s="30">
        <f>($K$3+G24*12*7.57%)*SUM(Fasering!$D$5:$D$11)</f>
        <v>3212.9115256348045</v>
      </c>
      <c r="L24" s="73">
        <f>($K$3+H24*12*7.57%)*SUM(Fasering!$D$5:$D$12)</f>
        <v>4106.5953170000012</v>
      </c>
    </row>
    <row r="25" spans="1:12" x14ac:dyDescent="0.2">
      <c r="A25" s="52">
        <f t="shared" si="2"/>
        <v>15</v>
      </c>
      <c r="B25" s="16">
        <v>54472.07</v>
      </c>
      <c r="C25" s="16">
        <f t="shared" si="0"/>
        <v>54472.07</v>
      </c>
      <c r="D25" s="68">
        <f t="shared" si="1"/>
        <v>4539.3391666666666</v>
      </c>
      <c r="E25" s="69">
        <f>GEW!$D$8+($D25-GEW!$D$8)*SUM(Fasering!$D$5:$D$9)</f>
        <v>3361.0894988376085</v>
      </c>
      <c r="F25" s="70">
        <f>GEW!$D$8+($D25-GEW!$D$8)*SUM(Fasering!$D$5:$D$10)</f>
        <v>3754.1339109544119</v>
      </c>
      <c r="G25" s="70">
        <f>GEW!$D$8+($D25-GEW!$D$8)*SUM(Fasering!$D$5:$D$11)</f>
        <v>4146.2947545498637</v>
      </c>
      <c r="H25" s="71">
        <f>GEW!$D$8+($D25-GEW!$D$8)*SUM(Fasering!$D$5:$D$12)</f>
        <v>4539.3391666666666</v>
      </c>
      <c r="I25" s="72">
        <f>($K$3+E25*12*7.57%)*SUM(Fasering!$D$5:$D$9)</f>
        <v>1772.1791813027007</v>
      </c>
      <c r="J25" s="30">
        <f>($K$3+F25*12*7.57%)*SUM(Fasering!$D$5:$D$10)</f>
        <v>2496.8823797770719</v>
      </c>
      <c r="K25" s="30">
        <f>($K$3+G25*12*7.57%)*SUM(Fasering!$D$5:$D$11)</f>
        <v>3325.5365380046669</v>
      </c>
      <c r="L25" s="73">
        <f>($K$3+H25*12*7.57%)*SUM(Fasering!$D$5:$D$12)</f>
        <v>4261.8756990000011</v>
      </c>
    </row>
    <row r="26" spans="1:12" x14ac:dyDescent="0.2">
      <c r="A26" s="52">
        <f t="shared" si="2"/>
        <v>16</v>
      </c>
      <c r="B26" s="16">
        <v>54472.07</v>
      </c>
      <c r="C26" s="16">
        <f t="shared" si="0"/>
        <v>54472.07</v>
      </c>
      <c r="D26" s="68">
        <f t="shared" si="1"/>
        <v>4539.3391666666666</v>
      </c>
      <c r="E26" s="69">
        <f>GEW!$D$8+($D26-GEW!$D$8)*SUM(Fasering!$D$5:$D$9)</f>
        <v>3361.0894988376085</v>
      </c>
      <c r="F26" s="70">
        <f>GEW!$D$8+($D26-GEW!$D$8)*SUM(Fasering!$D$5:$D$10)</f>
        <v>3754.1339109544119</v>
      </c>
      <c r="G26" s="70">
        <f>GEW!$D$8+($D26-GEW!$D$8)*SUM(Fasering!$D$5:$D$11)</f>
        <v>4146.2947545498637</v>
      </c>
      <c r="H26" s="71">
        <f>GEW!$D$8+($D26-GEW!$D$8)*SUM(Fasering!$D$5:$D$12)</f>
        <v>4539.3391666666666</v>
      </c>
      <c r="I26" s="72">
        <f>($K$3+E26*12*7.57%)*SUM(Fasering!$D$5:$D$9)</f>
        <v>1772.1791813027007</v>
      </c>
      <c r="J26" s="30">
        <f>($K$3+F26*12*7.57%)*SUM(Fasering!$D$5:$D$10)</f>
        <v>2496.8823797770719</v>
      </c>
      <c r="K26" s="30">
        <f>($K$3+G26*12*7.57%)*SUM(Fasering!$D$5:$D$11)</f>
        <v>3325.5365380046669</v>
      </c>
      <c r="L26" s="73">
        <f>($K$3+H26*12*7.57%)*SUM(Fasering!$D$5:$D$12)</f>
        <v>4261.8756990000011</v>
      </c>
    </row>
    <row r="27" spans="1:12" x14ac:dyDescent="0.2">
      <c r="A27" s="52">
        <f t="shared" si="2"/>
        <v>17</v>
      </c>
      <c r="B27" s="16">
        <v>56751.23</v>
      </c>
      <c r="C27" s="16">
        <f t="shared" si="0"/>
        <v>56751.23</v>
      </c>
      <c r="D27" s="68">
        <f t="shared" si="1"/>
        <v>4729.2691666666669</v>
      </c>
      <c r="E27" s="69">
        <f>GEW!$D$8+($D27-GEW!$D$8)*SUM(Fasering!$D$5:$D$9)</f>
        <v>3466.5522368847078</v>
      </c>
      <c r="F27" s="70">
        <f>GEW!$D$8+($D27-GEW!$D$8)*SUM(Fasering!$D$5:$D$10)</f>
        <v>3887.7735169641087</v>
      </c>
      <c r="G27" s="70">
        <f>GEW!$D$8+($D27-GEW!$D$8)*SUM(Fasering!$D$5:$D$11)</f>
        <v>4308.0478865872665</v>
      </c>
      <c r="H27" s="71">
        <f>GEW!$D$8+($D27-GEW!$D$8)*SUM(Fasering!$D$5:$D$12)</f>
        <v>4729.2691666666669</v>
      </c>
      <c r="I27" s="72">
        <f>($K$3+E27*12*7.57%)*SUM(Fasering!$D$5:$D$9)</f>
        <v>1825.3755077036358</v>
      </c>
      <c r="J27" s="30">
        <f>($K$3+F27*12*7.57%)*SUM(Fasering!$D$5:$D$10)</f>
        <v>2582.301271142614</v>
      </c>
      <c r="K27" s="30">
        <f>($K$3+G27*12*7.57%)*SUM(Fasering!$D$5:$D$11)</f>
        <v>3450.6744645439144</v>
      </c>
      <c r="L27" s="73">
        <f>($K$3+H27*12*7.57%)*SUM(Fasering!$D$5:$D$12)</f>
        <v>4434.4081110000016</v>
      </c>
    </row>
    <row r="28" spans="1:12" x14ac:dyDescent="0.2">
      <c r="A28" s="52">
        <f t="shared" si="2"/>
        <v>18</v>
      </c>
      <c r="B28" s="16">
        <v>56751.23</v>
      </c>
      <c r="C28" s="16">
        <f t="shared" si="0"/>
        <v>56751.23</v>
      </c>
      <c r="D28" s="68">
        <f t="shared" si="1"/>
        <v>4729.2691666666669</v>
      </c>
      <c r="E28" s="69">
        <f>GEW!$D$8+($D28-GEW!$D$8)*SUM(Fasering!$D$5:$D$9)</f>
        <v>3466.5522368847078</v>
      </c>
      <c r="F28" s="70">
        <f>GEW!$D$8+($D28-GEW!$D$8)*SUM(Fasering!$D$5:$D$10)</f>
        <v>3887.7735169641087</v>
      </c>
      <c r="G28" s="70">
        <f>GEW!$D$8+($D28-GEW!$D$8)*SUM(Fasering!$D$5:$D$11)</f>
        <v>4308.0478865872665</v>
      </c>
      <c r="H28" s="71">
        <f>GEW!$D$8+($D28-GEW!$D$8)*SUM(Fasering!$D$5:$D$12)</f>
        <v>4729.2691666666669</v>
      </c>
      <c r="I28" s="72">
        <f>($K$3+E28*12*7.57%)*SUM(Fasering!$D$5:$D$9)</f>
        <v>1825.3755077036358</v>
      </c>
      <c r="J28" s="30">
        <f>($K$3+F28*12*7.57%)*SUM(Fasering!$D$5:$D$10)</f>
        <v>2582.301271142614</v>
      </c>
      <c r="K28" s="30">
        <f>($K$3+G28*12*7.57%)*SUM(Fasering!$D$5:$D$11)</f>
        <v>3450.6744645439144</v>
      </c>
      <c r="L28" s="73">
        <f>($K$3+H28*12*7.57%)*SUM(Fasering!$D$5:$D$12)</f>
        <v>4434.4081110000016</v>
      </c>
    </row>
    <row r="29" spans="1:12" x14ac:dyDescent="0.2">
      <c r="A29" s="52">
        <f t="shared" si="2"/>
        <v>19</v>
      </c>
      <c r="B29" s="16">
        <v>56751.23</v>
      </c>
      <c r="C29" s="16">
        <f t="shared" si="0"/>
        <v>56751.23</v>
      </c>
      <c r="D29" s="68">
        <f t="shared" si="1"/>
        <v>4729.2691666666669</v>
      </c>
      <c r="E29" s="69">
        <f>GEW!$D$8+($D29-GEW!$D$8)*SUM(Fasering!$D$5:$D$9)</f>
        <v>3466.5522368847078</v>
      </c>
      <c r="F29" s="70">
        <f>GEW!$D$8+($D29-GEW!$D$8)*SUM(Fasering!$D$5:$D$10)</f>
        <v>3887.7735169641087</v>
      </c>
      <c r="G29" s="70">
        <f>GEW!$D$8+($D29-GEW!$D$8)*SUM(Fasering!$D$5:$D$11)</f>
        <v>4308.0478865872665</v>
      </c>
      <c r="H29" s="71">
        <f>GEW!$D$8+($D29-GEW!$D$8)*SUM(Fasering!$D$5:$D$12)</f>
        <v>4729.2691666666669</v>
      </c>
      <c r="I29" s="72">
        <f>($K$3+E29*12*7.57%)*SUM(Fasering!$D$5:$D$9)</f>
        <v>1825.3755077036358</v>
      </c>
      <c r="J29" s="30">
        <f>($K$3+F29*12*7.57%)*SUM(Fasering!$D$5:$D$10)</f>
        <v>2582.301271142614</v>
      </c>
      <c r="K29" s="30">
        <f>($K$3+G29*12*7.57%)*SUM(Fasering!$D$5:$D$11)</f>
        <v>3450.6744645439144</v>
      </c>
      <c r="L29" s="73">
        <f>($K$3+H29*12*7.57%)*SUM(Fasering!$D$5:$D$12)</f>
        <v>4434.4081110000016</v>
      </c>
    </row>
    <row r="30" spans="1:12" x14ac:dyDescent="0.2">
      <c r="A30" s="52">
        <f t="shared" si="2"/>
        <v>20</v>
      </c>
      <c r="B30" s="16">
        <v>58802.45</v>
      </c>
      <c r="C30" s="16">
        <f t="shared" si="0"/>
        <v>58802.45</v>
      </c>
      <c r="D30" s="68">
        <f t="shared" si="1"/>
        <v>4900.2041666666664</v>
      </c>
      <c r="E30" s="69">
        <f>GEW!$D$8+($D30-GEW!$D$8)*SUM(Fasering!$D$5:$D$9)</f>
        <v>3561.467590583864</v>
      </c>
      <c r="F30" s="70">
        <f>GEW!$D$8+($D30-GEW!$D$8)*SUM(Fasering!$D$5:$D$10)</f>
        <v>4008.04775512168</v>
      </c>
      <c r="G30" s="70">
        <f>GEW!$D$8+($D30-GEW!$D$8)*SUM(Fasering!$D$5:$D$11)</f>
        <v>4453.6240021288513</v>
      </c>
      <c r="H30" s="71">
        <f>GEW!$D$8+($D30-GEW!$D$8)*SUM(Fasering!$D$5:$D$12)</f>
        <v>4900.2041666666664</v>
      </c>
      <c r="I30" s="72">
        <f>($K$3+E30*12*7.57%)*SUM(Fasering!$D$5:$D$9)</f>
        <v>1873.2516412967691</v>
      </c>
      <c r="J30" s="30">
        <f>($K$3+F30*12*7.57%)*SUM(Fasering!$D$5:$D$10)</f>
        <v>2659.177373893991</v>
      </c>
      <c r="K30" s="30">
        <f>($K$3+G30*12*7.57%)*SUM(Fasering!$D$5:$D$11)</f>
        <v>3563.2972807024257</v>
      </c>
      <c r="L30" s="73">
        <f>($K$3+H30*12*7.57%)*SUM(Fasering!$D$5:$D$12)</f>
        <v>4589.6854650000014</v>
      </c>
    </row>
    <row r="31" spans="1:12" x14ac:dyDescent="0.2">
      <c r="A31" s="52">
        <f t="shared" si="2"/>
        <v>21</v>
      </c>
      <c r="B31" s="16">
        <v>58802.45</v>
      </c>
      <c r="C31" s="16">
        <f t="shared" si="0"/>
        <v>58802.45</v>
      </c>
      <c r="D31" s="68">
        <f t="shared" si="1"/>
        <v>4900.2041666666664</v>
      </c>
      <c r="E31" s="69">
        <f>GEW!$D$8+($D31-GEW!$D$8)*SUM(Fasering!$D$5:$D$9)</f>
        <v>3561.467590583864</v>
      </c>
      <c r="F31" s="70">
        <f>GEW!$D$8+($D31-GEW!$D$8)*SUM(Fasering!$D$5:$D$10)</f>
        <v>4008.04775512168</v>
      </c>
      <c r="G31" s="70">
        <f>GEW!$D$8+($D31-GEW!$D$8)*SUM(Fasering!$D$5:$D$11)</f>
        <v>4453.6240021288513</v>
      </c>
      <c r="H31" s="71">
        <f>GEW!$D$8+($D31-GEW!$D$8)*SUM(Fasering!$D$5:$D$12)</f>
        <v>4900.2041666666664</v>
      </c>
      <c r="I31" s="72">
        <f>($K$3+E31*12*7.57%)*SUM(Fasering!$D$5:$D$9)</f>
        <v>1873.2516412967691</v>
      </c>
      <c r="J31" s="30">
        <f>($K$3+F31*12*7.57%)*SUM(Fasering!$D$5:$D$10)</f>
        <v>2659.177373893991</v>
      </c>
      <c r="K31" s="30">
        <f>($K$3+G31*12*7.57%)*SUM(Fasering!$D$5:$D$11)</f>
        <v>3563.2972807024257</v>
      </c>
      <c r="L31" s="73">
        <f>($K$3+H31*12*7.57%)*SUM(Fasering!$D$5:$D$12)</f>
        <v>4589.6854650000014</v>
      </c>
    </row>
    <row r="32" spans="1:12" x14ac:dyDescent="0.2">
      <c r="A32" s="52">
        <f t="shared" si="2"/>
        <v>22</v>
      </c>
      <c r="B32" s="16">
        <v>61081.61</v>
      </c>
      <c r="C32" s="16">
        <f t="shared" si="0"/>
        <v>61081.61</v>
      </c>
      <c r="D32" s="68">
        <f t="shared" si="1"/>
        <v>5090.1341666666667</v>
      </c>
      <c r="E32" s="69">
        <f>GEW!$D$8+($D32-GEW!$D$8)*SUM(Fasering!$D$5:$D$9)</f>
        <v>3666.9303286309632</v>
      </c>
      <c r="F32" s="70">
        <f>GEW!$D$8+($D32-GEW!$D$8)*SUM(Fasering!$D$5:$D$10)</f>
        <v>4141.6873611313767</v>
      </c>
      <c r="G32" s="70">
        <f>GEW!$D$8+($D32-GEW!$D$8)*SUM(Fasering!$D$5:$D$11)</f>
        <v>4615.3771341662541</v>
      </c>
      <c r="H32" s="71">
        <f>GEW!$D$8+($D32-GEW!$D$8)*SUM(Fasering!$D$5:$D$12)</f>
        <v>5090.1341666666676</v>
      </c>
      <c r="I32" s="72">
        <f>($K$3+E32*12*7.57%)*SUM(Fasering!$D$5:$D$9)</f>
        <v>1926.4479676977044</v>
      </c>
      <c r="J32" s="30">
        <f>($K$3+F32*12*7.57%)*SUM(Fasering!$D$5:$D$10)</f>
        <v>2744.5962652595331</v>
      </c>
      <c r="K32" s="30">
        <f>($K$3+G32*12*7.57%)*SUM(Fasering!$D$5:$D$11)</f>
        <v>3688.4352072416732</v>
      </c>
      <c r="L32" s="73">
        <f>($K$3+H32*12*7.57%)*SUM(Fasering!$D$5:$D$12)</f>
        <v>4762.2178770000028</v>
      </c>
    </row>
    <row r="33" spans="1:12" x14ac:dyDescent="0.2">
      <c r="A33" s="52">
        <f t="shared" si="2"/>
        <v>23</v>
      </c>
      <c r="B33" s="16">
        <v>63360.81</v>
      </c>
      <c r="C33" s="16">
        <f t="shared" si="0"/>
        <v>63360.81</v>
      </c>
      <c r="D33" s="68">
        <f t="shared" si="1"/>
        <v>5280.0675000000001</v>
      </c>
      <c r="E33" s="69">
        <f>GEW!$D$8+($D33-GEW!$D$8)*SUM(Fasering!$D$5:$D$9)</f>
        <v>3772.3949175834487</v>
      </c>
      <c r="F33" s="70">
        <f>GEW!$D$8+($D33-GEW!$D$8)*SUM(Fasering!$D$5:$D$10)</f>
        <v>4275.3293125596656</v>
      </c>
      <c r="G33" s="70">
        <f>GEW!$D$8+($D33-GEW!$D$8)*SUM(Fasering!$D$5:$D$11)</f>
        <v>4777.1331050237832</v>
      </c>
      <c r="H33" s="71">
        <f>GEW!$D$8+($D33-GEW!$D$8)*SUM(Fasering!$D$5:$D$12)</f>
        <v>5280.067500000001</v>
      </c>
      <c r="I33" s="72">
        <f>($K$3+E33*12*7.57%)*SUM(Fasering!$D$5:$D$9)</f>
        <v>1979.6452277114856</v>
      </c>
      <c r="J33" s="30">
        <f>($K$3+F33*12*7.57%)*SUM(Fasering!$D$5:$D$10)</f>
        <v>2830.0166557544276</v>
      </c>
      <c r="K33" s="30">
        <f>($K$3+G33*12*7.57%)*SUM(Fasering!$D$5:$D$11)</f>
        <v>3813.5753299922708</v>
      </c>
      <c r="L33" s="73">
        <f>($K$3+H33*12*7.57%)*SUM(Fasering!$D$5:$D$12)</f>
        <v>4934.7533170000024</v>
      </c>
    </row>
    <row r="34" spans="1:12" x14ac:dyDescent="0.2">
      <c r="A34" s="52">
        <f t="shared" si="2"/>
        <v>24</v>
      </c>
      <c r="B34" s="16">
        <v>65184.13</v>
      </c>
      <c r="C34" s="16">
        <f t="shared" si="0"/>
        <v>65184.13</v>
      </c>
      <c r="D34" s="68">
        <f t="shared" si="1"/>
        <v>5432.0108333333328</v>
      </c>
      <c r="E34" s="69">
        <f>GEW!$D$8+($D34-GEW!$D$8)*SUM(Fasering!$D$5:$D$9)</f>
        <v>3856.7647378400497</v>
      </c>
      <c r="F34" s="70">
        <f>GEW!$D$8+($D34-GEW!$D$8)*SUM(Fasering!$D$5:$D$10)</f>
        <v>4382.2405282837044</v>
      </c>
      <c r="G34" s="70">
        <f>GEW!$D$8+($D34-GEW!$D$8)*SUM(Fasering!$D$5:$D$11)</f>
        <v>4906.5350428896791</v>
      </c>
      <c r="H34" s="71">
        <f>GEW!$D$8+($D34-GEW!$D$8)*SUM(Fasering!$D$5:$D$12)</f>
        <v>5432.0108333333337</v>
      </c>
      <c r="I34" s="72">
        <f>($K$3+E34*12*7.57%)*SUM(Fasering!$D$5:$D$9)</f>
        <v>2022.2021021096639</v>
      </c>
      <c r="J34" s="30">
        <f>($K$3+F34*12*7.57%)*SUM(Fasering!$D$5:$D$10)</f>
        <v>2898.3514690209909</v>
      </c>
      <c r="K34" s="30">
        <f>($K$3+G34*12*7.57%)*SUM(Fasering!$D$5:$D$11)</f>
        <v>3913.6852319813984</v>
      </c>
      <c r="L34" s="73">
        <f>($K$3+H34*12*7.57%)*SUM(Fasering!$D$5:$D$12)</f>
        <v>5072.7786410000017</v>
      </c>
    </row>
    <row r="35" spans="1:12" x14ac:dyDescent="0.2">
      <c r="A35" s="52">
        <f t="shared" si="2"/>
        <v>25</v>
      </c>
      <c r="B35" s="16">
        <v>65302.39</v>
      </c>
      <c r="C35" s="16">
        <f t="shared" si="0"/>
        <v>65302.39</v>
      </c>
      <c r="D35" s="68">
        <f t="shared" si="1"/>
        <v>5441.8658333333333</v>
      </c>
      <c r="E35" s="69">
        <f>GEW!$D$8+($D35-GEW!$D$8)*SUM(Fasering!$D$5:$D$9)</f>
        <v>3862.2369396167796</v>
      </c>
      <c r="F35" s="70">
        <f>GEW!$D$8+($D35-GEW!$D$8)*SUM(Fasering!$D$5:$D$10)</f>
        <v>4389.1747583538645</v>
      </c>
      <c r="G35" s="70">
        <f>GEW!$D$8+($D35-GEW!$D$8)*SUM(Fasering!$D$5:$D$11)</f>
        <v>4914.9280145962484</v>
      </c>
      <c r="H35" s="71">
        <f>GEW!$D$8+($D35-GEW!$D$8)*SUM(Fasering!$D$5:$D$12)</f>
        <v>5441.8658333333342</v>
      </c>
      <c r="I35" s="72">
        <f>($K$3+E35*12*7.57%)*SUM(Fasering!$D$5:$D$9)</f>
        <v>2024.9623284913905</v>
      </c>
      <c r="J35" s="30">
        <f>($K$3+F35*12*7.57%)*SUM(Fasering!$D$5:$D$10)</f>
        <v>2902.7836449511092</v>
      </c>
      <c r="K35" s="30">
        <f>($K$3+G35*12*7.57%)*SUM(Fasering!$D$5:$D$11)</f>
        <v>3920.1783308391055</v>
      </c>
      <c r="L35" s="73">
        <f>($K$3+H35*12*7.57%)*SUM(Fasering!$D$5:$D$12)</f>
        <v>5081.7309230000019</v>
      </c>
    </row>
    <row r="36" spans="1:12" x14ac:dyDescent="0.2">
      <c r="A36" s="52">
        <f t="shared" si="2"/>
        <v>26</v>
      </c>
      <c r="B36" s="16">
        <v>65411.97</v>
      </c>
      <c r="C36" s="16">
        <f t="shared" si="0"/>
        <v>65411.97</v>
      </c>
      <c r="D36" s="68">
        <f t="shared" si="1"/>
        <v>5450.9975000000004</v>
      </c>
      <c r="E36" s="69">
        <f>GEW!$D$8+($D36-GEW!$D$8)*SUM(Fasering!$D$5:$D$9)</f>
        <v>3867.3074949245251</v>
      </c>
      <c r="F36" s="70">
        <f>GEW!$D$8+($D36-GEW!$D$8)*SUM(Fasering!$D$5:$D$10)</f>
        <v>4395.6000325893483</v>
      </c>
      <c r="G36" s="70">
        <f>GEW!$D$8+($D36-GEW!$D$8)*SUM(Fasering!$D$5:$D$11)</f>
        <v>4922.7049623351786</v>
      </c>
      <c r="H36" s="71">
        <f>GEW!$D$8+($D36-GEW!$D$8)*SUM(Fasering!$D$5:$D$12)</f>
        <v>5450.9975000000013</v>
      </c>
      <c r="I36" s="72">
        <f>($K$3+E36*12*7.57%)*SUM(Fasering!$D$5:$D$9)</f>
        <v>2027.5199608853488</v>
      </c>
      <c r="J36" s="30">
        <f>($K$3+F36*12*7.57%)*SUM(Fasering!$D$5:$D$10)</f>
        <v>2906.8905098117762</v>
      </c>
      <c r="K36" s="30">
        <f>($K$3+G36*12*7.57%)*SUM(Fasering!$D$5:$D$11)</f>
        <v>3926.1948518337576</v>
      </c>
      <c r="L36" s="73">
        <f>($K$3+H36*12*7.57%)*SUM(Fasering!$D$5:$D$12)</f>
        <v>5090.0261290000026</v>
      </c>
    </row>
    <row r="37" spans="1:12" x14ac:dyDescent="0.2">
      <c r="A37" s="52">
        <f t="shared" si="2"/>
        <v>27</v>
      </c>
      <c r="B37" s="16">
        <v>65513.5</v>
      </c>
      <c r="C37" s="16">
        <f t="shared" si="0"/>
        <v>65513.5</v>
      </c>
      <c r="D37" s="68">
        <f t="shared" si="1"/>
        <v>5459.458333333333</v>
      </c>
      <c r="E37" s="69">
        <f>GEW!$D$8+($D37-GEW!$D$8)*SUM(Fasering!$D$5:$D$9)</f>
        <v>3872.005555523132</v>
      </c>
      <c r="F37" s="70">
        <f>GEW!$D$8+($D37-GEW!$D$8)*SUM(Fasering!$D$5:$D$10)</f>
        <v>4401.5532913329916</v>
      </c>
      <c r="G37" s="70">
        <f>GEW!$D$8+($D37-GEW!$D$8)*SUM(Fasering!$D$5:$D$11)</f>
        <v>4929.9105975234743</v>
      </c>
      <c r="H37" s="71">
        <f>GEW!$D$8+($D37-GEW!$D$8)*SUM(Fasering!$D$5:$D$12)</f>
        <v>5459.4583333333339</v>
      </c>
      <c r="I37" s="72">
        <f>($K$3+E37*12*7.57%)*SUM(Fasering!$D$5:$D$9)</f>
        <v>2029.8897036938777</v>
      </c>
      <c r="J37" s="30">
        <f>($K$3+F37*12*7.57%)*SUM(Fasering!$D$5:$D$10)</f>
        <v>2910.695674890288</v>
      </c>
      <c r="K37" s="30">
        <f>($K$3+G37*12*7.57%)*SUM(Fasering!$D$5:$D$11)</f>
        <v>3931.7693852941238</v>
      </c>
      <c r="L37" s="73">
        <f>($K$3+H37*12*7.57%)*SUM(Fasering!$D$5:$D$12)</f>
        <v>5097.7119500000017</v>
      </c>
    </row>
    <row r="38" spans="1:12" x14ac:dyDescent="0.2">
      <c r="A38" s="52">
        <f t="shared" si="2"/>
        <v>28</v>
      </c>
      <c r="B38" s="16">
        <v>65607.56</v>
      </c>
      <c r="C38" s="16">
        <f t="shared" si="0"/>
        <v>65607.56</v>
      </c>
      <c r="D38" s="68">
        <f t="shared" si="1"/>
        <v>5467.2966666666662</v>
      </c>
      <c r="E38" s="69">
        <f>GEW!$D$8+($D38-GEW!$D$8)*SUM(Fasering!$D$5:$D$9)</f>
        <v>3876.3579595407127</v>
      </c>
      <c r="F38" s="70">
        <f>GEW!$D$8+($D38-GEW!$D$8)*SUM(Fasering!$D$5:$D$10)</f>
        <v>4407.0685431543961</v>
      </c>
      <c r="G38" s="70">
        <f>GEW!$D$8+($D38-GEW!$D$8)*SUM(Fasering!$D$5:$D$11)</f>
        <v>4936.5860830529837</v>
      </c>
      <c r="H38" s="71">
        <f>GEW!$D$8+($D38-GEW!$D$8)*SUM(Fasering!$D$5:$D$12)</f>
        <v>5467.2966666666671</v>
      </c>
      <c r="I38" s="72">
        <f>($K$3+E38*12*7.57%)*SUM(Fasering!$D$5:$D$9)</f>
        <v>2032.0850943032563</v>
      </c>
      <c r="J38" s="30">
        <f>($K$3+F38*12*7.57%)*SUM(Fasering!$D$5:$D$10)</f>
        <v>2914.2208775622566</v>
      </c>
      <c r="K38" s="30">
        <f>($K$3+G38*12*7.57%)*SUM(Fasering!$D$5:$D$11)</f>
        <v>3936.9337762847877</v>
      </c>
      <c r="L38" s="73">
        <f>($K$3+H38*12*7.57%)*SUM(Fasering!$D$5:$D$12)</f>
        <v>5104.832292000001</v>
      </c>
    </row>
    <row r="39" spans="1:12" x14ac:dyDescent="0.2">
      <c r="A39" s="52">
        <f t="shared" si="2"/>
        <v>29</v>
      </c>
      <c r="B39" s="16">
        <v>65694.649999999994</v>
      </c>
      <c r="C39" s="16">
        <f t="shared" si="0"/>
        <v>65694.649999999994</v>
      </c>
      <c r="D39" s="68">
        <f t="shared" si="1"/>
        <v>5474.5541666666659</v>
      </c>
      <c r="E39" s="69">
        <f>GEW!$D$8+($D39-GEW!$D$8)*SUM(Fasering!$D$5:$D$9)</f>
        <v>3880.3878432946058</v>
      </c>
      <c r="F39" s="70">
        <f>GEW!$D$8+($D39-GEW!$D$8)*SUM(Fasering!$D$5:$D$10)</f>
        <v>4412.1751057859728</v>
      </c>
      <c r="G39" s="70">
        <f>GEW!$D$8+($D39-GEW!$D$8)*SUM(Fasering!$D$5:$D$11)</f>
        <v>4942.7669041752997</v>
      </c>
      <c r="H39" s="71">
        <f>GEW!$D$8+($D39-GEW!$D$8)*SUM(Fasering!$D$5:$D$12)</f>
        <v>5474.5541666666668</v>
      </c>
      <c r="I39" s="72">
        <f>($K$3+E39*12*7.57%)*SUM(Fasering!$D$5:$D$9)</f>
        <v>2034.117802874071</v>
      </c>
      <c r="J39" s="30">
        <f>($K$3+F39*12*7.57%)*SUM(Fasering!$D$5:$D$10)</f>
        <v>2917.4848569445835</v>
      </c>
      <c r="K39" s="30">
        <f>($K$3+G39*12*7.57%)*SUM(Fasering!$D$5:$D$11)</f>
        <v>3941.7154774476298</v>
      </c>
      <c r="L39" s="73">
        <f>($K$3+H39*12*7.57%)*SUM(Fasering!$D$5:$D$12)</f>
        <v>5111.425005000001</v>
      </c>
    </row>
    <row r="40" spans="1:12" x14ac:dyDescent="0.2">
      <c r="A40" s="52">
        <f t="shared" si="2"/>
        <v>30</v>
      </c>
      <c r="B40" s="16">
        <v>65775.399999999994</v>
      </c>
      <c r="C40" s="16">
        <f t="shared" si="0"/>
        <v>65775.399999999994</v>
      </c>
      <c r="D40" s="68">
        <f t="shared" si="1"/>
        <v>5481.2833333333328</v>
      </c>
      <c r="E40" s="69">
        <f>GEW!$D$8+($D40-GEW!$D$8)*SUM(Fasering!$D$5:$D$9)</f>
        <v>3884.1243585446555</v>
      </c>
      <c r="F40" s="70">
        <f>GEW!$D$8+($D40-GEW!$D$8)*SUM(Fasering!$D$5:$D$10)</f>
        <v>4416.9099195705612</v>
      </c>
      <c r="G40" s="70">
        <f>GEW!$D$8+($D40-GEW!$D$8)*SUM(Fasering!$D$5:$D$11)</f>
        <v>4948.4977723074271</v>
      </c>
      <c r="H40" s="71">
        <f>GEW!$D$8+($D40-GEW!$D$8)*SUM(Fasering!$D$5:$D$12)</f>
        <v>5481.2833333333338</v>
      </c>
      <c r="I40" s="72">
        <f>($K$3+E40*12*7.57%)*SUM(Fasering!$D$5:$D$9)</f>
        <v>2036.0025338086589</v>
      </c>
      <c r="J40" s="30">
        <f>($K$3+F40*12*7.57%)*SUM(Fasering!$D$5:$D$10)</f>
        <v>2920.511224324569</v>
      </c>
      <c r="K40" s="30">
        <f>($K$3+G40*12*7.57%)*SUM(Fasering!$D$5:$D$11)</f>
        <v>3946.1490791114197</v>
      </c>
      <c r="L40" s="73">
        <f>($K$3+H40*12*7.57%)*SUM(Fasering!$D$5:$D$12)</f>
        <v>5117.5377800000024</v>
      </c>
    </row>
    <row r="41" spans="1:12" x14ac:dyDescent="0.2">
      <c r="A41" s="52">
        <f t="shared" si="2"/>
        <v>31</v>
      </c>
      <c r="B41" s="16">
        <v>65850.12</v>
      </c>
      <c r="C41" s="16">
        <f t="shared" si="0"/>
        <v>65850.12</v>
      </c>
      <c r="D41" s="68">
        <f t="shared" si="1"/>
        <v>5487.5099999999993</v>
      </c>
      <c r="E41" s="69">
        <f>GEW!$D$8+($D41-GEW!$D$8)*SUM(Fasering!$D$5:$D$9)</f>
        <v>3887.5818498076114</v>
      </c>
      <c r="F41" s="70">
        <f>GEW!$D$8+($D41-GEW!$D$8)*SUM(Fasering!$D$5:$D$10)</f>
        <v>4421.2911615022576</v>
      </c>
      <c r="G41" s="70">
        <f>GEW!$D$8+($D41-GEW!$D$8)*SUM(Fasering!$D$5:$D$11)</f>
        <v>4953.800688305354</v>
      </c>
      <c r="H41" s="71">
        <f>GEW!$D$8+($D41-GEW!$D$8)*SUM(Fasering!$D$5:$D$12)</f>
        <v>5487.51</v>
      </c>
      <c r="I41" s="72">
        <f>($K$3+E41*12*7.57%)*SUM(Fasering!$D$5:$D$9)</f>
        <v>2037.7465226065833</v>
      </c>
      <c r="J41" s="30">
        <f>($K$3+F41*12*7.57%)*SUM(Fasering!$D$5:$D$10)</f>
        <v>2923.3115979546933</v>
      </c>
      <c r="K41" s="30">
        <f>($K$3+G41*12*7.57%)*SUM(Fasering!$D$5:$D$11)</f>
        <v>3950.2516019141244</v>
      </c>
      <c r="L41" s="73">
        <f>($K$3+H41*12*7.57%)*SUM(Fasering!$D$5:$D$12)</f>
        <v>5123.1940840000007</v>
      </c>
    </row>
    <row r="42" spans="1:12" x14ac:dyDescent="0.2">
      <c r="A42" s="52">
        <f t="shared" si="2"/>
        <v>32</v>
      </c>
      <c r="B42" s="16">
        <v>65919.34</v>
      </c>
      <c r="C42" s="16">
        <f t="shared" si="0"/>
        <v>65919.34</v>
      </c>
      <c r="D42" s="68">
        <f t="shared" si="1"/>
        <v>5493.2783333333327</v>
      </c>
      <c r="E42" s="69">
        <f>GEW!$D$8+($D42-GEW!$D$8)*SUM(Fasering!$D$5:$D$9)</f>
        <v>3890.7848415798521</v>
      </c>
      <c r="F42" s="70">
        <f>GEW!$D$8+($D42-GEW!$D$8)*SUM(Fasering!$D$5:$D$10)</f>
        <v>4425.3499083774177</v>
      </c>
      <c r="G42" s="70">
        <f>GEW!$D$8+($D42-GEW!$D$8)*SUM(Fasering!$D$5:$D$11)</f>
        <v>4958.7132665357676</v>
      </c>
      <c r="H42" s="71">
        <f>GEW!$D$8+($D42-GEW!$D$8)*SUM(Fasering!$D$5:$D$12)</f>
        <v>5493.2783333333336</v>
      </c>
      <c r="I42" s="72">
        <f>($K$3+E42*12*7.57%)*SUM(Fasering!$D$5:$D$9)</f>
        <v>2039.3621396380654</v>
      </c>
      <c r="J42" s="30">
        <f>($K$3+F42*12*7.57%)*SUM(Fasering!$D$5:$D$10)</f>
        <v>2925.9058412988734</v>
      </c>
      <c r="K42" s="30">
        <f>($K$3+G42*12*7.57%)*SUM(Fasering!$D$5:$D$11)</f>
        <v>3954.0521456561378</v>
      </c>
      <c r="L42" s="73">
        <f>($K$3+H42*12*7.57%)*SUM(Fasering!$D$5:$D$12)</f>
        <v>5128.4340380000012</v>
      </c>
    </row>
    <row r="43" spans="1:12" x14ac:dyDescent="0.2">
      <c r="A43" s="52">
        <f t="shared" si="2"/>
        <v>33</v>
      </c>
      <c r="B43" s="16">
        <v>65983.41</v>
      </c>
      <c r="C43" s="16">
        <f t="shared" si="0"/>
        <v>65983.41</v>
      </c>
      <c r="D43" s="68">
        <f t="shared" si="1"/>
        <v>5498.6175000000003</v>
      </c>
      <c r="E43" s="69">
        <f>GEW!$D$8+($D43-GEW!$D$8)*SUM(Fasering!$D$5:$D$9)</f>
        <v>3893.7495292835147</v>
      </c>
      <c r="F43" s="70">
        <f>GEW!$D$8+($D43-GEW!$D$8)*SUM(Fasering!$D$5:$D$10)</f>
        <v>4429.1066826087326</v>
      </c>
      <c r="G43" s="70">
        <f>GEW!$D$8+($D43-GEW!$D$8)*SUM(Fasering!$D$5:$D$11)</f>
        <v>4963.2603466747823</v>
      </c>
      <c r="H43" s="71">
        <f>GEW!$D$8+($D43-GEW!$D$8)*SUM(Fasering!$D$5:$D$12)</f>
        <v>5498.6175000000012</v>
      </c>
      <c r="I43" s="72">
        <f>($K$3+E43*12*7.57%)*SUM(Fasering!$D$5:$D$9)</f>
        <v>2040.8575540155152</v>
      </c>
      <c r="J43" s="30">
        <f>($K$3+F43*12*7.57%)*SUM(Fasering!$D$5:$D$10)</f>
        <v>2928.3070717389442</v>
      </c>
      <c r="K43" s="30">
        <f>($K$3+G43*12*7.57%)*SUM(Fasering!$D$5:$D$11)</f>
        <v>3957.5699271867761</v>
      </c>
      <c r="L43" s="73">
        <f>($K$3+H43*12*7.57%)*SUM(Fasering!$D$5:$D$12)</f>
        <v>5133.2841370000024</v>
      </c>
    </row>
    <row r="44" spans="1:12" x14ac:dyDescent="0.2">
      <c r="A44" s="52">
        <f t="shared" si="2"/>
        <v>34</v>
      </c>
      <c r="B44" s="16">
        <v>66042.78</v>
      </c>
      <c r="C44" s="16">
        <f t="shared" si="0"/>
        <v>66042.78</v>
      </c>
      <c r="D44" s="68">
        <f t="shared" si="1"/>
        <v>5503.5649999999996</v>
      </c>
      <c r="E44" s="69">
        <f>GEW!$D$8+($D44-GEW!$D$8)*SUM(Fasering!$D$5:$D$9)</f>
        <v>3896.4967356042007</v>
      </c>
      <c r="F44" s="70">
        <f>GEW!$D$8+($D44-GEW!$D$8)*SUM(Fasering!$D$5:$D$10)</f>
        <v>4432.5878701553702</v>
      </c>
      <c r="G44" s="70">
        <f>GEW!$D$8+($D44-GEW!$D$8)*SUM(Fasering!$D$5:$D$11)</f>
        <v>4967.473865448831</v>
      </c>
      <c r="H44" s="71">
        <f>GEW!$D$8+($D44-GEW!$D$8)*SUM(Fasering!$D$5:$D$12)</f>
        <v>5503.5650000000005</v>
      </c>
      <c r="I44" s="72">
        <f>($K$3+E44*12*7.57%)*SUM(Fasering!$D$5:$D$9)</f>
        <v>2042.2432688834595</v>
      </c>
      <c r="J44" s="30">
        <f>($K$3+F44*12*7.57%)*SUM(Fasering!$D$5:$D$10)</f>
        <v>2930.5321544801172</v>
      </c>
      <c r="K44" s="30">
        <f>($K$3+G44*12*7.57%)*SUM(Fasering!$D$5:$D$11)</f>
        <v>3960.8296538837321</v>
      </c>
      <c r="L44" s="73">
        <f>($K$3+H44*12*7.57%)*SUM(Fasering!$D$5:$D$12)</f>
        <v>5137.7784460000012</v>
      </c>
    </row>
    <row r="45" spans="1:12" x14ac:dyDescent="0.2">
      <c r="A45" s="52">
        <f t="shared" si="2"/>
        <v>35</v>
      </c>
      <c r="B45" s="16">
        <v>66097.710000000006</v>
      </c>
      <c r="C45" s="16">
        <f t="shared" si="0"/>
        <v>66097.710000000006</v>
      </c>
      <c r="D45" s="68">
        <f t="shared" si="1"/>
        <v>5508.1425000000008</v>
      </c>
      <c r="E45" s="69">
        <f>GEW!$D$8+($D45-GEW!$D$8)*SUM(Fasering!$D$5:$D$9)</f>
        <v>3899.0384914269289</v>
      </c>
      <c r="F45" s="70">
        <f>GEW!$D$8+($D45-GEW!$D$8)*SUM(Fasering!$D$5:$D$10)</f>
        <v>4435.808716238188</v>
      </c>
      <c r="G45" s="70">
        <f>GEW!$D$8+($D45-GEW!$D$8)*SUM(Fasering!$D$5:$D$11)</f>
        <v>4971.3722751887426</v>
      </c>
      <c r="H45" s="71">
        <f>GEW!$D$8+($D45-GEW!$D$8)*SUM(Fasering!$D$5:$D$12)</f>
        <v>5508.1425000000017</v>
      </c>
      <c r="I45" s="72">
        <f>($K$3+E45*12*7.57%)*SUM(Fasering!$D$5:$D$9)</f>
        <v>2043.5253527254031</v>
      </c>
      <c r="J45" s="30">
        <f>($K$3+F45*12*7.57%)*SUM(Fasering!$D$5:$D$10)</f>
        <v>2932.5908338631839</v>
      </c>
      <c r="K45" s="30">
        <f>($K$3+G45*12*7.57%)*SUM(Fasering!$D$5:$D$11)</f>
        <v>3963.8456011207859</v>
      </c>
      <c r="L45" s="73">
        <f>($K$3+H45*12*7.57%)*SUM(Fasering!$D$5:$D$12)</f>
        <v>5141.9366470000032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47</v>
      </c>
      <c r="B1" s="1" t="s">
        <v>48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43807.81</v>
      </c>
      <c r="C10" s="16">
        <f t="shared" ref="C10:C45" si="0">B10*$D$3</f>
        <v>43807.81</v>
      </c>
      <c r="D10" s="68">
        <f t="shared" ref="D10:D45" si="1">B10/12*$D$3</f>
        <v>3650.6508333333331</v>
      </c>
      <c r="E10" s="69">
        <f>GEW!$D$8+($D10-GEW!$D$8)*SUM(Fasering!$D$5:$D$9)</f>
        <v>2867.6260917726577</v>
      </c>
      <c r="F10" s="70">
        <f>GEW!$D$8+($D10-GEW!$D$8)*SUM(Fasering!$D$5:$D$10)</f>
        <v>3128.8300688437366</v>
      </c>
      <c r="G10" s="70">
        <f>GEW!$D$8+($D10-GEW!$D$8)*SUM(Fasering!$D$5:$D$11)</f>
        <v>3389.4468562622546</v>
      </c>
      <c r="H10" s="71">
        <f>GEW!$D$8+($D10-GEW!$D$8)*SUM(Fasering!$D$5:$D$12)</f>
        <v>3650.6508333333336</v>
      </c>
      <c r="I10" s="72">
        <f>($K$3+E10*12*7.57%)*SUM(Fasering!$D$5:$D$9)</f>
        <v>1523.2719278477291</v>
      </c>
      <c r="J10" s="30">
        <f>($K$3+F10*12*7.57%)*SUM(Fasering!$D$5:$D$10)</f>
        <v>2097.2047501091697</v>
      </c>
      <c r="K10" s="30">
        <f>($K$3+G10*12*7.57%)*SUM(Fasering!$D$5:$D$11)</f>
        <v>2740.0123165917644</v>
      </c>
      <c r="L10" s="73">
        <f>($K$3+H10*12*7.57%)*SUM(Fasering!$D$5:$D$12)</f>
        <v>3454.5912170000015</v>
      </c>
    </row>
    <row r="11" spans="1:12" x14ac:dyDescent="0.2">
      <c r="A11" s="52">
        <f t="shared" ref="A11:A45" si="2">+A10+1</f>
        <v>1</v>
      </c>
      <c r="B11" s="16">
        <v>44870.559999999998</v>
      </c>
      <c r="C11" s="16">
        <f t="shared" si="0"/>
        <v>44870.559999999998</v>
      </c>
      <c r="D11" s="68">
        <f t="shared" si="1"/>
        <v>3739.2133333333331</v>
      </c>
      <c r="E11" s="69">
        <f>GEW!$D$8+($D11-GEW!$D$8)*SUM(Fasering!$D$5:$D$9)</f>
        <v>2916.8023342740853</v>
      </c>
      <c r="F11" s="70">
        <f>GEW!$D$8+($D11-GEW!$D$8)*SUM(Fasering!$D$5:$D$10)</f>
        <v>3191.1449090861088</v>
      </c>
      <c r="G11" s="70">
        <f>GEW!$D$8+($D11-GEW!$D$8)*SUM(Fasering!$D$5:$D$11)</f>
        <v>3464.8707585213106</v>
      </c>
      <c r="H11" s="71">
        <f>GEW!$D$8+($D11-GEW!$D$8)*SUM(Fasering!$D$5:$D$12)</f>
        <v>3739.2133333333336</v>
      </c>
      <c r="I11" s="72">
        <f>($K$3+E11*12*7.57%)*SUM(Fasering!$D$5:$D$9)</f>
        <v>1548.0768541726</v>
      </c>
      <c r="J11" s="30">
        <f>($K$3+F11*12*7.57%)*SUM(Fasering!$D$5:$D$10)</f>
        <v>2137.0347430884822</v>
      </c>
      <c r="K11" s="30">
        <f>($K$3+G11*12*7.57%)*SUM(Fasering!$D$5:$D$11)</f>
        <v>2798.3629069099457</v>
      </c>
      <c r="L11" s="73">
        <f>($K$3+H11*12*7.57%)*SUM(Fasering!$D$5:$D$12)</f>
        <v>3535.0413920000015</v>
      </c>
    </row>
    <row r="12" spans="1:12" x14ac:dyDescent="0.2">
      <c r="A12" s="52">
        <f t="shared" si="2"/>
        <v>2</v>
      </c>
      <c r="B12" s="16">
        <v>45933.26</v>
      </c>
      <c r="C12" s="16">
        <f t="shared" si="0"/>
        <v>45933.26</v>
      </c>
      <c r="D12" s="68">
        <f t="shared" si="1"/>
        <v>3827.771666666667</v>
      </c>
      <c r="E12" s="69">
        <f>GEW!$D$8+($D12-GEW!$D$8)*SUM(Fasering!$D$5:$D$9)</f>
        <v>2965.9762631437798</v>
      </c>
      <c r="F12" s="70">
        <f>GEW!$D$8+($D12-GEW!$D$8)*SUM(Fasering!$D$5:$D$10)</f>
        <v>3253.4568175552404</v>
      </c>
      <c r="G12" s="70">
        <f>GEW!$D$8+($D12-GEW!$D$8)*SUM(Fasering!$D$5:$D$11)</f>
        <v>3540.2911122552068</v>
      </c>
      <c r="H12" s="71">
        <f>GEW!$D$8+($D12-GEW!$D$8)*SUM(Fasering!$D$5:$D$12)</f>
        <v>3827.7716666666674</v>
      </c>
      <c r="I12" s="72">
        <f>($K$3+E12*12*7.57%)*SUM(Fasering!$D$5:$D$9)</f>
        <v>1572.8806134814129</v>
      </c>
      <c r="J12" s="30">
        <f>($K$3+F12*12*7.57%)*SUM(Fasering!$D$5:$D$10)</f>
        <v>2176.8628621561043</v>
      </c>
      <c r="K12" s="30">
        <f>($K$3+G12*12*7.57%)*SUM(Fasering!$D$5:$D$11)</f>
        <v>2856.710751963938</v>
      </c>
      <c r="L12" s="73">
        <f>($K$3+H12*12*7.57%)*SUM(Fasering!$D$5:$D$12)</f>
        <v>3615.487782000002</v>
      </c>
    </row>
    <row r="13" spans="1:12" x14ac:dyDescent="0.2">
      <c r="A13" s="52">
        <f t="shared" si="2"/>
        <v>3</v>
      </c>
      <c r="B13" s="16">
        <v>46995.47</v>
      </c>
      <c r="C13" s="16">
        <f t="shared" si="0"/>
        <v>46995.47</v>
      </c>
      <c r="D13" s="68">
        <f t="shared" si="1"/>
        <v>3916.2891666666669</v>
      </c>
      <c r="E13" s="69">
        <f>GEW!$D$8+($D13-GEW!$D$8)*SUM(Fasering!$D$5:$D$9)</f>
        <v>3015.1275184224828</v>
      </c>
      <c r="F13" s="70">
        <f>GEW!$D$8+($D13-GEW!$D$8)*SUM(Fasering!$D$5:$D$10)</f>
        <v>3315.7399946466071</v>
      </c>
      <c r="G13" s="70">
        <f>GEW!$D$8+($D13-GEW!$D$8)*SUM(Fasering!$D$5:$D$11)</f>
        <v>3615.6766904425431</v>
      </c>
      <c r="H13" s="71">
        <f>GEW!$D$8+($D13-GEW!$D$8)*SUM(Fasering!$D$5:$D$12)</f>
        <v>3916.2891666666674</v>
      </c>
      <c r="I13" s="72">
        <f>($K$3+E13*12*7.57%)*SUM(Fasering!$D$5:$D$9)</f>
        <v>1597.6729360328518</v>
      </c>
      <c r="J13" s="30">
        <f>($K$3+F13*12*7.57%)*SUM(Fasering!$D$5:$D$10)</f>
        <v>2216.672616889161</v>
      </c>
      <c r="K13" s="30">
        <f>($K$3+G13*12*7.57%)*SUM(Fasering!$D$5:$D$11)</f>
        <v>2915.0316934288876</v>
      </c>
      <c r="L13" s="73">
        <f>($K$3+H13*12*7.57%)*SUM(Fasering!$D$5:$D$12)</f>
        <v>3695.8970790000017</v>
      </c>
    </row>
    <row r="14" spans="1:12" x14ac:dyDescent="0.2">
      <c r="A14" s="52">
        <f t="shared" si="2"/>
        <v>4</v>
      </c>
      <c r="B14" s="16">
        <v>46995.47</v>
      </c>
      <c r="C14" s="16">
        <f t="shared" si="0"/>
        <v>46995.47</v>
      </c>
      <c r="D14" s="68">
        <f t="shared" si="1"/>
        <v>3916.2891666666669</v>
      </c>
      <c r="E14" s="69">
        <f>GEW!$D$8+($D14-GEW!$D$8)*SUM(Fasering!$D$5:$D$9)</f>
        <v>3015.1275184224828</v>
      </c>
      <c r="F14" s="70">
        <f>GEW!$D$8+($D14-GEW!$D$8)*SUM(Fasering!$D$5:$D$10)</f>
        <v>3315.7399946466071</v>
      </c>
      <c r="G14" s="70">
        <f>GEW!$D$8+($D14-GEW!$D$8)*SUM(Fasering!$D$5:$D$11)</f>
        <v>3615.6766904425431</v>
      </c>
      <c r="H14" s="71">
        <f>GEW!$D$8+($D14-GEW!$D$8)*SUM(Fasering!$D$5:$D$12)</f>
        <v>3916.2891666666674</v>
      </c>
      <c r="I14" s="72">
        <f>($K$3+E14*12*7.57%)*SUM(Fasering!$D$5:$D$9)</f>
        <v>1597.6729360328518</v>
      </c>
      <c r="J14" s="30">
        <f>($K$3+F14*12*7.57%)*SUM(Fasering!$D$5:$D$10)</f>
        <v>2216.672616889161</v>
      </c>
      <c r="K14" s="30">
        <f>($K$3+G14*12*7.57%)*SUM(Fasering!$D$5:$D$11)</f>
        <v>2915.0316934288876</v>
      </c>
      <c r="L14" s="73">
        <f>($K$3+H14*12*7.57%)*SUM(Fasering!$D$5:$D$12)</f>
        <v>3695.8970790000017</v>
      </c>
    </row>
    <row r="15" spans="1:12" x14ac:dyDescent="0.2">
      <c r="A15" s="52">
        <f t="shared" si="2"/>
        <v>5</v>
      </c>
      <c r="B15" s="16">
        <v>48854.96</v>
      </c>
      <c r="C15" s="16">
        <f t="shared" si="0"/>
        <v>48854.96</v>
      </c>
      <c r="D15" s="68">
        <f t="shared" si="1"/>
        <v>4071.2466666666664</v>
      </c>
      <c r="E15" s="69">
        <f>GEW!$D$8+($D15-GEW!$D$8)*SUM(Fasering!$D$5:$D$9)</f>
        <v>3101.1710198752985</v>
      </c>
      <c r="F15" s="70">
        <f>GEW!$D$8+($D15-GEW!$D$8)*SUM(Fasering!$D$5:$D$10)</f>
        <v>3424.7720551333523</v>
      </c>
      <c r="G15" s="70">
        <f>GEW!$D$8+($D15-GEW!$D$8)*SUM(Fasering!$D$5:$D$11)</f>
        <v>3747.6456314086136</v>
      </c>
      <c r="H15" s="71">
        <f>GEW!$D$8+($D15-GEW!$D$8)*SUM(Fasering!$D$5:$D$12)</f>
        <v>4071.2466666666669</v>
      </c>
      <c r="I15" s="72">
        <f>($K$3+E15*12*7.57%)*SUM(Fasering!$D$5:$D$9)</f>
        <v>1641.0740298477986</v>
      </c>
      <c r="J15" s="30">
        <f>($K$3+F15*12*7.57%)*SUM(Fasering!$D$5:$D$10)</f>
        <v>2286.3630178725548</v>
      </c>
      <c r="K15" s="30">
        <f>($K$3+G15*12*7.57%)*SUM(Fasering!$D$5:$D$11)</f>
        <v>3017.1275195316907</v>
      </c>
      <c r="L15" s="73">
        <f>($K$3+H15*12*7.57%)*SUM(Fasering!$D$5:$D$12)</f>
        <v>3836.6604720000018</v>
      </c>
    </row>
    <row r="16" spans="1:12" x14ac:dyDescent="0.2">
      <c r="A16" s="52">
        <f t="shared" si="2"/>
        <v>6</v>
      </c>
      <c r="B16" s="16">
        <v>48854.96</v>
      </c>
      <c r="C16" s="16">
        <f t="shared" si="0"/>
        <v>48854.96</v>
      </c>
      <c r="D16" s="68">
        <f t="shared" si="1"/>
        <v>4071.2466666666664</v>
      </c>
      <c r="E16" s="69">
        <f>GEW!$D$8+($D16-GEW!$D$8)*SUM(Fasering!$D$5:$D$9)</f>
        <v>3101.1710198752985</v>
      </c>
      <c r="F16" s="70">
        <f>GEW!$D$8+($D16-GEW!$D$8)*SUM(Fasering!$D$5:$D$10)</f>
        <v>3424.7720551333523</v>
      </c>
      <c r="G16" s="70">
        <f>GEW!$D$8+($D16-GEW!$D$8)*SUM(Fasering!$D$5:$D$11)</f>
        <v>3747.6456314086136</v>
      </c>
      <c r="H16" s="71">
        <f>GEW!$D$8+($D16-GEW!$D$8)*SUM(Fasering!$D$5:$D$12)</f>
        <v>4071.2466666666669</v>
      </c>
      <c r="I16" s="72">
        <f>($K$3+E16*12*7.57%)*SUM(Fasering!$D$5:$D$9)</f>
        <v>1641.0740298477986</v>
      </c>
      <c r="J16" s="30">
        <f>($K$3+F16*12*7.57%)*SUM(Fasering!$D$5:$D$10)</f>
        <v>2286.3630178725548</v>
      </c>
      <c r="K16" s="30">
        <f>($K$3+G16*12*7.57%)*SUM(Fasering!$D$5:$D$11)</f>
        <v>3017.1275195316907</v>
      </c>
      <c r="L16" s="73">
        <f>($K$3+H16*12*7.57%)*SUM(Fasering!$D$5:$D$12)</f>
        <v>3836.6604720000018</v>
      </c>
    </row>
    <row r="17" spans="1:12" x14ac:dyDescent="0.2">
      <c r="A17" s="52">
        <f t="shared" si="2"/>
        <v>7</v>
      </c>
      <c r="B17" s="16">
        <v>50714.47</v>
      </c>
      <c r="C17" s="16">
        <f t="shared" si="0"/>
        <v>50714.47</v>
      </c>
      <c r="D17" s="68">
        <f t="shared" si="1"/>
        <v>4226.2058333333334</v>
      </c>
      <c r="E17" s="69">
        <f>GEW!$D$8+($D17-GEW!$D$8)*SUM(Fasering!$D$5:$D$9)</f>
        <v>3187.2154467808077</v>
      </c>
      <c r="F17" s="70">
        <f>GEW!$D$8+($D17-GEW!$D$8)*SUM(Fasering!$D$5:$D$10)</f>
        <v>3533.805288329394</v>
      </c>
      <c r="G17" s="70">
        <f>GEW!$D$8+($D17-GEW!$D$8)*SUM(Fasering!$D$5:$D$11)</f>
        <v>3879.6159917847472</v>
      </c>
      <c r="H17" s="71">
        <f>GEW!$D$8+($D17-GEW!$D$8)*SUM(Fasering!$D$5:$D$12)</f>
        <v>4226.2058333333334</v>
      </c>
      <c r="I17" s="72">
        <f>($K$3+E17*12*7.57%)*SUM(Fasering!$D$5:$D$9)</f>
        <v>1684.475590469169</v>
      </c>
      <c r="J17" s="30">
        <f>($K$3+F17*12*7.57%)*SUM(Fasering!$D$5:$D$10)</f>
        <v>2356.0541684206246</v>
      </c>
      <c r="K17" s="30">
        <f>($K$3+G17*12*7.57%)*SUM(Fasering!$D$5:$D$11)</f>
        <v>3119.2244437401682</v>
      </c>
      <c r="L17" s="73">
        <f>($K$3+H17*12*7.57%)*SUM(Fasering!$D$5:$D$12)</f>
        <v>3977.4253790000012</v>
      </c>
    </row>
    <row r="18" spans="1:12" x14ac:dyDescent="0.2">
      <c r="A18" s="52">
        <f t="shared" si="2"/>
        <v>8</v>
      </c>
      <c r="B18" s="16">
        <v>50714.47</v>
      </c>
      <c r="C18" s="16">
        <f t="shared" si="0"/>
        <v>50714.47</v>
      </c>
      <c r="D18" s="68">
        <f t="shared" si="1"/>
        <v>4226.2058333333334</v>
      </c>
      <c r="E18" s="69">
        <f>GEW!$D$8+($D18-GEW!$D$8)*SUM(Fasering!$D$5:$D$9)</f>
        <v>3187.2154467808077</v>
      </c>
      <c r="F18" s="70">
        <f>GEW!$D$8+($D18-GEW!$D$8)*SUM(Fasering!$D$5:$D$10)</f>
        <v>3533.805288329394</v>
      </c>
      <c r="G18" s="70">
        <f>GEW!$D$8+($D18-GEW!$D$8)*SUM(Fasering!$D$5:$D$11)</f>
        <v>3879.6159917847472</v>
      </c>
      <c r="H18" s="71">
        <f>GEW!$D$8+($D18-GEW!$D$8)*SUM(Fasering!$D$5:$D$12)</f>
        <v>4226.2058333333334</v>
      </c>
      <c r="I18" s="72">
        <f>($K$3+E18*12*7.57%)*SUM(Fasering!$D$5:$D$9)</f>
        <v>1684.475590469169</v>
      </c>
      <c r="J18" s="30">
        <f>($K$3+F18*12*7.57%)*SUM(Fasering!$D$5:$D$10)</f>
        <v>2356.0541684206246</v>
      </c>
      <c r="K18" s="30">
        <f>($K$3+G18*12*7.57%)*SUM(Fasering!$D$5:$D$11)</f>
        <v>3119.2244437401682</v>
      </c>
      <c r="L18" s="73">
        <f>($K$3+H18*12*7.57%)*SUM(Fasering!$D$5:$D$12)</f>
        <v>3977.4253790000012</v>
      </c>
    </row>
    <row r="19" spans="1:12" x14ac:dyDescent="0.2">
      <c r="A19" s="52">
        <f t="shared" si="2"/>
        <v>9</v>
      </c>
      <c r="B19" s="16">
        <v>52574</v>
      </c>
      <c r="C19" s="16">
        <f t="shared" si="0"/>
        <v>52574</v>
      </c>
      <c r="D19" s="68">
        <f t="shared" si="1"/>
        <v>4381.166666666667</v>
      </c>
      <c r="E19" s="69">
        <f>GEW!$D$8+($D19-GEW!$D$8)*SUM(Fasering!$D$5:$D$9)</f>
        <v>3273.2607991390105</v>
      </c>
      <c r="F19" s="70">
        <f>GEW!$D$8+($D19-GEW!$D$8)*SUM(Fasering!$D$5:$D$10)</f>
        <v>3642.8396942347326</v>
      </c>
      <c r="G19" s="70">
        <f>GEW!$D$8+($D19-GEW!$D$8)*SUM(Fasering!$D$5:$D$11)</f>
        <v>4011.5877715709457</v>
      </c>
      <c r="H19" s="71">
        <f>GEW!$D$8+($D19-GEW!$D$8)*SUM(Fasering!$D$5:$D$12)</f>
        <v>4381.166666666667</v>
      </c>
      <c r="I19" s="72">
        <f>($K$3+E19*12*7.57%)*SUM(Fasering!$D$5:$D$9)</f>
        <v>1727.8776178969626</v>
      </c>
      <c r="J19" s="30">
        <f>($K$3+F19*12*7.57%)*SUM(Fasering!$D$5:$D$10)</f>
        <v>2425.7460685333708</v>
      </c>
      <c r="K19" s="30">
        <f>($K$3+G19*12*7.57%)*SUM(Fasering!$D$5:$D$11)</f>
        <v>3221.3224660543224</v>
      </c>
      <c r="L19" s="73">
        <f>($K$3+H19*12*7.57%)*SUM(Fasering!$D$5:$D$12)</f>
        <v>4118.1918000000014</v>
      </c>
    </row>
    <row r="20" spans="1:12" x14ac:dyDescent="0.2">
      <c r="A20" s="52">
        <f t="shared" si="2"/>
        <v>10</v>
      </c>
      <c r="B20" s="16">
        <v>52574</v>
      </c>
      <c r="C20" s="16">
        <f t="shared" si="0"/>
        <v>52574</v>
      </c>
      <c r="D20" s="68">
        <f t="shared" si="1"/>
        <v>4381.166666666667</v>
      </c>
      <c r="E20" s="69">
        <f>GEW!$D$8+($D20-GEW!$D$8)*SUM(Fasering!$D$5:$D$9)</f>
        <v>3273.2607991390105</v>
      </c>
      <c r="F20" s="70">
        <f>GEW!$D$8+($D20-GEW!$D$8)*SUM(Fasering!$D$5:$D$10)</f>
        <v>3642.8396942347326</v>
      </c>
      <c r="G20" s="70">
        <f>GEW!$D$8+($D20-GEW!$D$8)*SUM(Fasering!$D$5:$D$11)</f>
        <v>4011.5877715709457</v>
      </c>
      <c r="H20" s="71">
        <f>GEW!$D$8+($D20-GEW!$D$8)*SUM(Fasering!$D$5:$D$12)</f>
        <v>4381.166666666667</v>
      </c>
      <c r="I20" s="72">
        <f>($K$3+E20*12*7.57%)*SUM(Fasering!$D$5:$D$9)</f>
        <v>1727.8776178969626</v>
      </c>
      <c r="J20" s="30">
        <f>($K$3+F20*12*7.57%)*SUM(Fasering!$D$5:$D$10)</f>
        <v>2425.7460685333708</v>
      </c>
      <c r="K20" s="30">
        <f>($K$3+G20*12*7.57%)*SUM(Fasering!$D$5:$D$11)</f>
        <v>3221.3224660543224</v>
      </c>
      <c r="L20" s="73">
        <f>($K$3+H20*12*7.57%)*SUM(Fasering!$D$5:$D$12)</f>
        <v>4118.1918000000014</v>
      </c>
    </row>
    <row r="21" spans="1:12" x14ac:dyDescent="0.2">
      <c r="A21" s="52">
        <f t="shared" si="2"/>
        <v>11</v>
      </c>
      <c r="B21" s="16">
        <v>54433.49</v>
      </c>
      <c r="C21" s="16">
        <f t="shared" si="0"/>
        <v>54433.49</v>
      </c>
      <c r="D21" s="68">
        <f t="shared" si="1"/>
        <v>4536.1241666666665</v>
      </c>
      <c r="E21" s="69">
        <f>GEW!$D$8+($D21-GEW!$D$8)*SUM(Fasering!$D$5:$D$9)</f>
        <v>3359.3043005918262</v>
      </c>
      <c r="F21" s="70">
        <f>GEW!$D$8+($D21-GEW!$D$8)*SUM(Fasering!$D$5:$D$10)</f>
        <v>3751.8717547214778</v>
      </c>
      <c r="G21" s="70">
        <f>GEW!$D$8+($D21-GEW!$D$8)*SUM(Fasering!$D$5:$D$11)</f>
        <v>4143.5567125370153</v>
      </c>
      <c r="H21" s="71">
        <f>GEW!$D$8+($D21-GEW!$D$8)*SUM(Fasering!$D$5:$D$12)</f>
        <v>4536.1241666666665</v>
      </c>
      <c r="I21" s="72">
        <f>($K$3+E21*12*7.57%)*SUM(Fasering!$D$5:$D$9)</f>
        <v>1771.2787117119094</v>
      </c>
      <c r="J21" s="30">
        <f>($K$3+F21*12*7.57%)*SUM(Fasering!$D$5:$D$10)</f>
        <v>2495.4364695167642</v>
      </c>
      <c r="K21" s="30">
        <f>($K$3+G21*12*7.57%)*SUM(Fasering!$D$5:$D$11)</f>
        <v>3323.4182921571251</v>
      </c>
      <c r="L21" s="73">
        <f>($K$3+H21*12*7.57%)*SUM(Fasering!$D$5:$D$12)</f>
        <v>4258.9551930000007</v>
      </c>
    </row>
    <row r="22" spans="1:12" x14ac:dyDescent="0.2">
      <c r="A22" s="52">
        <f t="shared" si="2"/>
        <v>12</v>
      </c>
      <c r="B22" s="16">
        <v>54433.49</v>
      </c>
      <c r="C22" s="16">
        <f t="shared" si="0"/>
        <v>54433.49</v>
      </c>
      <c r="D22" s="68">
        <f t="shared" si="1"/>
        <v>4536.1241666666665</v>
      </c>
      <c r="E22" s="69">
        <f>GEW!$D$8+($D22-GEW!$D$8)*SUM(Fasering!$D$5:$D$9)</f>
        <v>3359.3043005918262</v>
      </c>
      <c r="F22" s="70">
        <f>GEW!$D$8+($D22-GEW!$D$8)*SUM(Fasering!$D$5:$D$10)</f>
        <v>3751.8717547214778</v>
      </c>
      <c r="G22" s="70">
        <f>GEW!$D$8+($D22-GEW!$D$8)*SUM(Fasering!$D$5:$D$11)</f>
        <v>4143.5567125370153</v>
      </c>
      <c r="H22" s="71">
        <f>GEW!$D$8+($D22-GEW!$D$8)*SUM(Fasering!$D$5:$D$12)</f>
        <v>4536.1241666666665</v>
      </c>
      <c r="I22" s="72">
        <f>($K$3+E22*12*7.57%)*SUM(Fasering!$D$5:$D$9)</f>
        <v>1771.2787117119094</v>
      </c>
      <c r="J22" s="30">
        <f>($K$3+F22*12*7.57%)*SUM(Fasering!$D$5:$D$10)</f>
        <v>2495.4364695167642</v>
      </c>
      <c r="K22" s="30">
        <f>($K$3+G22*12*7.57%)*SUM(Fasering!$D$5:$D$11)</f>
        <v>3323.4182921571251</v>
      </c>
      <c r="L22" s="73">
        <f>($K$3+H22*12*7.57%)*SUM(Fasering!$D$5:$D$12)</f>
        <v>4258.9551930000007</v>
      </c>
    </row>
    <row r="23" spans="1:12" x14ac:dyDescent="0.2">
      <c r="A23" s="52">
        <f t="shared" si="2"/>
        <v>13</v>
      </c>
      <c r="B23" s="16">
        <v>56293.01</v>
      </c>
      <c r="C23" s="16">
        <f t="shared" si="0"/>
        <v>56293.01</v>
      </c>
      <c r="D23" s="68">
        <f t="shared" si="1"/>
        <v>4691.0841666666665</v>
      </c>
      <c r="E23" s="69">
        <f>GEW!$D$8+($D23-GEW!$D$8)*SUM(Fasering!$D$5:$D$9)</f>
        <v>3445.3491902236824</v>
      </c>
      <c r="F23" s="70">
        <f>GEW!$D$8+($D23-GEW!$D$8)*SUM(Fasering!$D$5:$D$10)</f>
        <v>3860.905574272168</v>
      </c>
      <c r="G23" s="70">
        <f>GEW!$D$8+($D23-GEW!$D$8)*SUM(Fasering!$D$5:$D$11)</f>
        <v>4275.5277826181809</v>
      </c>
      <c r="H23" s="71">
        <f>GEW!$D$8+($D23-GEW!$D$8)*SUM(Fasering!$D$5:$D$12)</f>
        <v>4691.0841666666665</v>
      </c>
      <c r="I23" s="72">
        <f>($K$3+E23*12*7.57%)*SUM(Fasering!$D$5:$D$9)</f>
        <v>1814.6805057364916</v>
      </c>
      <c r="J23" s="30">
        <f>($K$3+F23*12*7.57%)*SUM(Fasering!$D$5:$D$10)</f>
        <v>2565.1279948471724</v>
      </c>
      <c r="K23" s="30">
        <f>($K$3+G23*12*7.57%)*SUM(Fasering!$D$5:$D$11)</f>
        <v>3425.5157654184404</v>
      </c>
      <c r="L23" s="73">
        <f>($K$3+H23*12*7.57%)*SUM(Fasering!$D$5:$D$12)</f>
        <v>4399.7208570000012</v>
      </c>
    </row>
    <row r="24" spans="1:12" x14ac:dyDescent="0.2">
      <c r="A24" s="52">
        <f t="shared" si="2"/>
        <v>14</v>
      </c>
      <c r="B24" s="16">
        <v>56293.01</v>
      </c>
      <c r="C24" s="16">
        <f t="shared" si="0"/>
        <v>56293.01</v>
      </c>
      <c r="D24" s="68">
        <f t="shared" si="1"/>
        <v>4691.0841666666665</v>
      </c>
      <c r="E24" s="69">
        <f>GEW!$D$8+($D24-GEW!$D$8)*SUM(Fasering!$D$5:$D$9)</f>
        <v>3445.3491902236824</v>
      </c>
      <c r="F24" s="70">
        <f>GEW!$D$8+($D24-GEW!$D$8)*SUM(Fasering!$D$5:$D$10)</f>
        <v>3860.905574272168</v>
      </c>
      <c r="G24" s="70">
        <f>GEW!$D$8+($D24-GEW!$D$8)*SUM(Fasering!$D$5:$D$11)</f>
        <v>4275.5277826181809</v>
      </c>
      <c r="H24" s="71">
        <f>GEW!$D$8+($D24-GEW!$D$8)*SUM(Fasering!$D$5:$D$12)</f>
        <v>4691.0841666666665</v>
      </c>
      <c r="I24" s="72">
        <f>($K$3+E24*12*7.57%)*SUM(Fasering!$D$5:$D$9)</f>
        <v>1814.6805057364916</v>
      </c>
      <c r="J24" s="30">
        <f>($K$3+F24*12*7.57%)*SUM(Fasering!$D$5:$D$10)</f>
        <v>2565.1279948471724</v>
      </c>
      <c r="K24" s="30">
        <f>($K$3+G24*12*7.57%)*SUM(Fasering!$D$5:$D$11)</f>
        <v>3425.5157654184404</v>
      </c>
      <c r="L24" s="73">
        <f>($K$3+H24*12*7.57%)*SUM(Fasering!$D$5:$D$12)</f>
        <v>4399.7208570000012</v>
      </c>
    </row>
    <row r="25" spans="1:12" x14ac:dyDescent="0.2">
      <c r="A25" s="52">
        <f t="shared" si="2"/>
        <v>15</v>
      </c>
      <c r="B25" s="16">
        <v>58151.97</v>
      </c>
      <c r="C25" s="16">
        <f t="shared" si="0"/>
        <v>58151.97</v>
      </c>
      <c r="D25" s="68">
        <f t="shared" si="1"/>
        <v>4845.9975000000004</v>
      </c>
      <c r="E25" s="69">
        <f>GEW!$D$8+($D25-GEW!$D$8)*SUM(Fasering!$D$5:$D$9)</f>
        <v>3531.3681671801205</v>
      </c>
      <c r="F25" s="70">
        <f>GEW!$D$8+($D25-GEW!$D$8)*SUM(Fasering!$D$5:$D$10)</f>
        <v>3969.9065579625567</v>
      </c>
      <c r="G25" s="70">
        <f>GEW!$D$8+($D25-GEW!$D$8)*SUM(Fasering!$D$5:$D$11)</f>
        <v>4407.4591092175642</v>
      </c>
      <c r="H25" s="71">
        <f>GEW!$D$8+($D25-GEW!$D$8)*SUM(Fasering!$D$5:$D$12)</f>
        <v>4845.9975000000004</v>
      </c>
      <c r="I25" s="72">
        <f>($K$3+E25*12*7.57%)*SUM(Fasering!$D$5:$D$9)</f>
        <v>1858.0692291812179</v>
      </c>
      <c r="J25" s="30">
        <f>($K$3+F25*12*7.57%)*SUM(Fasering!$D$5:$D$10)</f>
        <v>2634.7985323666485</v>
      </c>
      <c r="K25" s="30">
        <f>($K$3+G25*12*7.57%)*SUM(Fasering!$D$5:$D$11)</f>
        <v>3527.5824917208497</v>
      </c>
      <c r="L25" s="73">
        <f>($K$3+H25*12*7.57%)*SUM(Fasering!$D$5:$D$12)</f>
        <v>4540.4441290000013</v>
      </c>
    </row>
    <row r="26" spans="1:12" x14ac:dyDescent="0.2">
      <c r="A26" s="52">
        <f t="shared" si="2"/>
        <v>16</v>
      </c>
      <c r="B26" s="16">
        <v>58151.97</v>
      </c>
      <c r="C26" s="16">
        <f t="shared" si="0"/>
        <v>58151.97</v>
      </c>
      <c r="D26" s="68">
        <f t="shared" si="1"/>
        <v>4845.9975000000004</v>
      </c>
      <c r="E26" s="69">
        <f>GEW!$D$8+($D26-GEW!$D$8)*SUM(Fasering!$D$5:$D$9)</f>
        <v>3531.3681671801205</v>
      </c>
      <c r="F26" s="70">
        <f>GEW!$D$8+($D26-GEW!$D$8)*SUM(Fasering!$D$5:$D$10)</f>
        <v>3969.9065579625567</v>
      </c>
      <c r="G26" s="70">
        <f>GEW!$D$8+($D26-GEW!$D$8)*SUM(Fasering!$D$5:$D$11)</f>
        <v>4407.4591092175642</v>
      </c>
      <c r="H26" s="71">
        <f>GEW!$D$8+($D26-GEW!$D$8)*SUM(Fasering!$D$5:$D$12)</f>
        <v>4845.9975000000004</v>
      </c>
      <c r="I26" s="72">
        <f>($K$3+E26*12*7.57%)*SUM(Fasering!$D$5:$D$9)</f>
        <v>1858.0692291812179</v>
      </c>
      <c r="J26" s="30">
        <f>($K$3+F26*12*7.57%)*SUM(Fasering!$D$5:$D$10)</f>
        <v>2634.7985323666485</v>
      </c>
      <c r="K26" s="30">
        <f>($K$3+G26*12*7.57%)*SUM(Fasering!$D$5:$D$11)</f>
        <v>3527.5824917208497</v>
      </c>
      <c r="L26" s="73">
        <f>($K$3+H26*12*7.57%)*SUM(Fasering!$D$5:$D$12)</f>
        <v>4540.4441290000013</v>
      </c>
    </row>
    <row r="27" spans="1:12" x14ac:dyDescent="0.2">
      <c r="A27" s="52">
        <f t="shared" si="2"/>
        <v>17</v>
      </c>
      <c r="B27" s="16">
        <v>60011.49</v>
      </c>
      <c r="C27" s="16">
        <f t="shared" si="0"/>
        <v>60011.49</v>
      </c>
      <c r="D27" s="68">
        <f t="shared" si="1"/>
        <v>5000.9574999999995</v>
      </c>
      <c r="E27" s="69">
        <f>GEW!$D$8+($D27-GEW!$D$8)*SUM(Fasering!$D$5:$D$9)</f>
        <v>3617.4130568119763</v>
      </c>
      <c r="F27" s="70">
        <f>GEW!$D$8+($D27-GEW!$D$8)*SUM(Fasering!$D$5:$D$10)</f>
        <v>4078.9403775132459</v>
      </c>
      <c r="G27" s="70">
        <f>GEW!$D$8+($D27-GEW!$D$8)*SUM(Fasering!$D$5:$D$11)</f>
        <v>4539.4301792987299</v>
      </c>
      <c r="H27" s="71">
        <f>GEW!$D$8+($D27-GEW!$D$8)*SUM(Fasering!$D$5:$D$12)</f>
        <v>5000.9575000000004</v>
      </c>
      <c r="I27" s="72">
        <f>($K$3+E27*12*7.57%)*SUM(Fasering!$D$5:$D$9)</f>
        <v>1901.4710232057998</v>
      </c>
      <c r="J27" s="30">
        <f>($K$3+F27*12*7.57%)*SUM(Fasering!$D$5:$D$10)</f>
        <v>2704.4900576970563</v>
      </c>
      <c r="K27" s="30">
        <f>($K$3+G27*12*7.57%)*SUM(Fasering!$D$5:$D$11)</f>
        <v>3629.6799649821655</v>
      </c>
      <c r="L27" s="73">
        <f>($K$3+H27*12*7.57%)*SUM(Fasering!$D$5:$D$12)</f>
        <v>4681.2097930000018</v>
      </c>
    </row>
    <row r="28" spans="1:12" x14ac:dyDescent="0.2">
      <c r="A28" s="52">
        <f t="shared" si="2"/>
        <v>18</v>
      </c>
      <c r="B28" s="16">
        <v>60011.49</v>
      </c>
      <c r="C28" s="16">
        <f t="shared" si="0"/>
        <v>60011.49</v>
      </c>
      <c r="D28" s="68">
        <f t="shared" si="1"/>
        <v>5000.9574999999995</v>
      </c>
      <c r="E28" s="69">
        <f>GEW!$D$8+($D28-GEW!$D$8)*SUM(Fasering!$D$5:$D$9)</f>
        <v>3617.4130568119763</v>
      </c>
      <c r="F28" s="70">
        <f>GEW!$D$8+($D28-GEW!$D$8)*SUM(Fasering!$D$5:$D$10)</f>
        <v>4078.9403775132459</v>
      </c>
      <c r="G28" s="70">
        <f>GEW!$D$8+($D28-GEW!$D$8)*SUM(Fasering!$D$5:$D$11)</f>
        <v>4539.4301792987299</v>
      </c>
      <c r="H28" s="71">
        <f>GEW!$D$8+($D28-GEW!$D$8)*SUM(Fasering!$D$5:$D$12)</f>
        <v>5000.9575000000004</v>
      </c>
      <c r="I28" s="72">
        <f>($K$3+E28*12*7.57%)*SUM(Fasering!$D$5:$D$9)</f>
        <v>1901.4710232057998</v>
      </c>
      <c r="J28" s="30">
        <f>($K$3+F28*12*7.57%)*SUM(Fasering!$D$5:$D$10)</f>
        <v>2704.4900576970563</v>
      </c>
      <c r="K28" s="30">
        <f>($K$3+G28*12*7.57%)*SUM(Fasering!$D$5:$D$11)</f>
        <v>3629.6799649821655</v>
      </c>
      <c r="L28" s="73">
        <f>($K$3+H28*12*7.57%)*SUM(Fasering!$D$5:$D$12)</f>
        <v>4681.2097930000018</v>
      </c>
    </row>
    <row r="29" spans="1:12" x14ac:dyDescent="0.2">
      <c r="A29" s="52">
        <f t="shared" si="2"/>
        <v>19</v>
      </c>
      <c r="B29" s="16">
        <v>61871.01</v>
      </c>
      <c r="C29" s="16">
        <f t="shared" si="0"/>
        <v>61871.01</v>
      </c>
      <c r="D29" s="68">
        <f t="shared" si="1"/>
        <v>5155.9175000000005</v>
      </c>
      <c r="E29" s="69">
        <f>GEW!$D$8+($D29-GEW!$D$8)*SUM(Fasering!$D$5:$D$9)</f>
        <v>3703.457946443833</v>
      </c>
      <c r="F29" s="70">
        <f>GEW!$D$8+($D29-GEW!$D$8)*SUM(Fasering!$D$5:$D$10)</f>
        <v>4187.974197063937</v>
      </c>
      <c r="G29" s="70">
        <f>GEW!$D$8+($D29-GEW!$D$8)*SUM(Fasering!$D$5:$D$11)</f>
        <v>4671.4012493798964</v>
      </c>
      <c r="H29" s="71">
        <f>GEW!$D$8+($D29-GEW!$D$8)*SUM(Fasering!$D$5:$D$12)</f>
        <v>5155.9175000000014</v>
      </c>
      <c r="I29" s="72">
        <f>($K$3+E29*12*7.57%)*SUM(Fasering!$D$5:$D$9)</f>
        <v>1944.8728172303822</v>
      </c>
      <c r="J29" s="30">
        <f>($K$3+F29*12*7.57%)*SUM(Fasering!$D$5:$D$10)</f>
        <v>2774.181583027465</v>
      </c>
      <c r="K29" s="30">
        <f>($K$3+G29*12*7.57%)*SUM(Fasering!$D$5:$D$11)</f>
        <v>3731.7774382434818</v>
      </c>
      <c r="L29" s="73">
        <f>($K$3+H29*12*7.57%)*SUM(Fasering!$D$5:$D$12)</f>
        <v>4821.9754570000023</v>
      </c>
    </row>
    <row r="30" spans="1:12" x14ac:dyDescent="0.2">
      <c r="A30" s="52">
        <f t="shared" si="2"/>
        <v>20</v>
      </c>
      <c r="B30" s="16">
        <v>61871.01</v>
      </c>
      <c r="C30" s="16">
        <f t="shared" si="0"/>
        <v>61871.01</v>
      </c>
      <c r="D30" s="68">
        <f t="shared" si="1"/>
        <v>5155.9175000000005</v>
      </c>
      <c r="E30" s="69">
        <f>GEW!$D$8+($D30-GEW!$D$8)*SUM(Fasering!$D$5:$D$9)</f>
        <v>3703.457946443833</v>
      </c>
      <c r="F30" s="70">
        <f>GEW!$D$8+($D30-GEW!$D$8)*SUM(Fasering!$D$5:$D$10)</f>
        <v>4187.974197063937</v>
      </c>
      <c r="G30" s="70">
        <f>GEW!$D$8+($D30-GEW!$D$8)*SUM(Fasering!$D$5:$D$11)</f>
        <v>4671.4012493798964</v>
      </c>
      <c r="H30" s="71">
        <f>GEW!$D$8+($D30-GEW!$D$8)*SUM(Fasering!$D$5:$D$12)</f>
        <v>5155.9175000000014</v>
      </c>
      <c r="I30" s="72">
        <f>($K$3+E30*12*7.57%)*SUM(Fasering!$D$5:$D$9)</f>
        <v>1944.8728172303822</v>
      </c>
      <c r="J30" s="30">
        <f>($K$3+F30*12*7.57%)*SUM(Fasering!$D$5:$D$10)</f>
        <v>2774.181583027465</v>
      </c>
      <c r="K30" s="30">
        <f>($K$3+G30*12*7.57%)*SUM(Fasering!$D$5:$D$11)</f>
        <v>3731.7774382434818</v>
      </c>
      <c r="L30" s="73">
        <f>($K$3+H30*12*7.57%)*SUM(Fasering!$D$5:$D$12)</f>
        <v>4821.9754570000023</v>
      </c>
    </row>
    <row r="31" spans="1:12" x14ac:dyDescent="0.2">
      <c r="A31" s="52">
        <f t="shared" si="2"/>
        <v>21</v>
      </c>
      <c r="B31" s="16">
        <v>63730.5</v>
      </c>
      <c r="C31" s="16">
        <f t="shared" si="0"/>
        <v>63730.5</v>
      </c>
      <c r="D31" s="68">
        <f t="shared" si="1"/>
        <v>5310.875</v>
      </c>
      <c r="E31" s="69">
        <f>GEW!$D$8+($D31-GEW!$D$8)*SUM(Fasering!$D$5:$D$9)</f>
        <v>3789.5014478966482</v>
      </c>
      <c r="F31" s="70">
        <f>GEW!$D$8+($D31-GEW!$D$8)*SUM(Fasering!$D$5:$D$10)</f>
        <v>4297.0062575506818</v>
      </c>
      <c r="G31" s="70">
        <f>GEW!$D$8+($D31-GEW!$D$8)*SUM(Fasering!$D$5:$D$11)</f>
        <v>4803.3701903459669</v>
      </c>
      <c r="H31" s="71">
        <f>GEW!$D$8+($D31-GEW!$D$8)*SUM(Fasering!$D$5:$D$12)</f>
        <v>5310.8750000000009</v>
      </c>
      <c r="I31" s="72">
        <f>($K$3+E31*12*7.57%)*SUM(Fasering!$D$5:$D$9)</f>
        <v>1988.2739110453288</v>
      </c>
      <c r="J31" s="30">
        <f>($K$3+F31*12*7.57%)*SUM(Fasering!$D$5:$D$10)</f>
        <v>2843.8719840108583</v>
      </c>
      <c r="K31" s="30">
        <f>($K$3+G31*12*7.57%)*SUM(Fasering!$D$5:$D$11)</f>
        <v>3833.8732643462849</v>
      </c>
      <c r="L31" s="73">
        <f>($K$3+H31*12*7.57%)*SUM(Fasering!$D$5:$D$12)</f>
        <v>4962.7388500000025</v>
      </c>
    </row>
    <row r="32" spans="1:12" x14ac:dyDescent="0.2">
      <c r="A32" s="52">
        <f t="shared" si="2"/>
        <v>22</v>
      </c>
      <c r="B32" s="16">
        <v>63730.5</v>
      </c>
      <c r="C32" s="16">
        <f t="shared" si="0"/>
        <v>63730.5</v>
      </c>
      <c r="D32" s="68">
        <f t="shared" si="1"/>
        <v>5310.875</v>
      </c>
      <c r="E32" s="69">
        <f>GEW!$D$8+($D32-GEW!$D$8)*SUM(Fasering!$D$5:$D$9)</f>
        <v>3789.5014478966482</v>
      </c>
      <c r="F32" s="70">
        <f>GEW!$D$8+($D32-GEW!$D$8)*SUM(Fasering!$D$5:$D$10)</f>
        <v>4297.0062575506818</v>
      </c>
      <c r="G32" s="70">
        <f>GEW!$D$8+($D32-GEW!$D$8)*SUM(Fasering!$D$5:$D$11)</f>
        <v>4803.3701903459669</v>
      </c>
      <c r="H32" s="71">
        <f>GEW!$D$8+($D32-GEW!$D$8)*SUM(Fasering!$D$5:$D$12)</f>
        <v>5310.8750000000009</v>
      </c>
      <c r="I32" s="72">
        <f>($K$3+E32*12*7.57%)*SUM(Fasering!$D$5:$D$9)</f>
        <v>1988.2739110453288</v>
      </c>
      <c r="J32" s="30">
        <f>($K$3+F32*12*7.57%)*SUM(Fasering!$D$5:$D$10)</f>
        <v>2843.8719840108583</v>
      </c>
      <c r="K32" s="30">
        <f>($K$3+G32*12*7.57%)*SUM(Fasering!$D$5:$D$11)</f>
        <v>3833.8732643462849</v>
      </c>
      <c r="L32" s="73">
        <f>($K$3+H32*12*7.57%)*SUM(Fasering!$D$5:$D$12)</f>
        <v>4962.7388500000025</v>
      </c>
    </row>
    <row r="33" spans="1:12" x14ac:dyDescent="0.2">
      <c r="A33" s="52">
        <f t="shared" si="2"/>
        <v>23</v>
      </c>
      <c r="B33" s="16">
        <v>65590.03</v>
      </c>
      <c r="C33" s="16">
        <f t="shared" si="0"/>
        <v>65590.03</v>
      </c>
      <c r="D33" s="68">
        <f t="shared" si="1"/>
        <v>5465.8358333333335</v>
      </c>
      <c r="E33" s="69">
        <f>GEW!$D$8+($D33-GEW!$D$8)*SUM(Fasering!$D$5:$D$9)</f>
        <v>3875.5468002548514</v>
      </c>
      <c r="F33" s="70">
        <f>GEW!$D$8+($D33-GEW!$D$8)*SUM(Fasering!$D$5:$D$10)</f>
        <v>4406.0406634560204</v>
      </c>
      <c r="G33" s="70">
        <f>GEW!$D$8+($D33-GEW!$D$8)*SUM(Fasering!$D$5:$D$11)</f>
        <v>4935.3419701321645</v>
      </c>
      <c r="H33" s="71">
        <f>GEW!$D$8+($D33-GEW!$D$8)*SUM(Fasering!$D$5:$D$12)</f>
        <v>5465.8358333333344</v>
      </c>
      <c r="I33" s="72">
        <f>($K$3+E33*12*7.57%)*SUM(Fasering!$D$5:$D$9)</f>
        <v>2031.6759384731226</v>
      </c>
      <c r="J33" s="30">
        <f>($K$3+F33*12*7.57%)*SUM(Fasering!$D$5:$D$10)</f>
        <v>2913.5638841236046</v>
      </c>
      <c r="K33" s="30">
        <f>($K$3+G33*12*7.57%)*SUM(Fasering!$D$5:$D$11)</f>
        <v>3935.9712866604382</v>
      </c>
      <c r="L33" s="73">
        <f>($K$3+H33*12*7.57%)*SUM(Fasering!$D$5:$D$12)</f>
        <v>5103.5052710000027</v>
      </c>
    </row>
    <row r="34" spans="1:12" x14ac:dyDescent="0.2">
      <c r="A34" s="52">
        <f t="shared" si="2"/>
        <v>24</v>
      </c>
      <c r="B34" s="16">
        <v>65590.03</v>
      </c>
      <c r="C34" s="16">
        <f t="shared" si="0"/>
        <v>65590.03</v>
      </c>
      <c r="D34" s="68">
        <f t="shared" si="1"/>
        <v>5465.8358333333335</v>
      </c>
      <c r="E34" s="69">
        <f>GEW!$D$8+($D34-GEW!$D$8)*SUM(Fasering!$D$5:$D$9)</f>
        <v>3875.5468002548514</v>
      </c>
      <c r="F34" s="70">
        <f>GEW!$D$8+($D34-GEW!$D$8)*SUM(Fasering!$D$5:$D$10)</f>
        <v>4406.0406634560204</v>
      </c>
      <c r="G34" s="70">
        <f>GEW!$D$8+($D34-GEW!$D$8)*SUM(Fasering!$D$5:$D$11)</f>
        <v>4935.3419701321645</v>
      </c>
      <c r="H34" s="71">
        <f>GEW!$D$8+($D34-GEW!$D$8)*SUM(Fasering!$D$5:$D$12)</f>
        <v>5465.8358333333344</v>
      </c>
      <c r="I34" s="72">
        <f>($K$3+E34*12*7.57%)*SUM(Fasering!$D$5:$D$9)</f>
        <v>2031.6759384731226</v>
      </c>
      <c r="J34" s="30">
        <f>($K$3+F34*12*7.57%)*SUM(Fasering!$D$5:$D$10)</f>
        <v>2913.5638841236046</v>
      </c>
      <c r="K34" s="30">
        <f>($K$3+G34*12*7.57%)*SUM(Fasering!$D$5:$D$11)</f>
        <v>3935.9712866604382</v>
      </c>
      <c r="L34" s="73">
        <f>($K$3+H34*12*7.57%)*SUM(Fasering!$D$5:$D$12)</f>
        <v>5103.5052710000027</v>
      </c>
    </row>
    <row r="35" spans="1:12" x14ac:dyDescent="0.2">
      <c r="A35" s="52">
        <f t="shared" si="2"/>
        <v>25</v>
      </c>
      <c r="B35" s="16">
        <v>65709.03</v>
      </c>
      <c r="C35" s="16">
        <f t="shared" si="0"/>
        <v>65709.03</v>
      </c>
      <c r="D35" s="68">
        <f t="shared" si="1"/>
        <v>5475.7524999999996</v>
      </c>
      <c r="E35" s="69">
        <f>GEW!$D$8+($D35-GEW!$D$8)*SUM(Fasering!$D$5:$D$9)</f>
        <v>3881.0532437812399</v>
      </c>
      <c r="F35" s="70">
        <f>GEW!$D$8+($D35-GEW!$D$8)*SUM(Fasering!$D$5:$D$10)</f>
        <v>4413.0182837701514</v>
      </c>
      <c r="G35" s="70">
        <f>GEW!$D$8+($D35-GEW!$D$8)*SUM(Fasering!$D$5:$D$11)</f>
        <v>4943.787460011089</v>
      </c>
      <c r="H35" s="71">
        <f>GEW!$D$8+($D35-GEW!$D$8)*SUM(Fasering!$D$5:$D$12)</f>
        <v>5475.7525000000005</v>
      </c>
      <c r="I35" s="72">
        <f>($K$3+E35*12*7.57%)*SUM(Fasering!$D$5:$D$9)</f>
        <v>2034.4534366925152</v>
      </c>
      <c r="J35" s="30">
        <f>($K$3+F35*12*7.57%)*SUM(Fasering!$D$5:$D$10)</f>
        <v>2918.0237939467415</v>
      </c>
      <c r="K35" s="30">
        <f>($K$3+G35*12*7.57%)*SUM(Fasering!$D$5:$D$11)</f>
        <v>3942.5050154281289</v>
      </c>
      <c r="L35" s="73">
        <f>($K$3+H35*12*7.57%)*SUM(Fasering!$D$5:$D$12)</f>
        <v>5112.5135710000013</v>
      </c>
    </row>
    <row r="36" spans="1:12" x14ac:dyDescent="0.2">
      <c r="A36" s="52">
        <f t="shared" si="2"/>
        <v>26</v>
      </c>
      <c r="B36" s="16">
        <v>65819.289999999994</v>
      </c>
      <c r="C36" s="16">
        <f t="shared" si="0"/>
        <v>65819.289999999994</v>
      </c>
      <c r="D36" s="68">
        <f t="shared" si="1"/>
        <v>5484.9408333333331</v>
      </c>
      <c r="E36" s="69">
        <f>GEW!$D$8+($D36-GEW!$D$8)*SUM(Fasering!$D$5:$D$9)</f>
        <v>3886.1552644805647</v>
      </c>
      <c r="F36" s="70">
        <f>GEW!$D$8+($D36-GEW!$D$8)*SUM(Fasering!$D$5:$D$10)</f>
        <v>4419.4834301217143</v>
      </c>
      <c r="G36" s="70">
        <f>GEW!$D$8+($D36-GEW!$D$8)*SUM(Fasering!$D$5:$D$11)</f>
        <v>4951.612667692184</v>
      </c>
      <c r="H36" s="71">
        <f>GEW!$D$8+($D36-GEW!$D$8)*SUM(Fasering!$D$5:$D$12)</f>
        <v>5484.940833333334</v>
      </c>
      <c r="I36" s="72">
        <f>($K$3+E36*12*7.57%)*SUM(Fasering!$D$5:$D$9)</f>
        <v>2037.0269405048703</v>
      </c>
      <c r="J36" s="30">
        <f>($K$3+F36*12*7.57%)*SUM(Fasering!$D$5:$D$10)</f>
        <v>2922.1561440063965</v>
      </c>
      <c r="K36" s="30">
        <f>($K$3+G36*12*7.57%)*SUM(Fasering!$D$5:$D$11)</f>
        <v>3948.5588720157389</v>
      </c>
      <c r="L36" s="73">
        <f>($K$3+H36*12*7.57%)*SUM(Fasering!$D$5:$D$12)</f>
        <v>5120.8602530000016</v>
      </c>
    </row>
    <row r="37" spans="1:12" x14ac:dyDescent="0.2">
      <c r="A37" s="52">
        <f t="shared" si="2"/>
        <v>27</v>
      </c>
      <c r="B37" s="16">
        <v>65921.45</v>
      </c>
      <c r="C37" s="16">
        <f t="shared" si="0"/>
        <v>65921.45</v>
      </c>
      <c r="D37" s="68">
        <f t="shared" si="1"/>
        <v>5493.4541666666664</v>
      </c>
      <c r="E37" s="69">
        <f>GEW!$D$8+($D37-GEW!$D$8)*SUM(Fasering!$D$5:$D$9)</f>
        <v>3890.8824768390177</v>
      </c>
      <c r="F37" s="70">
        <f>GEW!$D$8+($D37-GEW!$D$8)*SUM(Fasering!$D$5:$D$10)</f>
        <v>4425.473629208198</v>
      </c>
      <c r="G37" s="70">
        <f>GEW!$D$8+($D37-GEW!$D$8)*SUM(Fasering!$D$5:$D$11)</f>
        <v>4958.8630142974862</v>
      </c>
      <c r="H37" s="71">
        <f>GEW!$D$8+($D37-GEW!$D$8)*SUM(Fasering!$D$5:$D$12)</f>
        <v>5493.4541666666673</v>
      </c>
      <c r="I37" s="72">
        <f>($K$3+E37*12*7.57%)*SUM(Fasering!$D$5:$D$9)</f>
        <v>2039.4113877157372</v>
      </c>
      <c r="J37" s="30">
        <f>($K$3+F37*12*7.57%)*SUM(Fasering!$D$5:$D$10)</f>
        <v>2925.9849203722079</v>
      </c>
      <c r="K37" s="30">
        <f>($K$3+G37*12*7.57%)*SUM(Fasering!$D$5:$D$11)</f>
        <v>3954.1679958048758</v>
      </c>
      <c r="L37" s="73">
        <f>($K$3+H37*12*7.57%)*SUM(Fasering!$D$5:$D$12)</f>
        <v>5128.5937650000023</v>
      </c>
    </row>
    <row r="38" spans="1:12" x14ac:dyDescent="0.2">
      <c r="A38" s="52">
        <f t="shared" si="2"/>
        <v>28</v>
      </c>
      <c r="B38" s="16">
        <v>66016.09</v>
      </c>
      <c r="C38" s="16">
        <f t="shared" si="0"/>
        <v>66016.09</v>
      </c>
      <c r="D38" s="68">
        <f t="shared" si="1"/>
        <v>5501.3408333333327</v>
      </c>
      <c r="E38" s="69">
        <f>GEW!$D$8+($D38-GEW!$D$8)*SUM(Fasering!$D$5:$D$9)</f>
        <v>3895.2617189847106</v>
      </c>
      <c r="F38" s="70">
        <f>GEW!$D$8+($D38-GEW!$D$8)*SUM(Fasering!$D$5:$D$10)</f>
        <v>4431.0228895992004</v>
      </c>
      <c r="G38" s="70">
        <f>GEW!$D$8+($D38-GEW!$D$8)*SUM(Fasering!$D$5:$D$11)</f>
        <v>4965.5796627188429</v>
      </c>
      <c r="H38" s="71">
        <f>GEW!$D$8+($D38-GEW!$D$8)*SUM(Fasering!$D$5:$D$12)</f>
        <v>5501.3408333333336</v>
      </c>
      <c r="I38" s="72">
        <f>($K$3+E38*12*7.57%)*SUM(Fasering!$D$5:$D$9)</f>
        <v>2041.6203157113953</v>
      </c>
      <c r="J38" s="30">
        <f>($K$3+F38*12*7.57%)*SUM(Fasering!$D$5:$D$10)</f>
        <v>2929.5318604197851</v>
      </c>
      <c r="K38" s="30">
        <f>($K$3+G38*12*7.57%)*SUM(Fasering!$D$5:$D$11)</f>
        <v>3959.3642318601219</v>
      </c>
      <c r="L38" s="73">
        <f>($K$3+H38*12*7.57%)*SUM(Fasering!$D$5:$D$12)</f>
        <v>5135.7580130000006</v>
      </c>
    </row>
    <row r="39" spans="1:12" x14ac:dyDescent="0.2">
      <c r="A39" s="52">
        <f t="shared" si="2"/>
        <v>29</v>
      </c>
      <c r="B39" s="16">
        <v>66103.73</v>
      </c>
      <c r="C39" s="16">
        <f t="shared" si="0"/>
        <v>66103.73</v>
      </c>
      <c r="D39" s="68">
        <f t="shared" si="1"/>
        <v>5508.644166666666</v>
      </c>
      <c r="E39" s="69">
        <f>GEW!$D$8+($D39-GEW!$D$8)*SUM(Fasering!$D$5:$D$9)</f>
        <v>3899.3170526876747</v>
      </c>
      <c r="F39" s="70">
        <f>GEW!$D$8+($D39-GEW!$D$8)*SUM(Fasering!$D$5:$D$10)</f>
        <v>4436.1617017364306</v>
      </c>
      <c r="G39" s="70">
        <f>GEW!$D$8+($D39-GEW!$D$8)*SUM(Fasering!$D$5:$D$11)</f>
        <v>4971.7995176179102</v>
      </c>
      <c r="H39" s="71">
        <f>GEW!$D$8+($D39-GEW!$D$8)*SUM(Fasering!$D$5:$D$12)</f>
        <v>5508.6441666666669</v>
      </c>
      <c r="I39" s="72">
        <f>($K$3+E39*12*7.57%)*SUM(Fasering!$D$5:$D$9)</f>
        <v>2043.6658614588541</v>
      </c>
      <c r="J39" s="30">
        <f>($K$3+F39*12*7.57%)*SUM(Fasering!$D$5:$D$10)</f>
        <v>2932.8164528307066</v>
      </c>
      <c r="K39" s="30">
        <f>($K$3+G39*12*7.57%)*SUM(Fasering!$D$5:$D$11)</f>
        <v>3964.1761309290328</v>
      </c>
      <c r="L39" s="73">
        <f>($K$3+H39*12*7.57%)*SUM(Fasering!$D$5:$D$12)</f>
        <v>5142.392361000002</v>
      </c>
    </row>
    <row r="40" spans="1:12" x14ac:dyDescent="0.2">
      <c r="A40" s="52">
        <f t="shared" si="2"/>
        <v>30</v>
      </c>
      <c r="B40" s="16">
        <v>66184.98</v>
      </c>
      <c r="C40" s="16">
        <f t="shared" si="0"/>
        <v>66184.98</v>
      </c>
      <c r="D40" s="68">
        <f t="shared" si="1"/>
        <v>5515.415</v>
      </c>
      <c r="E40" s="69">
        <f>GEW!$D$8+($D40-GEW!$D$8)*SUM(Fasering!$D$5:$D$9)</f>
        <v>3903.0767042550624</v>
      </c>
      <c r="F40" s="70">
        <f>GEW!$D$8+($D40-GEW!$D$8)*SUM(Fasering!$D$5:$D$10)</f>
        <v>4440.9258332534328</v>
      </c>
      <c r="G40" s="70">
        <f>GEW!$D$8+($D40-GEW!$D$8)*SUM(Fasering!$D$5:$D$11)</f>
        <v>4977.5658710016305</v>
      </c>
      <c r="H40" s="71">
        <f>GEW!$D$8+($D40-GEW!$D$8)*SUM(Fasering!$D$5:$D$12)</f>
        <v>5515.4150000000009</v>
      </c>
      <c r="I40" s="72">
        <f>($K$3+E40*12*7.57%)*SUM(Fasering!$D$5:$D$9)</f>
        <v>2045.5622625540279</v>
      </c>
      <c r="J40" s="30">
        <f>($K$3+F40*12*7.57%)*SUM(Fasering!$D$5:$D$10)</f>
        <v>2935.8615593275963</v>
      </c>
      <c r="K40" s="30">
        <f>($K$3+G40*12*7.57%)*SUM(Fasering!$D$5:$D$11)</f>
        <v>3968.6371852347047</v>
      </c>
      <c r="L40" s="73">
        <f>($K$3+H40*12*7.57%)*SUM(Fasering!$D$5:$D$12)</f>
        <v>5148.5429860000022</v>
      </c>
    </row>
    <row r="41" spans="1:12" x14ac:dyDescent="0.2">
      <c r="A41" s="52">
        <f t="shared" si="2"/>
        <v>31</v>
      </c>
      <c r="B41" s="16">
        <v>66260.17</v>
      </c>
      <c r="C41" s="16">
        <f t="shared" si="0"/>
        <v>66260.17</v>
      </c>
      <c r="D41" s="68">
        <f t="shared" si="1"/>
        <v>5521.6808333333329</v>
      </c>
      <c r="E41" s="69">
        <f>GEW!$D$8+($D41-GEW!$D$8)*SUM(Fasering!$D$5:$D$9)</f>
        <v>3906.5559436563158</v>
      </c>
      <c r="F41" s="70">
        <f>GEW!$D$8+($D41-GEW!$D$8)*SUM(Fasering!$D$5:$D$10)</f>
        <v>4445.3346338535957</v>
      </c>
      <c r="G41" s="70">
        <f>GEW!$D$8+($D41-GEW!$D$8)*SUM(Fasering!$D$5:$D$11)</f>
        <v>4982.9021431360534</v>
      </c>
      <c r="H41" s="71">
        <f>GEW!$D$8+($D41-GEW!$D$8)*SUM(Fasering!$D$5:$D$12)</f>
        <v>5521.6808333333338</v>
      </c>
      <c r="I41" s="72">
        <f>($K$3+E41*12*7.57%)*SUM(Fasering!$D$5:$D$9)</f>
        <v>2047.3172213029027</v>
      </c>
      <c r="J41" s="30">
        <f>($K$3+F41*12*7.57%)*SUM(Fasering!$D$5:$D$10)</f>
        <v>2938.6795477276091</v>
      </c>
      <c r="K41" s="30">
        <f>($K$3+G41*12*7.57%)*SUM(Fasering!$D$5:$D$11)</f>
        <v>3972.7655135207774</v>
      </c>
      <c r="L41" s="73">
        <f>($K$3+H41*12*7.57%)*SUM(Fasering!$D$5:$D$12)</f>
        <v>5154.2348690000026</v>
      </c>
    </row>
    <row r="42" spans="1:12" x14ac:dyDescent="0.2">
      <c r="A42" s="52">
        <f t="shared" si="2"/>
        <v>32</v>
      </c>
      <c r="B42" s="16">
        <v>66329.820000000007</v>
      </c>
      <c r="C42" s="16">
        <f t="shared" si="0"/>
        <v>66329.820000000007</v>
      </c>
      <c r="D42" s="68">
        <f t="shared" si="1"/>
        <v>5527.4850000000006</v>
      </c>
      <c r="E42" s="69">
        <f>GEW!$D$8+($D42-GEW!$D$8)*SUM(Fasering!$D$5:$D$9)</f>
        <v>3909.7788326614673</v>
      </c>
      <c r="F42" s="70">
        <f>GEW!$D$8+($D42-GEW!$D$8)*SUM(Fasering!$D$5:$D$10)</f>
        <v>4449.4185939786321</v>
      </c>
      <c r="G42" s="70">
        <f>GEW!$D$8+($D42-GEW!$D$8)*SUM(Fasering!$D$5:$D$11)</f>
        <v>4987.8452386828367</v>
      </c>
      <c r="H42" s="71">
        <f>GEW!$D$8+($D42-GEW!$D$8)*SUM(Fasering!$D$5:$D$12)</f>
        <v>5527.4850000000015</v>
      </c>
      <c r="I42" s="72">
        <f>($K$3+E42*12*7.57%)*SUM(Fasering!$D$5:$D$9)</f>
        <v>2048.9428746724889</v>
      </c>
      <c r="J42" s="30">
        <f>($K$3+F42*12*7.57%)*SUM(Fasering!$D$5:$D$10)</f>
        <v>2941.289906712328</v>
      </c>
      <c r="K42" s="30">
        <f>($K$3+G42*12*7.57%)*SUM(Fasering!$D$5:$D$11)</f>
        <v>3976.5896665348087</v>
      </c>
      <c r="L42" s="73">
        <f>($K$3+H42*12*7.57%)*SUM(Fasering!$D$5:$D$12)</f>
        <v>5159.5073740000025</v>
      </c>
    </row>
    <row r="43" spans="1:12" x14ac:dyDescent="0.2">
      <c r="A43" s="52">
        <f t="shared" si="2"/>
        <v>33</v>
      </c>
      <c r="B43" s="16">
        <v>66394.289999999994</v>
      </c>
      <c r="C43" s="16">
        <f t="shared" si="0"/>
        <v>66394.289999999994</v>
      </c>
      <c r="D43" s="68">
        <f t="shared" si="1"/>
        <v>5532.8574999999992</v>
      </c>
      <c r="E43" s="69">
        <f>GEW!$D$8+($D43-GEW!$D$8)*SUM(Fasering!$D$5:$D$9)</f>
        <v>3912.7620294189987</v>
      </c>
      <c r="F43" s="70">
        <f>GEW!$D$8+($D43-GEW!$D$8)*SUM(Fasering!$D$5:$D$10)</f>
        <v>4453.1988223958742</v>
      </c>
      <c r="G43" s="70">
        <f>GEW!$D$8+($D43-GEW!$D$8)*SUM(Fasering!$D$5:$D$11)</f>
        <v>4992.4207070231241</v>
      </c>
      <c r="H43" s="71">
        <f>GEW!$D$8+($D43-GEW!$D$8)*SUM(Fasering!$D$5:$D$12)</f>
        <v>5532.8575000000001</v>
      </c>
      <c r="I43" s="72">
        <f>($K$3+E43*12*7.57%)*SUM(Fasering!$D$5:$D$9)</f>
        <v>2050.4476251784067</v>
      </c>
      <c r="J43" s="30">
        <f>($K$3+F43*12*7.57%)*SUM(Fasering!$D$5:$D$10)</f>
        <v>2943.7061284459205</v>
      </c>
      <c r="K43" s="30">
        <f>($K$3+G43*12*7.57%)*SUM(Fasering!$D$5:$D$11)</f>
        <v>3980.1294101789508</v>
      </c>
      <c r="L43" s="73">
        <f>($K$3+H43*12*7.57%)*SUM(Fasering!$D$5:$D$12)</f>
        <v>5164.3877530000018</v>
      </c>
    </row>
    <row r="44" spans="1:12" x14ac:dyDescent="0.2">
      <c r="A44" s="52">
        <f t="shared" si="2"/>
        <v>34</v>
      </c>
      <c r="B44" s="16">
        <v>66454.03</v>
      </c>
      <c r="C44" s="16">
        <f t="shared" si="0"/>
        <v>66454.03</v>
      </c>
      <c r="D44" s="68">
        <f t="shared" si="1"/>
        <v>5537.8358333333335</v>
      </c>
      <c r="E44" s="69">
        <f>GEW!$D$8+($D44-GEW!$D$8)*SUM(Fasering!$D$5:$D$9)</f>
        <v>3915.5263566145159</v>
      </c>
      <c r="F44" s="70">
        <f>GEW!$D$8+($D44-GEW!$D$8)*SUM(Fasering!$D$5:$D$10)</f>
        <v>4456.7017050644981</v>
      </c>
      <c r="G44" s="70">
        <f>GEW!$D$8+($D44-GEW!$D$8)*SUM(Fasering!$D$5:$D$11)</f>
        <v>4996.6604848833513</v>
      </c>
      <c r="H44" s="71">
        <f>GEW!$D$8+($D44-GEW!$D$8)*SUM(Fasering!$D$5:$D$12)</f>
        <v>5537.8358333333344</v>
      </c>
      <c r="I44" s="72">
        <f>($K$3+E44*12*7.57%)*SUM(Fasering!$D$5:$D$9)</f>
        <v>2051.8419759651847</v>
      </c>
      <c r="J44" s="30">
        <f>($K$3+F44*12*7.57%)*SUM(Fasering!$D$5:$D$10)</f>
        <v>2945.9450781336031</v>
      </c>
      <c r="K44" s="30">
        <f>($K$3+G44*12*7.57%)*SUM(Fasering!$D$5:$D$11)</f>
        <v>3983.4094518308993</v>
      </c>
      <c r="L44" s="73">
        <f>($K$3+H44*12*7.57%)*SUM(Fasering!$D$5:$D$12)</f>
        <v>5168.9100710000021</v>
      </c>
    </row>
    <row r="45" spans="1:12" x14ac:dyDescent="0.2">
      <c r="A45" s="52">
        <f t="shared" si="2"/>
        <v>35</v>
      </c>
      <c r="B45" s="16">
        <v>66509.289999999994</v>
      </c>
      <c r="C45" s="16">
        <f t="shared" si="0"/>
        <v>66509.289999999994</v>
      </c>
      <c r="D45" s="68">
        <f t="shared" si="1"/>
        <v>5542.4408333333331</v>
      </c>
      <c r="E45" s="69">
        <f>GEW!$D$8+($D45-GEW!$D$8)*SUM(Fasering!$D$5:$D$9)</f>
        <v>3918.0833824066858</v>
      </c>
      <c r="F45" s="70">
        <f>GEW!$D$8+($D45-GEW!$D$8)*SUM(Fasering!$D$5:$D$10)</f>
        <v>4459.9419008507066</v>
      </c>
      <c r="G45" s="70">
        <f>GEW!$D$8+($D45-GEW!$D$8)*SUM(Fasering!$D$5:$D$11)</f>
        <v>5000.5823148893123</v>
      </c>
      <c r="H45" s="71">
        <f>GEW!$D$8+($D45-GEW!$D$8)*SUM(Fasering!$D$5:$D$12)</f>
        <v>5542.440833333334</v>
      </c>
      <c r="I45" s="72">
        <f>($K$3+E45*12*7.57%)*SUM(Fasering!$D$5:$D$9)</f>
        <v>2053.1317621131138</v>
      </c>
      <c r="J45" s="30">
        <f>($K$3+F45*12*7.57%)*SUM(Fasering!$D$5:$D$10)</f>
        <v>2948.0161253338256</v>
      </c>
      <c r="K45" s="30">
        <f>($K$3+G45*12*7.57%)*SUM(Fasering!$D$5:$D$11)</f>
        <v>3986.4435178115937</v>
      </c>
      <c r="L45" s="73">
        <f>($K$3+H45*12*7.57%)*SUM(Fasering!$D$5:$D$12)</f>
        <v>5173.0932530000018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/>
  </sheetViews>
  <sheetFormatPr defaultColWidth="9" defaultRowHeight="12.75" x14ac:dyDescent="0.2"/>
  <cols>
    <col min="1" max="1" width="39.125" style="26" bestFit="1" customWidth="1"/>
    <col min="2" max="7" width="10.125" style="26" customWidth="1"/>
    <col min="8" max="8" width="13" style="33" bestFit="1" customWidth="1"/>
    <col min="9" max="16384" width="9" style="26"/>
  </cols>
  <sheetData>
    <row r="1" spans="1:8" ht="28.5" customHeight="1" x14ac:dyDescent="0.2">
      <c r="B1" s="95" t="s">
        <v>95</v>
      </c>
      <c r="C1" s="96"/>
      <c r="D1" s="96"/>
      <c r="E1" s="96"/>
      <c r="F1" s="96"/>
      <c r="G1" s="97"/>
      <c r="H1" s="27" t="s">
        <v>13</v>
      </c>
    </row>
    <row r="2" spans="1:8" x14ac:dyDescent="0.2">
      <c r="A2" s="93" t="s">
        <v>10</v>
      </c>
      <c r="B2" s="101" t="s">
        <v>11</v>
      </c>
      <c r="C2" s="102"/>
      <c r="D2" s="103"/>
      <c r="E2" s="101" t="s">
        <v>12</v>
      </c>
      <c r="F2" s="102"/>
      <c r="G2" s="103"/>
      <c r="H2" s="99"/>
    </row>
    <row r="3" spans="1:8" x14ac:dyDescent="0.2">
      <c r="A3" s="94"/>
      <c r="B3" s="45" t="s">
        <v>6</v>
      </c>
      <c r="C3" s="46" t="s">
        <v>9</v>
      </c>
      <c r="D3" s="47" t="s">
        <v>8</v>
      </c>
      <c r="E3" s="45" t="s">
        <v>6</v>
      </c>
      <c r="F3" s="46" t="s">
        <v>9</v>
      </c>
      <c r="G3" s="47" t="s">
        <v>8</v>
      </c>
      <c r="H3" s="100"/>
    </row>
    <row r="4" spans="1:8" x14ac:dyDescent="0.2">
      <c r="A4" s="28">
        <v>41730</v>
      </c>
      <c r="B4" s="29"/>
      <c r="C4" s="30"/>
      <c r="D4" s="31"/>
      <c r="E4" s="32"/>
      <c r="F4" s="30"/>
      <c r="G4" s="31"/>
      <c r="H4" s="33" t="s">
        <v>14</v>
      </c>
    </row>
    <row r="5" spans="1:8" x14ac:dyDescent="0.2">
      <c r="A5" s="34" t="s">
        <v>0</v>
      </c>
      <c r="B5" s="32">
        <v>413.56</v>
      </c>
      <c r="C5" s="30">
        <f>2133.89+B5</f>
        <v>2547.4499999999998</v>
      </c>
      <c r="D5" s="35"/>
      <c r="E5" s="32">
        <v>7.24</v>
      </c>
      <c r="F5" s="30">
        <f>40.38+E5</f>
        <v>47.620000000000005</v>
      </c>
      <c r="G5" s="31"/>
      <c r="H5" s="98" t="s">
        <v>16</v>
      </c>
    </row>
    <row r="6" spans="1:8" x14ac:dyDescent="0.2">
      <c r="A6" s="34" t="s">
        <v>1</v>
      </c>
      <c r="B6" s="32">
        <v>409.51</v>
      </c>
      <c r="C6" s="30">
        <f>C5+B6</f>
        <v>2956.96</v>
      </c>
      <c r="D6" s="35"/>
      <c r="E6" s="32">
        <v>7.16</v>
      </c>
      <c r="F6" s="30">
        <f>F5+E6</f>
        <v>54.78</v>
      </c>
      <c r="G6" s="31"/>
      <c r="H6" s="98"/>
    </row>
    <row r="7" spans="1:8" x14ac:dyDescent="0.2">
      <c r="A7" s="34" t="s">
        <v>2</v>
      </c>
      <c r="B7" s="32">
        <v>620.24</v>
      </c>
      <c r="C7" s="30">
        <f t="shared" ref="C7:C12" si="0">C6+B7</f>
        <v>3577.2</v>
      </c>
      <c r="D7" s="36">
        <f>B7/(C$12-C$6)</f>
        <v>0.25856369252831646</v>
      </c>
      <c r="E7" s="32">
        <v>10.86</v>
      </c>
      <c r="F7" s="30">
        <f t="shared" ref="F7:F12" si="1">F6+E7</f>
        <v>65.64</v>
      </c>
      <c r="G7" s="31">
        <f>E7/(F$12-F$6)</f>
        <v>0.25869461648403996</v>
      </c>
      <c r="H7" s="98"/>
    </row>
    <row r="8" spans="1:8" x14ac:dyDescent="0.2">
      <c r="A8" s="34" t="s">
        <v>3</v>
      </c>
      <c r="B8" s="32">
        <v>355.87</v>
      </c>
      <c r="C8" s="30">
        <f t="shared" si="0"/>
        <v>3933.0699999999997</v>
      </c>
      <c r="D8" s="36">
        <f t="shared" ref="D8:D12" si="2">B8/(C$12-C$6)</f>
        <v>0.14835396178906871</v>
      </c>
      <c r="E8" s="32">
        <v>6.23</v>
      </c>
      <c r="F8" s="30">
        <f t="shared" si="1"/>
        <v>71.87</v>
      </c>
      <c r="G8" s="31">
        <f t="shared" ref="G8:G12" si="3">E8/(F$12-F$6)</f>
        <v>0.14840400190566935</v>
      </c>
      <c r="H8" s="98"/>
    </row>
    <row r="9" spans="1:8" x14ac:dyDescent="0.2">
      <c r="A9" s="34" t="s">
        <v>4</v>
      </c>
      <c r="B9" s="32">
        <v>355.87</v>
      </c>
      <c r="C9" s="30">
        <f t="shared" si="0"/>
        <v>4288.9399999999996</v>
      </c>
      <c r="D9" s="36">
        <f t="shared" si="2"/>
        <v>0.14835396178906871</v>
      </c>
      <c r="E9" s="32">
        <v>6.23</v>
      </c>
      <c r="F9" s="30">
        <f t="shared" si="1"/>
        <v>78.100000000000009</v>
      </c>
      <c r="G9" s="31">
        <f t="shared" si="3"/>
        <v>0.14840400190566935</v>
      </c>
      <c r="H9" s="98"/>
    </row>
    <row r="10" spans="1:8" x14ac:dyDescent="0.2">
      <c r="A10" s="34" t="s">
        <v>5</v>
      </c>
      <c r="B10" s="32">
        <v>355.87</v>
      </c>
      <c r="C10" s="30">
        <f t="shared" si="0"/>
        <v>4644.8099999999995</v>
      </c>
      <c r="D10" s="36">
        <f t="shared" si="2"/>
        <v>0.14835396178906871</v>
      </c>
      <c r="E10" s="32">
        <v>6.23</v>
      </c>
      <c r="F10" s="30">
        <f t="shared" si="1"/>
        <v>84.330000000000013</v>
      </c>
      <c r="G10" s="31">
        <f t="shared" si="3"/>
        <v>0.14840400190566935</v>
      </c>
      <c r="H10" s="98"/>
    </row>
    <row r="11" spans="1:8" x14ac:dyDescent="0.2">
      <c r="A11" s="34" t="s">
        <v>88</v>
      </c>
      <c r="B11" s="32">
        <v>355.07</v>
      </c>
      <c r="C11" s="30">
        <f t="shared" si="0"/>
        <v>4999.8799999999992</v>
      </c>
      <c r="D11" s="36">
        <f t="shared" si="2"/>
        <v>0.14802046031540908</v>
      </c>
      <c r="E11" s="32">
        <v>6.2</v>
      </c>
      <c r="F11" s="30">
        <f t="shared" si="1"/>
        <v>90.530000000000015</v>
      </c>
      <c r="G11" s="31">
        <f t="shared" si="3"/>
        <v>0.14768937589328252</v>
      </c>
      <c r="H11" s="98"/>
    </row>
    <row r="12" spans="1:8" s="43" customFormat="1" ht="13.5" thickBot="1" x14ac:dyDescent="0.25">
      <c r="A12" s="37" t="s">
        <v>7</v>
      </c>
      <c r="B12" s="38">
        <v>355.86999999999989</v>
      </c>
      <c r="C12" s="39">
        <f t="shared" si="0"/>
        <v>5355.7499999999991</v>
      </c>
      <c r="D12" s="40">
        <f t="shared" si="2"/>
        <v>0.14835396178906868</v>
      </c>
      <c r="E12" s="38">
        <v>6.2299999999999898</v>
      </c>
      <c r="F12" s="39">
        <f t="shared" si="1"/>
        <v>96.76</v>
      </c>
      <c r="G12" s="41">
        <f t="shared" si="3"/>
        <v>0.1484040019056691</v>
      </c>
      <c r="H12" s="42" t="s">
        <v>15</v>
      </c>
    </row>
    <row r="14" spans="1:8" x14ac:dyDescent="0.2">
      <c r="D14" s="5">
        <f>SUM(D6:D12)</f>
        <v>1.0000000000000002</v>
      </c>
      <c r="G14" s="5">
        <f>SUM(G6:G12)</f>
        <v>0.99999999999999978</v>
      </c>
    </row>
    <row r="16" spans="1:8" x14ac:dyDescent="0.2">
      <c r="A16" s="44" t="s">
        <v>90</v>
      </c>
      <c r="B16" s="113"/>
      <c r="C16" s="113"/>
    </row>
    <row r="17" spans="1:3" x14ac:dyDescent="0.2">
      <c r="A17" s="44" t="s">
        <v>89</v>
      </c>
      <c r="B17" s="113"/>
      <c r="C17" s="113"/>
    </row>
    <row r="18" spans="1:3" x14ac:dyDescent="0.2">
      <c r="A18" s="44" t="s">
        <v>91</v>
      </c>
      <c r="B18" s="113"/>
      <c r="C18" s="113"/>
    </row>
    <row r="19" spans="1:3" x14ac:dyDescent="0.2">
      <c r="A19" s="44" t="s">
        <v>92</v>
      </c>
      <c r="B19" s="113"/>
      <c r="C19" s="113"/>
    </row>
    <row r="20" spans="1:3" x14ac:dyDescent="0.2">
      <c r="A20" s="44" t="s">
        <v>104</v>
      </c>
      <c r="B20" s="44"/>
      <c r="C20" s="44"/>
    </row>
  </sheetData>
  <mergeCells count="6">
    <mergeCell ref="A2:A3"/>
    <mergeCell ref="B1:G1"/>
    <mergeCell ref="H5:H11"/>
    <mergeCell ref="H2:H3"/>
    <mergeCell ref="B2:D2"/>
    <mergeCell ref="E2:G2"/>
  </mergeCells>
  <phoneticPr fontId="0" type="noConversion"/>
  <printOptions gridLines="1"/>
  <pageMargins left="0.74803149606299213" right="0.74803149606299213" top="1.1811023622047245" bottom="0.98425196850393704" header="0.51181102362204722" footer="0.51181102362204722"/>
  <pageSetup paperSize="9" scale="99" orientation="landscape" r:id="rId1"/>
  <headerFooter alignWithMargins="0">
    <oddHeader>&amp;L&amp;"Verdana,Vet"&amp;11BVR 22/11/2013 SUBSIDIËRING OPVANG BABY'S EN PEUTERS
TOEPASSING ARTIKEL 59 §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49</v>
      </c>
      <c r="B1" s="1" t="s">
        <v>50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58228.28</v>
      </c>
      <c r="C10" s="16">
        <f t="shared" ref="C10:C45" si="0">B10*$D$3</f>
        <v>58228.28</v>
      </c>
      <c r="D10" s="68">
        <f t="shared" ref="D10:D45" si="1">B10/12*$D$3</f>
        <v>4852.3566666666666</v>
      </c>
      <c r="E10" s="69">
        <f>GEW!$D$8+($D10-GEW!$D$8)*SUM(Fasering!$D$5:$D$9)</f>
        <v>3534.8992319322106</v>
      </c>
      <c r="F10" s="70">
        <f>GEW!$D$8+($D10-GEW!$D$8)*SUM(Fasering!$D$5:$D$10)</f>
        <v>3974.3810302833235</v>
      </c>
      <c r="G10" s="70">
        <f>GEW!$D$8+($D10-GEW!$D$8)*SUM(Fasering!$D$5:$D$11)</f>
        <v>4412.8748683155536</v>
      </c>
      <c r="H10" s="71">
        <f>GEW!$D$8+($D10-GEW!$D$8)*SUM(Fasering!$D$5:$D$12)</f>
        <v>4852.3566666666666</v>
      </c>
      <c r="I10" s="72">
        <f>($K$3+E10*12*7.57%)*SUM(Fasering!$D$5:$D$9)</f>
        <v>1859.850329089805</v>
      </c>
      <c r="J10" s="30">
        <f>($K$3+F10*12*7.57%)*SUM(Fasering!$D$5:$D$10)</f>
        <v>2637.6584963885266</v>
      </c>
      <c r="K10" s="30">
        <f>($K$3+G10*12*7.57%)*SUM(Fasering!$D$5:$D$11)</f>
        <v>3531.772313924736</v>
      </c>
      <c r="L10" s="73">
        <f>($K$3+H10*12*7.57%)*SUM(Fasering!$D$5:$D$12)</f>
        <v>4546.2207960000014</v>
      </c>
    </row>
    <row r="11" spans="1:12" x14ac:dyDescent="0.2">
      <c r="A11" s="52">
        <f t="shared" ref="A11:A45" si="2">+A10+1</f>
        <v>1</v>
      </c>
      <c r="B11" s="16">
        <v>58228.28</v>
      </c>
      <c r="C11" s="16">
        <f t="shared" si="0"/>
        <v>58228.28</v>
      </c>
      <c r="D11" s="68">
        <f t="shared" si="1"/>
        <v>4852.3566666666666</v>
      </c>
      <c r="E11" s="69">
        <f>GEW!$D$8+($D11-GEW!$D$8)*SUM(Fasering!$D$5:$D$9)</f>
        <v>3534.8992319322106</v>
      </c>
      <c r="F11" s="70">
        <f>GEW!$D$8+($D11-GEW!$D$8)*SUM(Fasering!$D$5:$D$10)</f>
        <v>3974.3810302833235</v>
      </c>
      <c r="G11" s="70">
        <f>GEW!$D$8+($D11-GEW!$D$8)*SUM(Fasering!$D$5:$D$11)</f>
        <v>4412.8748683155536</v>
      </c>
      <c r="H11" s="71">
        <f>GEW!$D$8+($D11-GEW!$D$8)*SUM(Fasering!$D$5:$D$12)</f>
        <v>4852.3566666666666</v>
      </c>
      <c r="I11" s="72">
        <f>($K$3+E11*12*7.57%)*SUM(Fasering!$D$5:$D$9)</f>
        <v>1859.850329089805</v>
      </c>
      <c r="J11" s="30">
        <f>($K$3+F11*12*7.57%)*SUM(Fasering!$D$5:$D$10)</f>
        <v>2637.6584963885266</v>
      </c>
      <c r="K11" s="30">
        <f>($K$3+G11*12*7.57%)*SUM(Fasering!$D$5:$D$11)</f>
        <v>3531.772313924736</v>
      </c>
      <c r="L11" s="73">
        <f>($K$3+H11*12*7.57%)*SUM(Fasering!$D$5:$D$12)</f>
        <v>4546.2207960000014</v>
      </c>
    </row>
    <row r="12" spans="1:12" x14ac:dyDescent="0.2">
      <c r="A12" s="52">
        <f t="shared" si="2"/>
        <v>2</v>
      </c>
      <c r="B12" s="16">
        <v>60505.25</v>
      </c>
      <c r="C12" s="16">
        <f t="shared" si="0"/>
        <v>60505.25</v>
      </c>
      <c r="D12" s="68">
        <f t="shared" si="1"/>
        <v>5042.104166666667</v>
      </c>
      <c r="E12" s="69">
        <f>GEW!$D$8+($D12-GEW!$D$8)*SUM(Fasering!$D$5:$D$9)</f>
        <v>3640.2606329093701</v>
      </c>
      <c r="F12" s="70">
        <f>GEW!$D$8+($D12-GEW!$D$8)*SUM(Fasering!$D$5:$D$10)</f>
        <v>4107.892224625055</v>
      </c>
      <c r="G12" s="70">
        <f>GEW!$D$8+($D12-GEW!$D$8)*SUM(Fasering!$D$5:$D$11)</f>
        <v>4574.4725749509826</v>
      </c>
      <c r="H12" s="71">
        <f>GEW!$D$8+($D12-GEW!$D$8)*SUM(Fasering!$D$5:$D$12)</f>
        <v>5042.1041666666679</v>
      </c>
      <c r="I12" s="72">
        <f>($K$3+E12*12*7.57%)*SUM(Fasering!$D$5:$D$9)</f>
        <v>1912.9955401873744</v>
      </c>
      <c r="J12" s="30">
        <f>($K$3+F12*12*7.57%)*SUM(Fasering!$D$5:$D$10)</f>
        <v>2722.9953104220299</v>
      </c>
      <c r="K12" s="30">
        <f>($K$3+G12*12*7.57%)*SUM(Fasering!$D$5:$D$11)</f>
        <v>3656.7899978925448</v>
      </c>
      <c r="L12" s="73">
        <f>($K$3+H12*12*7.57%)*SUM(Fasering!$D$5:$D$12)</f>
        <v>4718.5874250000024</v>
      </c>
    </row>
    <row r="13" spans="1:12" x14ac:dyDescent="0.2">
      <c r="A13" s="52">
        <f t="shared" si="2"/>
        <v>3</v>
      </c>
      <c r="B13" s="16">
        <v>60505.25</v>
      </c>
      <c r="C13" s="16">
        <f t="shared" si="0"/>
        <v>60505.25</v>
      </c>
      <c r="D13" s="68">
        <f t="shared" si="1"/>
        <v>5042.104166666667</v>
      </c>
      <c r="E13" s="69">
        <f>GEW!$D$8+($D13-GEW!$D$8)*SUM(Fasering!$D$5:$D$9)</f>
        <v>3640.2606329093701</v>
      </c>
      <c r="F13" s="70">
        <f>GEW!$D$8+($D13-GEW!$D$8)*SUM(Fasering!$D$5:$D$10)</f>
        <v>4107.892224625055</v>
      </c>
      <c r="G13" s="70">
        <f>GEW!$D$8+($D13-GEW!$D$8)*SUM(Fasering!$D$5:$D$11)</f>
        <v>4574.4725749509826</v>
      </c>
      <c r="H13" s="71">
        <f>GEW!$D$8+($D13-GEW!$D$8)*SUM(Fasering!$D$5:$D$12)</f>
        <v>5042.1041666666679</v>
      </c>
      <c r="I13" s="72">
        <f>($K$3+E13*12*7.57%)*SUM(Fasering!$D$5:$D$9)</f>
        <v>1912.9955401873744</v>
      </c>
      <c r="J13" s="30">
        <f>($K$3+F13*12*7.57%)*SUM(Fasering!$D$5:$D$10)</f>
        <v>2722.9953104220299</v>
      </c>
      <c r="K13" s="30">
        <f>($K$3+G13*12*7.57%)*SUM(Fasering!$D$5:$D$11)</f>
        <v>3656.7899978925448</v>
      </c>
      <c r="L13" s="73">
        <f>($K$3+H13*12*7.57%)*SUM(Fasering!$D$5:$D$12)</f>
        <v>4718.5874250000024</v>
      </c>
    </row>
    <row r="14" spans="1:12" x14ac:dyDescent="0.2">
      <c r="A14" s="52">
        <f t="shared" si="2"/>
        <v>4</v>
      </c>
      <c r="B14" s="16">
        <v>62782.23</v>
      </c>
      <c r="C14" s="16">
        <f t="shared" si="0"/>
        <v>62782.23</v>
      </c>
      <c r="D14" s="68">
        <f t="shared" si="1"/>
        <v>5231.8525</v>
      </c>
      <c r="E14" s="69">
        <f>GEW!$D$8+($D14-GEW!$D$8)*SUM(Fasering!$D$5:$D$9)</f>
        <v>3745.6224966128757</v>
      </c>
      <c r="F14" s="70">
        <f>GEW!$D$8+($D14-GEW!$D$8)*SUM(Fasering!$D$5:$D$10)</f>
        <v>4241.404005321433</v>
      </c>
      <c r="G14" s="70">
        <f>GEW!$D$8+($D14-GEW!$D$8)*SUM(Fasering!$D$5:$D$11)</f>
        <v>4736.0709912914435</v>
      </c>
      <c r="H14" s="71">
        <f>GEW!$D$8+($D14-GEW!$D$8)*SUM(Fasering!$D$5:$D$12)</f>
        <v>5231.8525000000009</v>
      </c>
      <c r="I14" s="72">
        <f>($K$3+E14*12*7.57%)*SUM(Fasering!$D$5:$D$9)</f>
        <v>1966.1409846881556</v>
      </c>
      <c r="J14" s="30">
        <f>($K$3+F14*12*7.57%)*SUM(Fasering!$D$5:$D$10)</f>
        <v>2808.3324992378707</v>
      </c>
      <c r="K14" s="30">
        <f>($K$3+G14*12*7.57%)*SUM(Fasering!$D$5:$D$11)</f>
        <v>3781.8082309131905</v>
      </c>
      <c r="L14" s="73">
        <f>($K$3+H14*12*7.57%)*SUM(Fasering!$D$5:$D$12)</f>
        <v>4890.9548110000023</v>
      </c>
    </row>
    <row r="15" spans="1:12" x14ac:dyDescent="0.2">
      <c r="A15" s="52">
        <f t="shared" si="2"/>
        <v>5</v>
      </c>
      <c r="B15" s="16">
        <v>62782.23</v>
      </c>
      <c r="C15" s="16">
        <f t="shared" si="0"/>
        <v>62782.23</v>
      </c>
      <c r="D15" s="68">
        <f t="shared" si="1"/>
        <v>5231.8525</v>
      </c>
      <c r="E15" s="69">
        <f>GEW!$D$8+($D15-GEW!$D$8)*SUM(Fasering!$D$5:$D$9)</f>
        <v>3745.6224966128757</v>
      </c>
      <c r="F15" s="70">
        <f>GEW!$D$8+($D15-GEW!$D$8)*SUM(Fasering!$D$5:$D$10)</f>
        <v>4241.404005321433</v>
      </c>
      <c r="G15" s="70">
        <f>GEW!$D$8+($D15-GEW!$D$8)*SUM(Fasering!$D$5:$D$11)</f>
        <v>4736.0709912914435</v>
      </c>
      <c r="H15" s="71">
        <f>GEW!$D$8+($D15-GEW!$D$8)*SUM(Fasering!$D$5:$D$12)</f>
        <v>5231.8525000000009</v>
      </c>
      <c r="I15" s="72">
        <f>($K$3+E15*12*7.57%)*SUM(Fasering!$D$5:$D$9)</f>
        <v>1966.1409846881556</v>
      </c>
      <c r="J15" s="30">
        <f>($K$3+F15*12*7.57%)*SUM(Fasering!$D$5:$D$10)</f>
        <v>2808.3324992378707</v>
      </c>
      <c r="K15" s="30">
        <f>($K$3+G15*12*7.57%)*SUM(Fasering!$D$5:$D$11)</f>
        <v>3781.8082309131905</v>
      </c>
      <c r="L15" s="73">
        <f>($K$3+H15*12*7.57%)*SUM(Fasering!$D$5:$D$12)</f>
        <v>4890.9548110000023</v>
      </c>
    </row>
    <row r="16" spans="1:12" x14ac:dyDescent="0.2">
      <c r="A16" s="52">
        <f t="shared" si="2"/>
        <v>6</v>
      </c>
      <c r="B16" s="16">
        <v>65058.66</v>
      </c>
      <c r="C16" s="16">
        <f t="shared" si="0"/>
        <v>65058.66</v>
      </c>
      <c r="D16" s="68">
        <f t="shared" si="1"/>
        <v>5421.5550000000003</v>
      </c>
      <c r="E16" s="69">
        <f>GEW!$D$8+($D16-GEW!$D$8)*SUM(Fasering!$D$5:$D$9)</f>
        <v>3850.9589103673106</v>
      </c>
      <c r="F16" s="70">
        <f>GEW!$D$8+($D16-GEW!$D$8)*SUM(Fasering!$D$5:$D$10)</f>
        <v>4374.8835365121586</v>
      </c>
      <c r="G16" s="70">
        <f>GEW!$D$8+($D16-GEW!$D$8)*SUM(Fasering!$D$5:$D$11)</f>
        <v>4897.6303738551524</v>
      </c>
      <c r="H16" s="71">
        <f>GEW!$D$8+($D16-GEW!$D$8)*SUM(Fasering!$D$5:$D$12)</f>
        <v>5421.5550000000012</v>
      </c>
      <c r="I16" s="72">
        <f>($K$3+E16*12*7.57%)*SUM(Fasering!$D$5:$D$9)</f>
        <v>2019.273592012293</v>
      </c>
      <c r="J16" s="30">
        <f>($K$3+F16*12*7.57%)*SUM(Fasering!$D$5:$D$10)</f>
        <v>2893.6490750251173</v>
      </c>
      <c r="K16" s="30">
        <f>($K$3+G16*12*7.57%)*SUM(Fasering!$D$5:$D$11)</f>
        <v>3906.7962660277667</v>
      </c>
      <c r="L16" s="73">
        <f>($K$3+H16*12*7.57%)*SUM(Fasering!$D$5:$D$12)</f>
        <v>5063.2805620000026</v>
      </c>
    </row>
    <row r="17" spans="1:12" x14ac:dyDescent="0.2">
      <c r="A17" s="52">
        <f t="shared" si="2"/>
        <v>7</v>
      </c>
      <c r="B17" s="16">
        <v>65058.66</v>
      </c>
      <c r="C17" s="16">
        <f t="shared" si="0"/>
        <v>65058.66</v>
      </c>
      <c r="D17" s="68">
        <f t="shared" si="1"/>
        <v>5421.5550000000003</v>
      </c>
      <c r="E17" s="69">
        <f>GEW!$D$8+($D17-GEW!$D$8)*SUM(Fasering!$D$5:$D$9)</f>
        <v>3850.9589103673106</v>
      </c>
      <c r="F17" s="70">
        <f>GEW!$D$8+($D17-GEW!$D$8)*SUM(Fasering!$D$5:$D$10)</f>
        <v>4374.8835365121586</v>
      </c>
      <c r="G17" s="70">
        <f>GEW!$D$8+($D17-GEW!$D$8)*SUM(Fasering!$D$5:$D$11)</f>
        <v>4897.6303738551524</v>
      </c>
      <c r="H17" s="71">
        <f>GEW!$D$8+($D17-GEW!$D$8)*SUM(Fasering!$D$5:$D$12)</f>
        <v>5421.5550000000012</v>
      </c>
      <c r="I17" s="72">
        <f>($K$3+E17*12*7.57%)*SUM(Fasering!$D$5:$D$9)</f>
        <v>2019.273592012293</v>
      </c>
      <c r="J17" s="30">
        <f>($K$3+F17*12*7.57%)*SUM(Fasering!$D$5:$D$10)</f>
        <v>2893.6490750251173</v>
      </c>
      <c r="K17" s="30">
        <f>($K$3+G17*12*7.57%)*SUM(Fasering!$D$5:$D$11)</f>
        <v>3906.7962660277667</v>
      </c>
      <c r="L17" s="73">
        <f>($K$3+H17*12*7.57%)*SUM(Fasering!$D$5:$D$12)</f>
        <v>5063.2805620000026</v>
      </c>
    </row>
    <row r="18" spans="1:12" x14ac:dyDescent="0.2">
      <c r="A18" s="52">
        <f t="shared" si="2"/>
        <v>8</v>
      </c>
      <c r="B18" s="16">
        <v>67335.63</v>
      </c>
      <c r="C18" s="16">
        <f t="shared" si="0"/>
        <v>67335.63</v>
      </c>
      <c r="D18" s="68">
        <f t="shared" si="1"/>
        <v>5611.3025000000007</v>
      </c>
      <c r="E18" s="69">
        <f>GEW!$D$8+($D18-GEW!$D$8)*SUM(Fasering!$D$5:$D$9)</f>
        <v>3956.3203113444706</v>
      </c>
      <c r="F18" s="70">
        <f>GEW!$D$8+($D18-GEW!$D$8)*SUM(Fasering!$D$5:$D$10)</f>
        <v>4508.39473085389</v>
      </c>
      <c r="G18" s="70">
        <f>GEW!$D$8+($D18-GEW!$D$8)*SUM(Fasering!$D$5:$D$11)</f>
        <v>5059.2280804905822</v>
      </c>
      <c r="H18" s="71">
        <f>GEW!$D$8+($D18-GEW!$D$8)*SUM(Fasering!$D$5:$D$12)</f>
        <v>5611.3025000000016</v>
      </c>
      <c r="I18" s="72">
        <f>($K$3+E18*12*7.57%)*SUM(Fasering!$D$5:$D$9)</f>
        <v>2072.4188031098629</v>
      </c>
      <c r="J18" s="30">
        <f>($K$3+F18*12*7.57%)*SUM(Fasering!$D$5:$D$10)</f>
        <v>2978.9858890586206</v>
      </c>
      <c r="K18" s="30">
        <f>($K$3+G18*12*7.57%)*SUM(Fasering!$D$5:$D$11)</f>
        <v>4031.8139499955755</v>
      </c>
      <c r="L18" s="73">
        <f>($K$3+H18*12*7.57%)*SUM(Fasering!$D$5:$D$12)</f>
        <v>5235.6471910000027</v>
      </c>
    </row>
    <row r="19" spans="1:12" x14ac:dyDescent="0.2">
      <c r="A19" s="52">
        <f t="shared" si="2"/>
        <v>9</v>
      </c>
      <c r="B19" s="16">
        <v>67335.63</v>
      </c>
      <c r="C19" s="16">
        <f t="shared" si="0"/>
        <v>67335.63</v>
      </c>
      <c r="D19" s="68">
        <f t="shared" si="1"/>
        <v>5611.3025000000007</v>
      </c>
      <c r="E19" s="69">
        <f>GEW!$D$8+($D19-GEW!$D$8)*SUM(Fasering!$D$5:$D$9)</f>
        <v>3956.3203113444706</v>
      </c>
      <c r="F19" s="70">
        <f>GEW!$D$8+($D19-GEW!$D$8)*SUM(Fasering!$D$5:$D$10)</f>
        <v>4508.39473085389</v>
      </c>
      <c r="G19" s="70">
        <f>GEW!$D$8+($D19-GEW!$D$8)*SUM(Fasering!$D$5:$D$11)</f>
        <v>5059.2280804905822</v>
      </c>
      <c r="H19" s="71">
        <f>GEW!$D$8+($D19-GEW!$D$8)*SUM(Fasering!$D$5:$D$12)</f>
        <v>5611.3025000000016</v>
      </c>
      <c r="I19" s="72">
        <f>($K$3+E19*12*7.57%)*SUM(Fasering!$D$5:$D$9)</f>
        <v>2072.4188031098629</v>
      </c>
      <c r="J19" s="30">
        <f>($K$3+F19*12*7.57%)*SUM(Fasering!$D$5:$D$10)</f>
        <v>2978.9858890586206</v>
      </c>
      <c r="K19" s="30">
        <f>($K$3+G19*12*7.57%)*SUM(Fasering!$D$5:$D$11)</f>
        <v>4031.8139499955755</v>
      </c>
      <c r="L19" s="73">
        <f>($K$3+H19*12*7.57%)*SUM(Fasering!$D$5:$D$12)</f>
        <v>5235.6471910000027</v>
      </c>
    </row>
    <row r="20" spans="1:12" x14ac:dyDescent="0.2">
      <c r="A20" s="52">
        <f t="shared" si="2"/>
        <v>10</v>
      </c>
      <c r="B20" s="16">
        <v>69612.61</v>
      </c>
      <c r="C20" s="16">
        <f t="shared" si="0"/>
        <v>69612.61</v>
      </c>
      <c r="D20" s="68">
        <f t="shared" si="1"/>
        <v>5801.0508333333337</v>
      </c>
      <c r="E20" s="69">
        <f>GEW!$D$8+($D20-GEW!$D$8)*SUM(Fasering!$D$5:$D$9)</f>
        <v>4061.6821750479767</v>
      </c>
      <c r="F20" s="70">
        <f>GEW!$D$8+($D20-GEW!$D$8)*SUM(Fasering!$D$5:$D$10)</f>
        <v>4641.9065115502681</v>
      </c>
      <c r="G20" s="70">
        <f>GEW!$D$8+($D20-GEW!$D$8)*SUM(Fasering!$D$5:$D$11)</f>
        <v>5220.8264968310423</v>
      </c>
      <c r="H20" s="71">
        <f>GEW!$D$8+($D20-GEW!$D$8)*SUM(Fasering!$D$5:$D$12)</f>
        <v>5801.0508333333346</v>
      </c>
      <c r="I20" s="72">
        <f>($K$3+E20*12*7.57%)*SUM(Fasering!$D$5:$D$9)</f>
        <v>2125.5642476106441</v>
      </c>
      <c r="J20" s="30">
        <f>($K$3+F20*12*7.57%)*SUM(Fasering!$D$5:$D$10)</f>
        <v>3064.3230778744614</v>
      </c>
      <c r="K20" s="30">
        <f>($K$3+G20*12*7.57%)*SUM(Fasering!$D$5:$D$11)</f>
        <v>4156.8321830162204</v>
      </c>
      <c r="L20" s="73">
        <f>($K$3+H20*12*7.57%)*SUM(Fasering!$D$5:$D$12)</f>
        <v>5408.0145770000026</v>
      </c>
    </row>
    <row r="21" spans="1:12" x14ac:dyDescent="0.2">
      <c r="A21" s="52">
        <f t="shared" si="2"/>
        <v>11</v>
      </c>
      <c r="B21" s="16">
        <v>69612.61</v>
      </c>
      <c r="C21" s="16">
        <f t="shared" si="0"/>
        <v>69612.61</v>
      </c>
      <c r="D21" s="68">
        <f t="shared" si="1"/>
        <v>5801.0508333333337</v>
      </c>
      <c r="E21" s="69">
        <f>GEW!$D$8+($D21-GEW!$D$8)*SUM(Fasering!$D$5:$D$9)</f>
        <v>4061.6821750479767</v>
      </c>
      <c r="F21" s="70">
        <f>GEW!$D$8+($D21-GEW!$D$8)*SUM(Fasering!$D$5:$D$10)</f>
        <v>4641.9065115502681</v>
      </c>
      <c r="G21" s="70">
        <f>GEW!$D$8+($D21-GEW!$D$8)*SUM(Fasering!$D$5:$D$11)</f>
        <v>5220.8264968310423</v>
      </c>
      <c r="H21" s="71">
        <f>GEW!$D$8+($D21-GEW!$D$8)*SUM(Fasering!$D$5:$D$12)</f>
        <v>5801.0508333333346</v>
      </c>
      <c r="I21" s="72">
        <f>($K$3+E21*12*7.57%)*SUM(Fasering!$D$5:$D$9)</f>
        <v>2125.5642476106441</v>
      </c>
      <c r="J21" s="30">
        <f>($K$3+F21*12*7.57%)*SUM(Fasering!$D$5:$D$10)</f>
        <v>3064.3230778744614</v>
      </c>
      <c r="K21" s="30">
        <f>($K$3+G21*12*7.57%)*SUM(Fasering!$D$5:$D$11)</f>
        <v>4156.8321830162204</v>
      </c>
      <c r="L21" s="73">
        <f>($K$3+H21*12*7.57%)*SUM(Fasering!$D$5:$D$12)</f>
        <v>5408.0145770000026</v>
      </c>
    </row>
    <row r="22" spans="1:12" x14ac:dyDescent="0.2">
      <c r="A22" s="52">
        <f t="shared" si="2"/>
        <v>12</v>
      </c>
      <c r="B22" s="16">
        <v>71889.570000000007</v>
      </c>
      <c r="C22" s="16">
        <f t="shared" si="0"/>
        <v>71889.570000000007</v>
      </c>
      <c r="D22" s="68">
        <f t="shared" si="1"/>
        <v>5990.7975000000006</v>
      </c>
      <c r="E22" s="69">
        <f>GEW!$D$8+($D22-GEW!$D$8)*SUM(Fasering!$D$5:$D$9)</f>
        <v>4167.0431132987887</v>
      </c>
      <c r="F22" s="70">
        <f>GEW!$D$8+($D22-GEW!$D$8)*SUM(Fasering!$D$5:$D$10)</f>
        <v>4775.417119537351</v>
      </c>
      <c r="G22" s="70">
        <f>GEW!$D$8+($D22-GEW!$D$8)*SUM(Fasering!$D$5:$D$11)</f>
        <v>5382.4234937614392</v>
      </c>
      <c r="H22" s="71">
        <f>GEW!$D$8+($D22-GEW!$D$8)*SUM(Fasering!$D$5:$D$12)</f>
        <v>5990.7975000000015</v>
      </c>
      <c r="I22" s="72">
        <f>($K$3+E22*12*7.57%)*SUM(Fasering!$D$5:$D$9)</f>
        <v>2178.7092253050014</v>
      </c>
      <c r="J22" s="30">
        <f>($K$3+F22*12*7.57%)*SUM(Fasering!$D$5:$D$10)</f>
        <v>3149.6595171256267</v>
      </c>
      <c r="K22" s="30">
        <f>($K$3+G22*12*7.57%)*SUM(Fasering!$D$5:$D$11)</f>
        <v>4281.8493179311918</v>
      </c>
      <c r="L22" s="73">
        <f>($K$3+H22*12*7.57%)*SUM(Fasering!$D$5:$D$12)</f>
        <v>5580.380449000003</v>
      </c>
    </row>
    <row r="23" spans="1:12" x14ac:dyDescent="0.2">
      <c r="A23" s="52">
        <f t="shared" si="2"/>
        <v>13</v>
      </c>
      <c r="B23" s="16">
        <v>71889.570000000007</v>
      </c>
      <c r="C23" s="16">
        <f t="shared" si="0"/>
        <v>71889.570000000007</v>
      </c>
      <c r="D23" s="68">
        <f t="shared" si="1"/>
        <v>5990.7975000000006</v>
      </c>
      <c r="E23" s="69">
        <f>GEW!$D$8+($D23-GEW!$D$8)*SUM(Fasering!$D$5:$D$9)</f>
        <v>4167.0431132987887</v>
      </c>
      <c r="F23" s="70">
        <f>GEW!$D$8+($D23-GEW!$D$8)*SUM(Fasering!$D$5:$D$10)</f>
        <v>4775.417119537351</v>
      </c>
      <c r="G23" s="70">
        <f>GEW!$D$8+($D23-GEW!$D$8)*SUM(Fasering!$D$5:$D$11)</f>
        <v>5382.4234937614392</v>
      </c>
      <c r="H23" s="71">
        <f>GEW!$D$8+($D23-GEW!$D$8)*SUM(Fasering!$D$5:$D$12)</f>
        <v>5990.7975000000015</v>
      </c>
      <c r="I23" s="72">
        <f>($K$3+E23*12*7.57%)*SUM(Fasering!$D$5:$D$9)</f>
        <v>2178.7092253050014</v>
      </c>
      <c r="J23" s="30">
        <f>($K$3+F23*12*7.57%)*SUM(Fasering!$D$5:$D$10)</f>
        <v>3149.6595171256267</v>
      </c>
      <c r="K23" s="30">
        <f>($K$3+G23*12*7.57%)*SUM(Fasering!$D$5:$D$11)</f>
        <v>4281.8493179311918</v>
      </c>
      <c r="L23" s="73">
        <f>($K$3+H23*12*7.57%)*SUM(Fasering!$D$5:$D$12)</f>
        <v>5580.380449000003</v>
      </c>
    </row>
    <row r="24" spans="1:12" x14ac:dyDescent="0.2">
      <c r="A24" s="52">
        <f t="shared" si="2"/>
        <v>14</v>
      </c>
      <c r="B24" s="16">
        <v>74166.539999999994</v>
      </c>
      <c r="C24" s="16">
        <f t="shared" si="0"/>
        <v>74166.539999999994</v>
      </c>
      <c r="D24" s="68">
        <f t="shared" si="1"/>
        <v>6180.5449999999992</v>
      </c>
      <c r="E24" s="69">
        <f>GEW!$D$8+($D24-GEW!$D$8)*SUM(Fasering!$D$5:$D$9)</f>
        <v>4272.4045142759478</v>
      </c>
      <c r="F24" s="70">
        <f>GEW!$D$8+($D24-GEW!$D$8)*SUM(Fasering!$D$5:$D$10)</f>
        <v>4908.9283138790806</v>
      </c>
      <c r="G24" s="70">
        <f>GEW!$D$8+($D24-GEW!$D$8)*SUM(Fasering!$D$5:$D$11)</f>
        <v>5544.0212003968663</v>
      </c>
      <c r="H24" s="71">
        <f>GEW!$D$8+($D24-GEW!$D$8)*SUM(Fasering!$D$5:$D$12)</f>
        <v>6180.5450000000001</v>
      </c>
      <c r="I24" s="72">
        <f>($K$3+E24*12*7.57%)*SUM(Fasering!$D$5:$D$9)</f>
        <v>2231.8544364025711</v>
      </c>
      <c r="J24" s="30">
        <f>($K$3+F24*12*7.57%)*SUM(Fasering!$D$5:$D$10)</f>
        <v>3234.9963311591287</v>
      </c>
      <c r="K24" s="30">
        <f>($K$3+G24*12*7.57%)*SUM(Fasering!$D$5:$D$11)</f>
        <v>4406.8670018989978</v>
      </c>
      <c r="L24" s="73">
        <f>($K$3+H24*12*7.57%)*SUM(Fasering!$D$5:$D$12)</f>
        <v>5752.7470780000021</v>
      </c>
    </row>
    <row r="25" spans="1:12" x14ac:dyDescent="0.2">
      <c r="A25" s="52">
        <f t="shared" si="2"/>
        <v>15</v>
      </c>
      <c r="B25" s="16">
        <v>74166.539999999994</v>
      </c>
      <c r="C25" s="16">
        <f t="shared" si="0"/>
        <v>74166.539999999994</v>
      </c>
      <c r="D25" s="68">
        <f t="shared" si="1"/>
        <v>6180.5449999999992</v>
      </c>
      <c r="E25" s="69">
        <f>GEW!$D$8+($D25-GEW!$D$8)*SUM(Fasering!$D$5:$D$9)</f>
        <v>4272.4045142759478</v>
      </c>
      <c r="F25" s="70">
        <f>GEW!$D$8+($D25-GEW!$D$8)*SUM(Fasering!$D$5:$D$10)</f>
        <v>4908.9283138790806</v>
      </c>
      <c r="G25" s="70">
        <f>GEW!$D$8+($D25-GEW!$D$8)*SUM(Fasering!$D$5:$D$11)</f>
        <v>5544.0212003968663</v>
      </c>
      <c r="H25" s="71">
        <f>GEW!$D$8+($D25-GEW!$D$8)*SUM(Fasering!$D$5:$D$12)</f>
        <v>6180.5450000000001</v>
      </c>
      <c r="I25" s="72">
        <f>($K$3+E25*12*7.57%)*SUM(Fasering!$D$5:$D$9)</f>
        <v>2231.8544364025711</v>
      </c>
      <c r="J25" s="30">
        <f>($K$3+F25*12*7.57%)*SUM(Fasering!$D$5:$D$10)</f>
        <v>3234.9963311591287</v>
      </c>
      <c r="K25" s="30">
        <f>($K$3+G25*12*7.57%)*SUM(Fasering!$D$5:$D$11)</f>
        <v>4406.8670018989978</v>
      </c>
      <c r="L25" s="73">
        <f>($K$3+H25*12*7.57%)*SUM(Fasering!$D$5:$D$12)</f>
        <v>5752.7470780000021</v>
      </c>
    </row>
    <row r="26" spans="1:12" x14ac:dyDescent="0.2">
      <c r="A26" s="52">
        <f t="shared" si="2"/>
        <v>16</v>
      </c>
      <c r="B26" s="16">
        <v>76443.520000000004</v>
      </c>
      <c r="C26" s="16">
        <f t="shared" si="0"/>
        <v>76443.520000000004</v>
      </c>
      <c r="D26" s="68">
        <f t="shared" si="1"/>
        <v>6370.293333333334</v>
      </c>
      <c r="E26" s="69">
        <f>GEW!$D$8+($D26-GEW!$D$8)*SUM(Fasering!$D$5:$D$9)</f>
        <v>4377.7663779794548</v>
      </c>
      <c r="F26" s="70">
        <f>GEW!$D$8+($D26-GEW!$D$8)*SUM(Fasering!$D$5:$D$10)</f>
        <v>5042.4400945754605</v>
      </c>
      <c r="G26" s="70">
        <f>GEW!$D$8+($D26-GEW!$D$8)*SUM(Fasering!$D$5:$D$11)</f>
        <v>5705.6196167373282</v>
      </c>
      <c r="H26" s="71">
        <f>GEW!$D$8+($D26-GEW!$D$8)*SUM(Fasering!$D$5:$D$12)</f>
        <v>6370.2933333333349</v>
      </c>
      <c r="I26" s="72">
        <f>($K$3+E26*12*7.57%)*SUM(Fasering!$D$5:$D$9)</f>
        <v>2284.9998809033527</v>
      </c>
      <c r="J26" s="30">
        <f>($K$3+F26*12*7.57%)*SUM(Fasering!$D$5:$D$10)</f>
        <v>3320.3335199749704</v>
      </c>
      <c r="K26" s="30">
        <f>($K$3+G26*12*7.57%)*SUM(Fasering!$D$5:$D$11)</f>
        <v>4531.885234919645</v>
      </c>
      <c r="L26" s="73">
        <f>($K$3+H26*12*7.57%)*SUM(Fasering!$D$5:$D$12)</f>
        <v>5925.114464000003</v>
      </c>
    </row>
    <row r="27" spans="1:12" x14ac:dyDescent="0.2">
      <c r="A27" s="52">
        <f t="shared" si="2"/>
        <v>17</v>
      </c>
      <c r="B27" s="16">
        <v>76443.520000000004</v>
      </c>
      <c r="C27" s="16">
        <f t="shared" si="0"/>
        <v>76443.520000000004</v>
      </c>
      <c r="D27" s="68">
        <f t="shared" si="1"/>
        <v>6370.293333333334</v>
      </c>
      <c r="E27" s="69">
        <f>GEW!$D$8+($D27-GEW!$D$8)*SUM(Fasering!$D$5:$D$9)</f>
        <v>4377.7663779794548</v>
      </c>
      <c r="F27" s="70">
        <f>GEW!$D$8+($D27-GEW!$D$8)*SUM(Fasering!$D$5:$D$10)</f>
        <v>5042.4400945754605</v>
      </c>
      <c r="G27" s="70">
        <f>GEW!$D$8+($D27-GEW!$D$8)*SUM(Fasering!$D$5:$D$11)</f>
        <v>5705.6196167373282</v>
      </c>
      <c r="H27" s="71">
        <f>GEW!$D$8+($D27-GEW!$D$8)*SUM(Fasering!$D$5:$D$12)</f>
        <v>6370.2933333333349</v>
      </c>
      <c r="I27" s="72">
        <f>($K$3+E27*12*7.57%)*SUM(Fasering!$D$5:$D$9)</f>
        <v>2284.9998809033527</v>
      </c>
      <c r="J27" s="30">
        <f>($K$3+F27*12*7.57%)*SUM(Fasering!$D$5:$D$10)</f>
        <v>3320.3335199749704</v>
      </c>
      <c r="K27" s="30">
        <f>($K$3+G27*12*7.57%)*SUM(Fasering!$D$5:$D$11)</f>
        <v>4531.885234919645</v>
      </c>
      <c r="L27" s="73">
        <f>($K$3+H27*12*7.57%)*SUM(Fasering!$D$5:$D$12)</f>
        <v>5925.114464000003</v>
      </c>
    </row>
    <row r="28" spans="1:12" x14ac:dyDescent="0.2">
      <c r="A28" s="52">
        <f t="shared" si="2"/>
        <v>18</v>
      </c>
      <c r="B28" s="16">
        <v>78720.490000000005</v>
      </c>
      <c r="C28" s="16">
        <f t="shared" si="0"/>
        <v>78720.490000000005</v>
      </c>
      <c r="D28" s="68">
        <f t="shared" si="1"/>
        <v>6560.0408333333335</v>
      </c>
      <c r="E28" s="69">
        <f>GEW!$D$8+($D28-GEW!$D$8)*SUM(Fasering!$D$5:$D$9)</f>
        <v>4483.1277789566138</v>
      </c>
      <c r="F28" s="70">
        <f>GEW!$D$8+($D28-GEW!$D$8)*SUM(Fasering!$D$5:$D$10)</f>
        <v>5175.9512889171911</v>
      </c>
      <c r="G28" s="70">
        <f>GEW!$D$8+($D28-GEW!$D$8)*SUM(Fasering!$D$5:$D$11)</f>
        <v>5867.2173233727572</v>
      </c>
      <c r="H28" s="71">
        <f>GEW!$D$8+($D28-GEW!$D$8)*SUM(Fasering!$D$5:$D$12)</f>
        <v>6560.0408333333344</v>
      </c>
      <c r="I28" s="72">
        <f>($K$3+E28*12*7.57%)*SUM(Fasering!$D$5:$D$9)</f>
        <v>2338.145092000922</v>
      </c>
      <c r="J28" s="30">
        <f>($K$3+F28*12*7.57%)*SUM(Fasering!$D$5:$D$10)</f>
        <v>3405.6703340084732</v>
      </c>
      <c r="K28" s="30">
        <f>($K$3+G28*12*7.57%)*SUM(Fasering!$D$5:$D$11)</f>
        <v>4656.902918887452</v>
      </c>
      <c r="L28" s="73">
        <f>($K$3+H28*12*7.57%)*SUM(Fasering!$D$5:$D$12)</f>
        <v>6097.4810930000031</v>
      </c>
    </row>
    <row r="29" spans="1:12" x14ac:dyDescent="0.2">
      <c r="A29" s="52">
        <f t="shared" si="2"/>
        <v>19</v>
      </c>
      <c r="B29" s="16">
        <v>78720.490000000005</v>
      </c>
      <c r="C29" s="16">
        <f t="shared" si="0"/>
        <v>78720.490000000005</v>
      </c>
      <c r="D29" s="68">
        <f t="shared" si="1"/>
        <v>6560.0408333333335</v>
      </c>
      <c r="E29" s="69">
        <f>GEW!$D$8+($D29-GEW!$D$8)*SUM(Fasering!$D$5:$D$9)</f>
        <v>4483.1277789566138</v>
      </c>
      <c r="F29" s="70">
        <f>GEW!$D$8+($D29-GEW!$D$8)*SUM(Fasering!$D$5:$D$10)</f>
        <v>5175.9512889171911</v>
      </c>
      <c r="G29" s="70">
        <f>GEW!$D$8+($D29-GEW!$D$8)*SUM(Fasering!$D$5:$D$11)</f>
        <v>5867.2173233727572</v>
      </c>
      <c r="H29" s="71">
        <f>GEW!$D$8+($D29-GEW!$D$8)*SUM(Fasering!$D$5:$D$12)</f>
        <v>6560.0408333333344</v>
      </c>
      <c r="I29" s="72">
        <f>($K$3+E29*12*7.57%)*SUM(Fasering!$D$5:$D$9)</f>
        <v>2338.145092000922</v>
      </c>
      <c r="J29" s="30">
        <f>($K$3+F29*12*7.57%)*SUM(Fasering!$D$5:$D$10)</f>
        <v>3405.6703340084732</v>
      </c>
      <c r="K29" s="30">
        <f>($K$3+G29*12*7.57%)*SUM(Fasering!$D$5:$D$11)</f>
        <v>4656.902918887452</v>
      </c>
      <c r="L29" s="73">
        <f>($K$3+H29*12*7.57%)*SUM(Fasering!$D$5:$D$12)</f>
        <v>6097.4810930000031</v>
      </c>
    </row>
    <row r="30" spans="1:12" x14ac:dyDescent="0.2">
      <c r="A30" s="52">
        <f t="shared" si="2"/>
        <v>20</v>
      </c>
      <c r="B30" s="16">
        <v>80997.47</v>
      </c>
      <c r="C30" s="16">
        <f t="shared" si="0"/>
        <v>80997.47</v>
      </c>
      <c r="D30" s="68">
        <f t="shared" si="1"/>
        <v>6749.7891666666665</v>
      </c>
      <c r="E30" s="69">
        <f>GEW!$D$8+($D30-GEW!$D$8)*SUM(Fasering!$D$5:$D$9)</f>
        <v>4588.489642660119</v>
      </c>
      <c r="F30" s="70">
        <f>GEW!$D$8+($D30-GEW!$D$8)*SUM(Fasering!$D$5:$D$10)</f>
        <v>5309.4630696135691</v>
      </c>
      <c r="G30" s="70">
        <f>GEW!$D$8+($D30-GEW!$D$8)*SUM(Fasering!$D$5:$D$11)</f>
        <v>6028.8157397132172</v>
      </c>
      <c r="H30" s="71">
        <f>GEW!$D$8+($D30-GEW!$D$8)*SUM(Fasering!$D$5:$D$12)</f>
        <v>6749.7891666666674</v>
      </c>
      <c r="I30" s="72">
        <f>($K$3+E30*12*7.57%)*SUM(Fasering!$D$5:$D$9)</f>
        <v>2391.2905365017032</v>
      </c>
      <c r="J30" s="30">
        <f>($K$3+F30*12*7.57%)*SUM(Fasering!$D$5:$D$10)</f>
        <v>3491.007522824314</v>
      </c>
      <c r="K30" s="30">
        <f>($K$3+G30*12*7.57%)*SUM(Fasering!$D$5:$D$11)</f>
        <v>4781.9211519080982</v>
      </c>
      <c r="L30" s="73">
        <f>($K$3+H30*12*7.57%)*SUM(Fasering!$D$5:$D$12)</f>
        <v>6269.848479000002</v>
      </c>
    </row>
    <row r="31" spans="1:12" x14ac:dyDescent="0.2">
      <c r="A31" s="52">
        <f t="shared" si="2"/>
        <v>21</v>
      </c>
      <c r="B31" s="16">
        <v>80997.47</v>
      </c>
      <c r="C31" s="16">
        <f t="shared" si="0"/>
        <v>80997.47</v>
      </c>
      <c r="D31" s="68">
        <f t="shared" si="1"/>
        <v>6749.7891666666665</v>
      </c>
      <c r="E31" s="69">
        <f>GEW!$D$8+($D31-GEW!$D$8)*SUM(Fasering!$D$5:$D$9)</f>
        <v>4588.489642660119</v>
      </c>
      <c r="F31" s="70">
        <f>GEW!$D$8+($D31-GEW!$D$8)*SUM(Fasering!$D$5:$D$10)</f>
        <v>5309.4630696135691</v>
      </c>
      <c r="G31" s="70">
        <f>GEW!$D$8+($D31-GEW!$D$8)*SUM(Fasering!$D$5:$D$11)</f>
        <v>6028.8157397132172</v>
      </c>
      <c r="H31" s="71">
        <f>GEW!$D$8+($D31-GEW!$D$8)*SUM(Fasering!$D$5:$D$12)</f>
        <v>6749.7891666666674</v>
      </c>
      <c r="I31" s="72">
        <f>($K$3+E31*12*7.57%)*SUM(Fasering!$D$5:$D$9)</f>
        <v>2391.2905365017032</v>
      </c>
      <c r="J31" s="30">
        <f>($K$3+F31*12*7.57%)*SUM(Fasering!$D$5:$D$10)</f>
        <v>3491.007522824314</v>
      </c>
      <c r="K31" s="30">
        <f>($K$3+G31*12*7.57%)*SUM(Fasering!$D$5:$D$11)</f>
        <v>4781.9211519080982</v>
      </c>
      <c r="L31" s="73">
        <f>($K$3+H31*12*7.57%)*SUM(Fasering!$D$5:$D$12)</f>
        <v>6269.848479000002</v>
      </c>
    </row>
    <row r="32" spans="1:12" x14ac:dyDescent="0.2">
      <c r="A32" s="52">
        <f t="shared" si="2"/>
        <v>22</v>
      </c>
      <c r="B32" s="16">
        <v>83273.899999999994</v>
      </c>
      <c r="C32" s="16">
        <f t="shared" si="0"/>
        <v>83273.899999999994</v>
      </c>
      <c r="D32" s="68">
        <f t="shared" si="1"/>
        <v>6939.4916666666659</v>
      </c>
      <c r="E32" s="69">
        <f>GEW!$D$8+($D32-GEW!$D$8)*SUM(Fasering!$D$5:$D$9)</f>
        <v>4693.8260564145539</v>
      </c>
      <c r="F32" s="70">
        <f>GEW!$D$8+($D32-GEW!$D$8)*SUM(Fasering!$D$5:$D$10)</f>
        <v>5442.9426008042947</v>
      </c>
      <c r="G32" s="70">
        <f>GEW!$D$8+($D32-GEW!$D$8)*SUM(Fasering!$D$5:$D$11)</f>
        <v>6190.375122276926</v>
      </c>
      <c r="H32" s="71">
        <f>GEW!$D$8+($D32-GEW!$D$8)*SUM(Fasering!$D$5:$D$12)</f>
        <v>6939.4916666666668</v>
      </c>
      <c r="I32" s="72">
        <f>($K$3+E32*12*7.57%)*SUM(Fasering!$D$5:$D$9)</f>
        <v>2444.4231438258403</v>
      </c>
      <c r="J32" s="30">
        <f>($K$3+F32*12*7.57%)*SUM(Fasering!$D$5:$D$10)</f>
        <v>3576.3240986115611</v>
      </c>
      <c r="K32" s="30">
        <f>($K$3+G32*12*7.57%)*SUM(Fasering!$D$5:$D$11)</f>
        <v>4906.909187022673</v>
      </c>
      <c r="L32" s="73">
        <f>($K$3+H32*12*7.57%)*SUM(Fasering!$D$5:$D$12)</f>
        <v>6442.1742300000014</v>
      </c>
    </row>
    <row r="33" spans="1:12" x14ac:dyDescent="0.2">
      <c r="A33" s="52">
        <f t="shared" si="2"/>
        <v>23</v>
      </c>
      <c r="B33" s="16">
        <v>83273.899999999994</v>
      </c>
      <c r="C33" s="16">
        <f t="shared" si="0"/>
        <v>83273.899999999994</v>
      </c>
      <c r="D33" s="68">
        <f t="shared" si="1"/>
        <v>6939.4916666666659</v>
      </c>
      <c r="E33" s="69">
        <f>GEW!$D$8+($D33-GEW!$D$8)*SUM(Fasering!$D$5:$D$9)</f>
        <v>4693.8260564145539</v>
      </c>
      <c r="F33" s="70">
        <f>GEW!$D$8+($D33-GEW!$D$8)*SUM(Fasering!$D$5:$D$10)</f>
        <v>5442.9426008042947</v>
      </c>
      <c r="G33" s="70">
        <f>GEW!$D$8+($D33-GEW!$D$8)*SUM(Fasering!$D$5:$D$11)</f>
        <v>6190.375122276926</v>
      </c>
      <c r="H33" s="71">
        <f>GEW!$D$8+($D33-GEW!$D$8)*SUM(Fasering!$D$5:$D$12)</f>
        <v>6939.4916666666668</v>
      </c>
      <c r="I33" s="72">
        <f>($K$3+E33*12*7.57%)*SUM(Fasering!$D$5:$D$9)</f>
        <v>2444.4231438258403</v>
      </c>
      <c r="J33" s="30">
        <f>($K$3+F33*12*7.57%)*SUM(Fasering!$D$5:$D$10)</f>
        <v>3576.3240986115611</v>
      </c>
      <c r="K33" s="30">
        <f>($K$3+G33*12*7.57%)*SUM(Fasering!$D$5:$D$11)</f>
        <v>4906.909187022673</v>
      </c>
      <c r="L33" s="73">
        <f>($K$3+H33*12*7.57%)*SUM(Fasering!$D$5:$D$12)</f>
        <v>6442.1742300000014</v>
      </c>
    </row>
    <row r="34" spans="1:12" x14ac:dyDescent="0.2">
      <c r="A34" s="52">
        <f t="shared" si="2"/>
        <v>24</v>
      </c>
      <c r="B34" s="16">
        <v>83273.899999999994</v>
      </c>
      <c r="C34" s="16">
        <f t="shared" si="0"/>
        <v>83273.899999999994</v>
      </c>
      <c r="D34" s="68">
        <f t="shared" si="1"/>
        <v>6939.4916666666659</v>
      </c>
      <c r="E34" s="69">
        <f>GEW!$D$8+($D34-GEW!$D$8)*SUM(Fasering!$D$5:$D$9)</f>
        <v>4693.8260564145539</v>
      </c>
      <c r="F34" s="70">
        <f>GEW!$D$8+($D34-GEW!$D$8)*SUM(Fasering!$D$5:$D$10)</f>
        <v>5442.9426008042947</v>
      </c>
      <c r="G34" s="70">
        <f>GEW!$D$8+($D34-GEW!$D$8)*SUM(Fasering!$D$5:$D$11)</f>
        <v>6190.375122276926</v>
      </c>
      <c r="H34" s="71">
        <f>GEW!$D$8+($D34-GEW!$D$8)*SUM(Fasering!$D$5:$D$12)</f>
        <v>6939.4916666666668</v>
      </c>
      <c r="I34" s="72">
        <f>($K$3+E34*12*7.57%)*SUM(Fasering!$D$5:$D$9)</f>
        <v>2444.4231438258403</v>
      </c>
      <c r="J34" s="30">
        <f>($K$3+F34*12*7.57%)*SUM(Fasering!$D$5:$D$10)</f>
        <v>3576.3240986115611</v>
      </c>
      <c r="K34" s="30">
        <f>($K$3+G34*12*7.57%)*SUM(Fasering!$D$5:$D$11)</f>
        <v>4906.909187022673</v>
      </c>
      <c r="L34" s="73">
        <f>($K$3+H34*12*7.57%)*SUM(Fasering!$D$5:$D$12)</f>
        <v>6442.1742300000014</v>
      </c>
    </row>
    <row r="35" spans="1:12" x14ac:dyDescent="0.2">
      <c r="A35" s="52">
        <f t="shared" si="2"/>
        <v>25</v>
      </c>
      <c r="B35" s="16">
        <v>83424.98</v>
      </c>
      <c r="C35" s="16">
        <f t="shared" si="0"/>
        <v>83424.98</v>
      </c>
      <c r="D35" s="68">
        <f t="shared" si="1"/>
        <v>6952.081666666666</v>
      </c>
      <c r="E35" s="69">
        <f>GEW!$D$8+($D35-GEW!$D$8)*SUM(Fasering!$D$5:$D$9)</f>
        <v>4700.816926061334</v>
      </c>
      <c r="F35" s="70">
        <f>GEW!$D$8+($D35-GEW!$D$8)*SUM(Fasering!$D$5:$D$10)</f>
        <v>5451.8012468299994</v>
      </c>
      <c r="G35" s="70">
        <f>GEW!$D$8+($D35-GEW!$D$8)*SUM(Fasering!$D$5:$D$11)</f>
        <v>6201.0973458980015</v>
      </c>
      <c r="H35" s="71">
        <f>GEW!$D$8+($D35-GEW!$D$8)*SUM(Fasering!$D$5:$D$12)</f>
        <v>6952.0816666666669</v>
      </c>
      <c r="I35" s="72">
        <f>($K$3+E35*12*7.57%)*SUM(Fasering!$D$5:$D$9)</f>
        <v>2447.9493995484104</v>
      </c>
      <c r="J35" s="30">
        <f>($K$3+F35*12*7.57%)*SUM(Fasering!$D$5:$D$10)</f>
        <v>3581.9863101752535</v>
      </c>
      <c r="K35" s="30">
        <f>($K$3+G35*12*7.57%)*SUM(Fasering!$D$5:$D$11)</f>
        <v>4915.2042772934528</v>
      </c>
      <c r="L35" s="73">
        <f>($K$3+H35*12*7.57%)*SUM(Fasering!$D$5:$D$12)</f>
        <v>6453.6109860000033</v>
      </c>
    </row>
    <row r="36" spans="1:12" x14ac:dyDescent="0.2">
      <c r="A36" s="52">
        <f t="shared" si="2"/>
        <v>26</v>
      </c>
      <c r="B36" s="16">
        <v>83564.97</v>
      </c>
      <c r="C36" s="16">
        <f t="shared" si="0"/>
        <v>83564.97</v>
      </c>
      <c r="D36" s="68">
        <f t="shared" si="1"/>
        <v>6963.7475000000004</v>
      </c>
      <c r="E36" s="69">
        <f>GEW!$D$8+($D36-GEW!$D$8)*SUM(Fasering!$D$5:$D$9)</f>
        <v>4707.2946321895633</v>
      </c>
      <c r="F36" s="70">
        <f>GEW!$D$8+($D36-GEW!$D$8)*SUM(Fasering!$D$5:$D$10)</f>
        <v>5460.0096255507997</v>
      </c>
      <c r="G36" s="70">
        <f>GEW!$D$8+($D36-GEW!$D$8)*SUM(Fasering!$D$5:$D$11)</f>
        <v>6211.032506638765</v>
      </c>
      <c r="H36" s="71">
        <f>GEW!$D$8+($D36-GEW!$D$8)*SUM(Fasering!$D$5:$D$12)</f>
        <v>6963.7475000000013</v>
      </c>
      <c r="I36" s="72">
        <f>($K$3+E36*12*7.57%)*SUM(Fasering!$D$5:$D$9)</f>
        <v>2451.216811109191</v>
      </c>
      <c r="J36" s="30">
        <f>($K$3+F36*12*7.57%)*SUM(Fasering!$D$5:$D$10)</f>
        <v>3587.2328881260178</v>
      </c>
      <c r="K36" s="30">
        <f>($K$3+G36*12*7.57%)*SUM(Fasering!$D$5:$D$11)</f>
        <v>4922.8904679673115</v>
      </c>
      <c r="L36" s="73">
        <f>($K$3+H36*12*7.57%)*SUM(Fasering!$D$5:$D$12)</f>
        <v>6464.2082290000035</v>
      </c>
    </row>
    <row r="37" spans="1:12" x14ac:dyDescent="0.2">
      <c r="A37" s="52">
        <f t="shared" si="2"/>
        <v>27</v>
      </c>
      <c r="B37" s="16">
        <v>83694.67</v>
      </c>
      <c r="C37" s="16">
        <f t="shared" si="0"/>
        <v>83694.67</v>
      </c>
      <c r="D37" s="68">
        <f t="shared" si="1"/>
        <v>6974.5558333333329</v>
      </c>
      <c r="E37" s="69">
        <f>GEW!$D$8+($D37-GEW!$D$8)*SUM(Fasering!$D$5:$D$9)</f>
        <v>4713.2961929069797</v>
      </c>
      <c r="F37" s="70">
        <f>GEW!$D$8+($D37-GEW!$D$8)*SUM(Fasering!$D$5:$D$10)</f>
        <v>5467.6146453385527</v>
      </c>
      <c r="G37" s="70">
        <f>GEW!$D$8+($D37-GEW!$D$8)*SUM(Fasering!$D$5:$D$11)</f>
        <v>6220.2373809017608</v>
      </c>
      <c r="H37" s="71">
        <f>GEW!$D$8+($D37-GEW!$D$8)*SUM(Fasering!$D$5:$D$12)</f>
        <v>6974.5558333333338</v>
      </c>
      <c r="I37" s="72">
        <f>($K$3+E37*12*7.57%)*SUM(Fasering!$D$5:$D$9)</f>
        <v>2454.2440507651168</v>
      </c>
      <c r="J37" s="30">
        <f>($K$3+F37*12*7.57%)*SUM(Fasering!$D$5:$D$10)</f>
        <v>3592.0938150508978</v>
      </c>
      <c r="K37" s="30">
        <f>($K$3+G37*12*7.57%)*SUM(Fasering!$D$5:$D$11)</f>
        <v>4930.0116832712574</v>
      </c>
      <c r="L37" s="73">
        <f>($K$3+H37*12*7.57%)*SUM(Fasering!$D$5:$D$12)</f>
        <v>6474.0265190000036</v>
      </c>
    </row>
    <row r="38" spans="1:12" x14ac:dyDescent="0.2">
      <c r="A38" s="52">
        <f t="shared" si="2"/>
        <v>28</v>
      </c>
      <c r="B38" s="16">
        <v>83814.84</v>
      </c>
      <c r="C38" s="16">
        <f t="shared" si="0"/>
        <v>83814.84</v>
      </c>
      <c r="D38" s="68">
        <f t="shared" si="1"/>
        <v>6984.57</v>
      </c>
      <c r="E38" s="69">
        <f>GEW!$D$8+($D38-GEW!$D$8)*SUM(Fasering!$D$5:$D$9)</f>
        <v>4718.8567754159394</v>
      </c>
      <c r="F38" s="70">
        <f>GEW!$D$8+($D38-GEW!$D$8)*SUM(Fasering!$D$5:$D$10)</f>
        <v>5474.660869146529</v>
      </c>
      <c r="G38" s="70">
        <f>GEW!$D$8+($D38-GEW!$D$8)*SUM(Fasering!$D$5:$D$11)</f>
        <v>6228.765906269412</v>
      </c>
      <c r="H38" s="71">
        <f>GEW!$D$8+($D38-GEW!$D$8)*SUM(Fasering!$D$5:$D$12)</f>
        <v>6984.5700000000006</v>
      </c>
      <c r="I38" s="72">
        <f>($K$3+E38*12*7.57%)*SUM(Fasering!$D$5:$D$9)</f>
        <v>2457.04885716028</v>
      </c>
      <c r="J38" s="30">
        <f>($K$3+F38*12*7.57%)*SUM(Fasering!$D$5:$D$10)</f>
        <v>3596.5975744075899</v>
      </c>
      <c r="K38" s="30">
        <f>($K$3+G38*12*7.57%)*SUM(Fasering!$D$5:$D$11)</f>
        <v>4936.6096512209497</v>
      </c>
      <c r="L38" s="73">
        <f>($K$3+H38*12*7.57%)*SUM(Fasering!$D$5:$D$12)</f>
        <v>6483.1233880000027</v>
      </c>
    </row>
    <row r="39" spans="1:12" x14ac:dyDescent="0.2">
      <c r="A39" s="52">
        <f t="shared" si="2"/>
        <v>29</v>
      </c>
      <c r="B39" s="16">
        <v>83926.1</v>
      </c>
      <c r="C39" s="16">
        <f t="shared" si="0"/>
        <v>83926.1</v>
      </c>
      <c r="D39" s="68">
        <f t="shared" si="1"/>
        <v>6993.8416666666672</v>
      </c>
      <c r="E39" s="69">
        <f>GEW!$D$8+($D39-GEW!$D$8)*SUM(Fasering!$D$5:$D$9)</f>
        <v>4724.0050687499397</v>
      </c>
      <c r="F39" s="70">
        <f>GEW!$D$8+($D39-GEW!$D$8)*SUM(Fasering!$D$5:$D$10)</f>
        <v>5481.1846509629167</v>
      </c>
      <c r="G39" s="70">
        <f>GEW!$D$8+($D39-GEW!$D$8)*SUM(Fasering!$D$5:$D$11)</f>
        <v>6236.662084453691</v>
      </c>
      <c r="H39" s="71">
        <f>GEW!$D$8+($D39-GEW!$D$8)*SUM(Fasering!$D$5:$D$12)</f>
        <v>6993.8416666666681</v>
      </c>
      <c r="I39" s="72">
        <f>($K$3+E39*12*7.57%)*SUM(Fasering!$D$5:$D$9)</f>
        <v>2459.6457012938063</v>
      </c>
      <c r="J39" s="30">
        <f>($K$3+F39*12*7.57%)*SUM(Fasering!$D$5:$D$10)</f>
        <v>3600.767402701053</v>
      </c>
      <c r="K39" s="30">
        <f>($K$3+G39*12*7.57%)*SUM(Fasering!$D$5:$D$11)</f>
        <v>4942.7184130923215</v>
      </c>
      <c r="L39" s="73">
        <f>($K$3+H39*12*7.57%)*SUM(Fasering!$D$5:$D$12)</f>
        <v>6491.5457700000034</v>
      </c>
    </row>
    <row r="40" spans="1:12" x14ac:dyDescent="0.2">
      <c r="A40" s="52">
        <f t="shared" si="2"/>
        <v>30</v>
      </c>
      <c r="B40" s="16">
        <v>84029.25</v>
      </c>
      <c r="C40" s="16">
        <f t="shared" si="0"/>
        <v>84029.25</v>
      </c>
      <c r="D40" s="68">
        <f t="shared" si="1"/>
        <v>7002.4375</v>
      </c>
      <c r="E40" s="69">
        <f>GEW!$D$8+($D40-GEW!$D$8)*SUM(Fasering!$D$5:$D$9)</f>
        <v>4728.7780910167212</v>
      </c>
      <c r="F40" s="70">
        <f>GEW!$D$8+($D40-GEW!$D$8)*SUM(Fasering!$D$5:$D$10)</f>
        <v>5487.2328991595768</v>
      </c>
      <c r="G40" s="70">
        <f>GEW!$D$8+($D40-GEW!$D$8)*SUM(Fasering!$D$5:$D$11)</f>
        <v>6243.9826918571453</v>
      </c>
      <c r="H40" s="71">
        <f>GEW!$D$8+($D40-GEW!$D$8)*SUM(Fasering!$D$5:$D$12)</f>
        <v>7002.4375000000009</v>
      </c>
      <c r="I40" s="72">
        <f>($K$3+E40*12*7.57%)*SUM(Fasering!$D$5:$D$9)</f>
        <v>2462.0532554226334</v>
      </c>
      <c r="J40" s="30">
        <f>($K$3+F40*12*7.57%)*SUM(Fasering!$D$5:$D$10)</f>
        <v>3604.633282518334</v>
      </c>
      <c r="K40" s="30">
        <f>($K$3+G40*12*7.57%)*SUM(Fasering!$D$5:$D$11)</f>
        <v>4948.3818931123824</v>
      </c>
      <c r="L40" s="73">
        <f>($K$3+H40*12*7.57%)*SUM(Fasering!$D$5:$D$12)</f>
        <v>6499.3542250000037</v>
      </c>
    </row>
    <row r="41" spans="1:12" x14ac:dyDescent="0.2">
      <c r="A41" s="52">
        <f t="shared" si="2"/>
        <v>31</v>
      </c>
      <c r="B41" s="16">
        <v>84124.72</v>
      </c>
      <c r="C41" s="16">
        <f t="shared" si="0"/>
        <v>84124.72</v>
      </c>
      <c r="D41" s="68">
        <f t="shared" si="1"/>
        <v>7010.3933333333334</v>
      </c>
      <c r="E41" s="69">
        <f>GEW!$D$8+($D41-GEW!$D$8)*SUM(Fasering!$D$5:$D$9)</f>
        <v>4733.1957394491956</v>
      </c>
      <c r="F41" s="70">
        <f>GEW!$D$8+($D41-GEW!$D$8)*SUM(Fasering!$D$5:$D$10)</f>
        <v>5492.8308269863837</v>
      </c>
      <c r="G41" s="70">
        <f>GEW!$D$8+($D41-GEW!$D$8)*SUM(Fasering!$D$5:$D$11)</f>
        <v>6250.7582457961453</v>
      </c>
      <c r="H41" s="71">
        <f>GEW!$D$8+($D41-GEW!$D$8)*SUM(Fasering!$D$5:$D$12)</f>
        <v>7010.3933333333343</v>
      </c>
      <c r="I41" s="72">
        <f>($K$3+E41*12*7.57%)*SUM(Fasering!$D$5:$D$9)</f>
        <v>2464.2815558848642</v>
      </c>
      <c r="J41" s="30">
        <f>($K$3+F41*12*7.57%)*SUM(Fasering!$D$5:$D$10)</f>
        <v>3608.2113294999713</v>
      </c>
      <c r="K41" s="30">
        <f>($K$3+G41*12*7.57%)*SUM(Fasering!$D$5:$D$11)</f>
        <v>4953.6237005531511</v>
      </c>
      <c r="L41" s="73">
        <f>($K$3+H41*12*7.57%)*SUM(Fasering!$D$5:$D$12)</f>
        <v>6506.581304000003</v>
      </c>
    </row>
    <row r="42" spans="1:12" x14ac:dyDescent="0.2">
      <c r="A42" s="52">
        <f t="shared" si="2"/>
        <v>32</v>
      </c>
      <c r="B42" s="16">
        <v>84213.14</v>
      </c>
      <c r="C42" s="16">
        <f t="shared" si="0"/>
        <v>84213.14</v>
      </c>
      <c r="D42" s="68">
        <f t="shared" si="1"/>
        <v>7017.7616666666663</v>
      </c>
      <c r="E42" s="69">
        <f>GEW!$D$8+($D42-GEW!$D$8)*SUM(Fasering!$D$5:$D$9)</f>
        <v>4737.2871658072063</v>
      </c>
      <c r="F42" s="70">
        <f>GEW!$D$8+($D42-GEW!$D$8)*SUM(Fasering!$D$5:$D$10)</f>
        <v>5498.0153747861777</v>
      </c>
      <c r="G42" s="70">
        <f>GEW!$D$8+($D42-GEW!$D$8)*SUM(Fasering!$D$5:$D$11)</f>
        <v>6257.0334576876958</v>
      </c>
      <c r="H42" s="71">
        <f>GEW!$D$8+($D42-GEW!$D$8)*SUM(Fasering!$D$5:$D$12)</f>
        <v>7017.7616666666672</v>
      </c>
      <c r="I42" s="72">
        <f>($K$3+E42*12*7.57%)*SUM(Fasering!$D$5:$D$9)</f>
        <v>2466.3453070828359</v>
      </c>
      <c r="J42" s="30">
        <f>($K$3+F42*12*7.57%)*SUM(Fasering!$D$5:$D$10)</f>
        <v>3611.5251549332638</v>
      </c>
      <c r="K42" s="30">
        <f>($K$3+G42*12*7.57%)*SUM(Fasering!$D$5:$D$11)</f>
        <v>4958.4784257433967</v>
      </c>
      <c r="L42" s="73">
        <f>($K$3+H42*12*7.57%)*SUM(Fasering!$D$5:$D$12)</f>
        <v>6513.2746980000029</v>
      </c>
    </row>
    <row r="43" spans="1:12" x14ac:dyDescent="0.2">
      <c r="A43" s="52">
        <f t="shared" si="2"/>
        <v>33</v>
      </c>
      <c r="B43" s="16">
        <v>84295</v>
      </c>
      <c r="C43" s="16">
        <f t="shared" si="0"/>
        <v>84295</v>
      </c>
      <c r="D43" s="68">
        <f t="shared" si="1"/>
        <v>7024.583333333333</v>
      </c>
      <c r="E43" s="69">
        <f>GEW!$D$8+($D43-GEW!$D$8)*SUM(Fasering!$D$5:$D$9)</f>
        <v>4741.0750436817452</v>
      </c>
      <c r="F43" s="70">
        <f>GEW!$D$8+($D43-GEW!$D$8)*SUM(Fasering!$D$5:$D$10)</f>
        <v>5502.8152739367215</v>
      </c>
      <c r="G43" s="70">
        <f>GEW!$D$8+($D43-GEW!$D$8)*SUM(Fasering!$D$5:$D$11)</f>
        <v>6262.8431030783586</v>
      </c>
      <c r="H43" s="71">
        <f>GEW!$D$8+($D43-GEW!$D$8)*SUM(Fasering!$D$5:$D$12)</f>
        <v>7024.5833333333339</v>
      </c>
      <c r="I43" s="72">
        <f>($K$3+E43*12*7.57%)*SUM(Fasering!$D$5:$D$9)</f>
        <v>2468.2559457739239</v>
      </c>
      <c r="J43" s="30">
        <f>($K$3+F43*12*7.57%)*SUM(Fasering!$D$5:$D$10)</f>
        <v>3614.5931231527757</v>
      </c>
      <c r="K43" s="30">
        <f>($K$3+G43*12*7.57%)*SUM(Fasering!$D$5:$D$11)</f>
        <v>4962.972972272164</v>
      </c>
      <c r="L43" s="73">
        <f>($K$3+H43*12*7.57%)*SUM(Fasering!$D$5:$D$12)</f>
        <v>6519.4715000000024</v>
      </c>
    </row>
    <row r="44" spans="1:12" x14ac:dyDescent="0.2">
      <c r="A44" s="52">
        <f t="shared" si="2"/>
        <v>34</v>
      </c>
      <c r="B44" s="16">
        <v>84370.84</v>
      </c>
      <c r="C44" s="16">
        <f t="shared" si="0"/>
        <v>84370.84</v>
      </c>
      <c r="D44" s="68">
        <f t="shared" si="1"/>
        <v>7030.9033333333327</v>
      </c>
      <c r="E44" s="69">
        <f>GEW!$D$8+($D44-GEW!$D$8)*SUM(Fasering!$D$5:$D$9)</f>
        <v>4744.5843602955383</v>
      </c>
      <c r="F44" s="70">
        <f>GEW!$D$8+($D44-GEW!$D$8)*SUM(Fasering!$D$5:$D$10)</f>
        <v>5507.2621875890209</v>
      </c>
      <c r="G44" s="70">
        <f>GEW!$D$8+($D44-GEW!$D$8)*SUM(Fasering!$D$5:$D$11)</f>
        <v>6268.2255060398511</v>
      </c>
      <c r="H44" s="71">
        <f>GEW!$D$8+($D44-GEW!$D$8)*SUM(Fasering!$D$5:$D$12)</f>
        <v>7030.9033333333336</v>
      </c>
      <c r="I44" s="72">
        <f>($K$3+E44*12*7.57%)*SUM(Fasering!$D$5:$D$9)</f>
        <v>2470.02607573156</v>
      </c>
      <c r="J44" s="30">
        <f>($K$3+F44*12*7.57%)*SUM(Fasering!$D$5:$D$10)</f>
        <v>3617.4354724047644</v>
      </c>
      <c r="K44" s="30">
        <f>($K$3+G44*12*7.57%)*SUM(Fasering!$D$5:$D$11)</f>
        <v>4967.1369889926809</v>
      </c>
      <c r="L44" s="73">
        <f>($K$3+H44*12*7.57%)*SUM(Fasering!$D$5:$D$12)</f>
        <v>6525.2125880000021</v>
      </c>
    </row>
    <row r="45" spans="1:12" x14ac:dyDescent="0.2">
      <c r="A45" s="52">
        <f t="shared" si="2"/>
        <v>35</v>
      </c>
      <c r="B45" s="16">
        <v>84441.01</v>
      </c>
      <c r="C45" s="16">
        <f t="shared" si="0"/>
        <v>84441.01</v>
      </c>
      <c r="D45" s="68">
        <f t="shared" si="1"/>
        <v>7036.7508333333326</v>
      </c>
      <c r="E45" s="69">
        <f>GEW!$D$8+($D45-GEW!$D$8)*SUM(Fasering!$D$5:$D$9)</f>
        <v>4747.8313110707204</v>
      </c>
      <c r="F45" s="70">
        <f>GEW!$D$8+($D45-GEW!$D$8)*SUM(Fasering!$D$5:$D$10)</f>
        <v>5511.3766381557652</v>
      </c>
      <c r="G45" s="70">
        <f>GEW!$D$8+($D45-GEW!$D$8)*SUM(Fasering!$D$5:$D$11)</f>
        <v>6273.2055062482896</v>
      </c>
      <c r="H45" s="71">
        <f>GEW!$D$8+($D45-GEW!$D$8)*SUM(Fasering!$D$5:$D$12)</f>
        <v>7036.7508333333335</v>
      </c>
      <c r="I45" s="72">
        <f>($K$3+E45*12*7.57%)*SUM(Fasering!$D$5:$D$9)</f>
        <v>2471.6638660681556</v>
      </c>
      <c r="J45" s="30">
        <f>($K$3+F45*12*7.57%)*SUM(Fasering!$D$5:$D$10)</f>
        <v>3620.0653200710626</v>
      </c>
      <c r="K45" s="30">
        <f>($K$3+G45*12*7.57%)*SUM(Fasering!$D$5:$D$11)</f>
        <v>4970.9896927542677</v>
      </c>
      <c r="L45" s="73">
        <f>($K$3+H45*12*7.57%)*SUM(Fasering!$D$5:$D$12)</f>
        <v>6530.5244570000032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="90" zoomScaleNormal="90" workbookViewId="0"/>
  </sheetViews>
  <sheetFormatPr defaultColWidth="7.75" defaultRowHeight="12.75" x14ac:dyDescent="0.2"/>
  <cols>
    <col min="1" max="1" width="6.625" style="2" bestFit="1" customWidth="1"/>
    <col min="2" max="4" width="13.375" style="2" customWidth="1"/>
    <col min="5" max="8" width="10.75" style="2" customWidth="1"/>
    <col min="9" max="16384" width="7.75" style="2"/>
  </cols>
  <sheetData>
    <row r="1" spans="1:8" ht="15" x14ac:dyDescent="0.25">
      <c r="A1" s="1" t="s">
        <v>64</v>
      </c>
      <c r="B1" s="1" t="s">
        <v>24</v>
      </c>
    </row>
    <row r="2" spans="1:8" x14ac:dyDescent="0.2">
      <c r="A2" s="24"/>
      <c r="D2" s="3">
        <f>Inhoud!B4</f>
        <v>44317</v>
      </c>
    </row>
    <row r="3" spans="1:8" ht="15" x14ac:dyDescent="0.25">
      <c r="A3" s="1"/>
      <c r="B3" s="1"/>
      <c r="C3" s="4" t="s">
        <v>18</v>
      </c>
      <c r="D3" s="5">
        <f>Inhoud!B6</f>
        <v>1</v>
      </c>
    </row>
    <row r="4" spans="1:8" x14ac:dyDescent="0.2">
      <c r="A4"/>
      <c r="B4" s="107" t="s">
        <v>19</v>
      </c>
      <c r="C4" s="108"/>
      <c r="D4" s="6" t="s">
        <v>20</v>
      </c>
      <c r="E4" s="107" t="s">
        <v>21</v>
      </c>
      <c r="F4" s="109"/>
      <c r="G4" s="109"/>
      <c r="H4" s="108"/>
    </row>
    <row r="5" spans="1:8" x14ac:dyDescent="0.2">
      <c r="A5"/>
      <c r="B5" s="7">
        <v>1</v>
      </c>
      <c r="C5" s="8"/>
      <c r="D5" s="8"/>
      <c r="E5" s="110" t="s">
        <v>22</v>
      </c>
      <c r="F5" s="111"/>
      <c r="G5" s="112"/>
      <c r="H5" s="9" t="s">
        <v>23</v>
      </c>
    </row>
    <row r="6" spans="1:8" s="25" customFormat="1" x14ac:dyDescent="0.2">
      <c r="A6"/>
      <c r="B6" s="10" t="s">
        <v>93</v>
      </c>
      <c r="C6" s="11">
        <f>Inhoud!B4</f>
        <v>44317</v>
      </c>
      <c r="D6" s="11">
        <f>C6</f>
        <v>44317</v>
      </c>
      <c r="E6" s="12">
        <v>1</v>
      </c>
      <c r="F6" s="13">
        <v>0.5</v>
      </c>
      <c r="G6" s="14">
        <v>0.2</v>
      </c>
      <c r="H6" s="15"/>
    </row>
    <row r="7" spans="1:8" x14ac:dyDescent="0.2">
      <c r="A7"/>
      <c r="B7" s="16"/>
      <c r="C7" s="16"/>
      <c r="D7" s="16"/>
      <c r="E7" s="17"/>
      <c r="F7" s="17"/>
      <c r="G7" s="17"/>
      <c r="H7" s="18"/>
    </row>
    <row r="8" spans="1:8" x14ac:dyDescent="0.2">
      <c r="A8"/>
      <c r="B8" s="16">
        <v>22679.64</v>
      </c>
      <c r="C8" s="16">
        <f t="shared" ref="C8" si="0">B8*$D$3</f>
        <v>22679.64</v>
      </c>
      <c r="D8" s="16">
        <f t="shared" ref="D8" si="1">B8/12*$D$3</f>
        <v>1889.97</v>
      </c>
      <c r="E8" s="17">
        <f t="shared" ref="E8" si="2">C8/1976</f>
        <v>11.47755060728745</v>
      </c>
      <c r="F8" s="17">
        <f t="shared" ref="F8" si="3">E8/2</f>
        <v>5.7387753036437248</v>
      </c>
      <c r="G8" s="17">
        <f t="shared" ref="G8" si="4">E8/5</f>
        <v>2.29551012145749</v>
      </c>
      <c r="H8" s="18">
        <f t="shared" ref="H8" si="5">C8/2080</f>
        <v>10.903673076923077</v>
      </c>
    </row>
    <row r="9" spans="1:8" x14ac:dyDescent="0.2">
      <c r="A9"/>
      <c r="B9" s="19"/>
      <c r="C9" s="19"/>
      <c r="D9" s="19"/>
      <c r="E9" s="20"/>
      <c r="F9" s="20"/>
      <c r="G9" s="20"/>
      <c r="H9" s="21"/>
    </row>
    <row r="10" spans="1:8" x14ac:dyDescent="0.2">
      <c r="A10"/>
      <c r="B10"/>
      <c r="C10"/>
      <c r="D10"/>
      <c r="E10"/>
      <c r="F10"/>
      <c r="G10"/>
      <c r="H10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</sheetData>
  <mergeCells count="3">
    <mergeCell ref="B4:C4"/>
    <mergeCell ref="E4:H4"/>
    <mergeCell ref="E5:G5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28</v>
      </c>
      <c r="B1" s="1" t="s">
        <v>29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22148.69</v>
      </c>
      <c r="C10" s="16">
        <f t="shared" ref="C10:C45" si="0">B10*$D$3</f>
        <v>22148.69</v>
      </c>
      <c r="D10" s="68">
        <f t="shared" ref="D10:D45" si="1">B10/12*$D$3</f>
        <v>1845.7241666666666</v>
      </c>
      <c r="E10" s="69">
        <f>GEW!$D$8</f>
        <v>1889.97</v>
      </c>
      <c r="F10" s="70">
        <f>GEW!$D$8</f>
        <v>1889.97</v>
      </c>
      <c r="G10" s="70">
        <f>GEW!$D$8</f>
        <v>1889.97</v>
      </c>
      <c r="H10" s="71">
        <f>GEW!$D$8</f>
        <v>1889.97</v>
      </c>
      <c r="I10" s="72">
        <f>($K$3+E10*12*7.57%)*SUM(Fasering!$D$5:$D$9)</f>
        <v>1030.1336542844688</v>
      </c>
      <c r="J10" s="30">
        <f>($K$3+F10*12*7.57%)*SUM(Fasering!$D$5:$D$10)</f>
        <v>1305.3582549167709</v>
      </c>
      <c r="K10" s="30">
        <f>($K$3+G10*12*7.57%)*SUM(Fasering!$D$5:$D$11)</f>
        <v>1579.9641473676984</v>
      </c>
      <c r="L10" s="73">
        <f>($K$3+H10*12*7.57%)*SUM(Fasering!$D$5:$D$12)</f>
        <v>1855.1887480000005</v>
      </c>
    </row>
    <row r="11" spans="1:12" x14ac:dyDescent="0.2">
      <c r="A11" s="52">
        <f t="shared" ref="A11:A45" si="2">+A10+1</f>
        <v>1</v>
      </c>
      <c r="B11" s="16">
        <v>22424.83</v>
      </c>
      <c r="C11" s="16">
        <f t="shared" si="0"/>
        <v>22424.83</v>
      </c>
      <c r="D11" s="68">
        <f t="shared" si="1"/>
        <v>1868.7358333333334</v>
      </c>
      <c r="E11" s="69">
        <f>GEW!$D$8</f>
        <v>1889.97</v>
      </c>
      <c r="F11" s="70">
        <f>GEW!$D$8</f>
        <v>1889.97</v>
      </c>
      <c r="G11" s="70">
        <f>GEW!$D$8</f>
        <v>1889.97</v>
      </c>
      <c r="H11" s="71">
        <f>GEW!$D$8</f>
        <v>1889.97</v>
      </c>
      <c r="I11" s="72">
        <f>($K$3+E11*12*7.57%)*SUM(Fasering!$D$5:$D$9)</f>
        <v>1030.1336542844688</v>
      </c>
      <c r="J11" s="30">
        <f>($K$3+F11*12*7.57%)*SUM(Fasering!$D$5:$D$10)</f>
        <v>1305.3582549167709</v>
      </c>
      <c r="K11" s="30">
        <f>($K$3+G11*12*7.57%)*SUM(Fasering!$D$5:$D$11)</f>
        <v>1579.9641473676984</v>
      </c>
      <c r="L11" s="73">
        <f>($K$3+H11*12*7.57%)*SUM(Fasering!$D$5:$D$12)</f>
        <v>1855.1887480000005</v>
      </c>
    </row>
    <row r="12" spans="1:12" x14ac:dyDescent="0.2">
      <c r="A12" s="52">
        <f t="shared" si="2"/>
        <v>2</v>
      </c>
      <c r="B12" s="16">
        <v>22700.5</v>
      </c>
      <c r="C12" s="16">
        <f t="shared" si="0"/>
        <v>22700.5</v>
      </c>
      <c r="D12" s="68">
        <f t="shared" si="1"/>
        <v>1891.7083333333333</v>
      </c>
      <c r="E12" s="69">
        <f>GEW!$D$8+($D12-GEW!$D$8)*SUM(Fasering!$D$5:$D$9)</f>
        <v>1890.9352471593318</v>
      </c>
      <c r="F12" s="70">
        <f>GEW!$D$8+($D12-GEW!$D$8)*SUM(Fasering!$D$5:$D$10)</f>
        <v>1891.1931357962417</v>
      </c>
      <c r="G12" s="70">
        <f>GEW!$D$8+($D12-GEW!$D$8)*SUM(Fasering!$D$5:$D$11)</f>
        <v>1891.4504446964233</v>
      </c>
      <c r="H12" s="71">
        <f>GEW!$D$8+($D12-GEW!$D$8)*SUM(Fasering!$D$5:$D$12)</f>
        <v>1891.7083333333333</v>
      </c>
      <c r="I12" s="72">
        <f>($K$3+E12*12*7.57%)*SUM(Fasering!$D$5:$D$9)</f>
        <v>1030.6205333841035</v>
      </c>
      <c r="J12" s="30">
        <f>($K$3+F12*12*7.57%)*SUM(Fasering!$D$5:$D$10)</f>
        <v>1306.1400508740028</v>
      </c>
      <c r="K12" s="30">
        <f>($K$3+G12*12*7.57%)*SUM(Fasering!$D$5:$D$11)</f>
        <v>1581.1094715869756</v>
      </c>
      <c r="L12" s="73">
        <f>($K$3+H12*12*7.57%)*SUM(Fasering!$D$5:$D$12)</f>
        <v>1856.7678500000004</v>
      </c>
    </row>
    <row r="13" spans="1:12" x14ac:dyDescent="0.2">
      <c r="A13" s="52">
        <f t="shared" si="2"/>
        <v>3</v>
      </c>
      <c r="B13" s="16">
        <v>22976.639999999999</v>
      </c>
      <c r="C13" s="16">
        <f t="shared" si="0"/>
        <v>22976.639999999999</v>
      </c>
      <c r="D13" s="68">
        <f t="shared" si="1"/>
        <v>1914.72</v>
      </c>
      <c r="E13" s="69">
        <f>GEW!$D$8+($D13-GEW!$D$8)*SUM(Fasering!$D$5:$D$9)</f>
        <v>1903.7129724986348</v>
      </c>
      <c r="F13" s="70">
        <f>GEW!$D$8+($D13-GEW!$D$8)*SUM(Fasering!$D$5:$D$10)</f>
        <v>1907.3847330529143</v>
      </c>
      <c r="G13" s="70">
        <f>GEW!$D$8+($D13-GEW!$D$8)*SUM(Fasering!$D$5:$D$11)</f>
        <v>1911.0482394457206</v>
      </c>
      <c r="H13" s="71">
        <f>GEW!$D$8+($D13-GEW!$D$8)*SUM(Fasering!$D$5:$D$12)</f>
        <v>1914.72</v>
      </c>
      <c r="I13" s="72">
        <f>($K$3+E13*12*7.57%)*SUM(Fasering!$D$5:$D$9)</f>
        <v>1037.065729672365</v>
      </c>
      <c r="J13" s="30">
        <f>($K$3+F13*12*7.57%)*SUM(Fasering!$D$5:$D$10)</f>
        <v>1316.4892903577079</v>
      </c>
      <c r="K13" s="30">
        <f>($K$3+G13*12*7.57%)*SUM(Fasering!$D$5:$D$11)</f>
        <v>1596.2710166450445</v>
      </c>
      <c r="L13" s="73">
        <f>($K$3+H13*12*7.57%)*SUM(Fasering!$D$5:$D$12)</f>
        <v>1877.6716480000005</v>
      </c>
    </row>
    <row r="14" spans="1:12" x14ac:dyDescent="0.2">
      <c r="A14" s="52">
        <f t="shared" si="2"/>
        <v>4</v>
      </c>
      <c r="B14" s="16">
        <v>23301.200000000001</v>
      </c>
      <c r="C14" s="16">
        <f t="shared" si="0"/>
        <v>23301.200000000001</v>
      </c>
      <c r="D14" s="68">
        <f t="shared" si="1"/>
        <v>1941.7666666666667</v>
      </c>
      <c r="E14" s="69">
        <f>GEW!$D$8+($D14-GEW!$D$8)*SUM(Fasering!$D$5:$D$9)</f>
        <v>1918.7312188089272</v>
      </c>
      <c r="F14" s="70">
        <f>GEW!$D$8+($D14-GEW!$D$8)*SUM(Fasering!$D$5:$D$10)</f>
        <v>1926.415459516395</v>
      </c>
      <c r="G14" s="70">
        <f>GEW!$D$8+($D14-GEW!$D$8)*SUM(Fasering!$D$5:$D$11)</f>
        <v>1934.0824259591989</v>
      </c>
      <c r="H14" s="71">
        <f>GEW!$D$8+($D14-GEW!$D$8)*SUM(Fasering!$D$5:$D$12)</f>
        <v>1941.7666666666667</v>
      </c>
      <c r="I14" s="72">
        <f>($K$3+E14*12*7.57%)*SUM(Fasering!$D$5:$D$9)</f>
        <v>1044.6410643117442</v>
      </c>
      <c r="J14" s="30">
        <f>($K$3+F14*12*7.57%)*SUM(Fasering!$D$5:$D$10)</f>
        <v>1328.6532259223898</v>
      </c>
      <c r="K14" s="30">
        <f>($K$3+G14*12*7.57%)*SUM(Fasering!$D$5:$D$11)</f>
        <v>1614.0910755428743</v>
      </c>
      <c r="L14" s="73">
        <f>($K$3+H14*12*7.57%)*SUM(Fasering!$D$5:$D$12)</f>
        <v>1902.2408400000006</v>
      </c>
    </row>
    <row r="15" spans="1:12" x14ac:dyDescent="0.2">
      <c r="A15" s="52">
        <f t="shared" si="2"/>
        <v>5</v>
      </c>
      <c r="B15" s="16">
        <v>23540.78</v>
      </c>
      <c r="C15" s="16">
        <f t="shared" si="0"/>
        <v>23540.78</v>
      </c>
      <c r="D15" s="68">
        <f t="shared" si="1"/>
        <v>1961.7316666666666</v>
      </c>
      <c r="E15" s="69">
        <f>GEW!$D$8+($D15-GEW!$D$8)*SUM(Fasering!$D$5:$D$9)</f>
        <v>1929.8172166244926</v>
      </c>
      <c r="F15" s="70">
        <f>GEW!$D$8+($D15-GEW!$D$8)*SUM(Fasering!$D$5:$D$10)</f>
        <v>1940.4633441790791</v>
      </c>
      <c r="G15" s="70">
        <f>GEW!$D$8+($D15-GEW!$D$8)*SUM(Fasering!$D$5:$D$11)</f>
        <v>1951.0855391120801</v>
      </c>
      <c r="H15" s="71">
        <f>GEW!$D$8+($D15-GEW!$D$8)*SUM(Fasering!$D$5:$D$12)</f>
        <v>1961.7316666666666</v>
      </c>
      <c r="I15" s="72">
        <f>($K$3+E15*12*7.57%)*SUM(Fasering!$D$5:$D$9)</f>
        <v>1050.2329384579803</v>
      </c>
      <c r="J15" s="30">
        <f>($K$3+F15*12*7.57%)*SUM(Fasering!$D$5:$D$10)</f>
        <v>1337.6322611780788</v>
      </c>
      <c r="K15" s="30">
        <f>($K$3+G15*12*7.57%)*SUM(Fasering!$D$5:$D$11)</f>
        <v>1627.2452834266003</v>
      </c>
      <c r="L15" s="73">
        <f>($K$3+H15*12*7.57%)*SUM(Fasering!$D$5:$D$12)</f>
        <v>1920.3770460000003</v>
      </c>
    </row>
    <row r="16" spans="1:12" x14ac:dyDescent="0.2">
      <c r="A16" s="52">
        <f t="shared" si="2"/>
        <v>6</v>
      </c>
      <c r="B16" s="16">
        <v>24407.53</v>
      </c>
      <c r="C16" s="16">
        <f t="shared" si="0"/>
        <v>24407.53</v>
      </c>
      <c r="D16" s="68">
        <f t="shared" si="1"/>
        <v>2033.9608333333333</v>
      </c>
      <c r="E16" s="69">
        <f>GEW!$D$8+($D16-GEW!$D$8)*SUM(Fasering!$D$5:$D$9)</f>
        <v>1969.9240227295149</v>
      </c>
      <c r="F16" s="70">
        <f>GEW!$D$8+($D16-GEW!$D$8)*SUM(Fasering!$D$5:$D$10)</f>
        <v>1991.2856333158245</v>
      </c>
      <c r="G16" s="70">
        <f>GEW!$D$8+($D16-GEW!$D$8)*SUM(Fasering!$D$5:$D$11)</f>
        <v>2012.5992227470238</v>
      </c>
      <c r="H16" s="71">
        <f>GEW!$D$8+($D16-GEW!$D$8)*SUM(Fasering!$D$5:$D$12)</f>
        <v>2033.9608333333333</v>
      </c>
      <c r="I16" s="72">
        <f>($K$3+E16*12*7.57%)*SUM(Fasering!$D$5:$D$9)</f>
        <v>1070.4631618332635</v>
      </c>
      <c r="J16" s="30">
        <f>($K$3+F16*12*7.57%)*SUM(Fasering!$D$5:$D$10)</f>
        <v>1370.1165203310491</v>
      </c>
      <c r="K16" s="30">
        <f>($K$3+G16*12*7.57%)*SUM(Fasering!$D$5:$D$11)</f>
        <v>1674.8344381274078</v>
      </c>
      <c r="L16" s="73">
        <f>($K$3+H16*12*7.57%)*SUM(Fasering!$D$5:$D$12)</f>
        <v>1985.9900210000003</v>
      </c>
    </row>
    <row r="17" spans="1:12" x14ac:dyDescent="0.2">
      <c r="A17" s="52">
        <f t="shared" si="2"/>
        <v>7</v>
      </c>
      <c r="B17" s="16">
        <v>24568.06</v>
      </c>
      <c r="C17" s="16">
        <f t="shared" si="0"/>
        <v>24568.06</v>
      </c>
      <c r="D17" s="68">
        <f t="shared" si="1"/>
        <v>2047.3383333333334</v>
      </c>
      <c r="E17" s="69">
        <f>GEW!$D$8+($D17-GEW!$D$8)*SUM(Fasering!$D$5:$D$9)</f>
        <v>1977.3521687739792</v>
      </c>
      <c r="F17" s="70">
        <f>GEW!$D$8+($D17-GEW!$D$8)*SUM(Fasering!$D$5:$D$10)</f>
        <v>2000.698384484122</v>
      </c>
      <c r="G17" s="70">
        <f>GEW!$D$8+($D17-GEW!$D$8)*SUM(Fasering!$D$5:$D$11)</f>
        <v>2023.9921176231906</v>
      </c>
      <c r="H17" s="71">
        <f>GEW!$D$8+($D17-GEW!$D$8)*SUM(Fasering!$D$5:$D$12)</f>
        <v>2047.3383333333334</v>
      </c>
      <c r="I17" s="72">
        <f>($K$3+E17*12*7.57%)*SUM(Fasering!$D$5:$D$9)</f>
        <v>1074.2099835909032</v>
      </c>
      <c r="J17" s="30">
        <f>($K$3+F17*12*7.57%)*SUM(Fasering!$D$5:$D$10)</f>
        <v>1376.1329012042265</v>
      </c>
      <c r="K17" s="30">
        <f>($K$3+G17*12*7.57%)*SUM(Fasering!$D$5:$D$11)</f>
        <v>1683.6483833297389</v>
      </c>
      <c r="L17" s="73">
        <f>($K$3+H17*12*7.57%)*SUM(Fasering!$D$5:$D$12)</f>
        <v>1998.1421420000006</v>
      </c>
    </row>
    <row r="18" spans="1:12" x14ac:dyDescent="0.2">
      <c r="A18" s="52">
        <f t="shared" si="2"/>
        <v>8</v>
      </c>
      <c r="B18" s="16">
        <v>25513.9</v>
      </c>
      <c r="C18" s="16">
        <f t="shared" si="0"/>
        <v>25513.9</v>
      </c>
      <c r="D18" s="68">
        <f t="shared" si="1"/>
        <v>2126.1583333333333</v>
      </c>
      <c r="E18" s="69">
        <f>GEW!$D$8+($D18-GEW!$D$8)*SUM(Fasering!$D$5:$D$9)</f>
        <v>2021.1186775554897</v>
      </c>
      <c r="F18" s="70">
        <f>GEW!$D$8+($D18-GEW!$D$8)*SUM(Fasering!$D$5:$D$10)</f>
        <v>2056.158152533847</v>
      </c>
      <c r="G18" s="70">
        <f>GEW!$D$8+($D18-GEW!$D$8)*SUM(Fasering!$D$5:$D$11)</f>
        <v>2091.1188583549761</v>
      </c>
      <c r="H18" s="71">
        <f>GEW!$D$8+($D18-GEW!$D$8)*SUM(Fasering!$D$5:$D$12)</f>
        <v>2126.1583333333333</v>
      </c>
      <c r="I18" s="72">
        <f>($K$3+E18*12*7.57%)*SUM(Fasering!$D$5:$D$9)</f>
        <v>1096.2861929676299</v>
      </c>
      <c r="J18" s="30">
        <f>($K$3+F18*12*7.57%)*SUM(Fasering!$D$5:$D$10)</f>
        <v>1411.581313869061</v>
      </c>
      <c r="K18" s="30">
        <f>($K$3+G18*12*7.57%)*SUM(Fasering!$D$5:$D$11)</f>
        <v>1735.5799969232917</v>
      </c>
      <c r="L18" s="73">
        <f>($K$3+H18*12*7.57%)*SUM(Fasering!$D$5:$D$12)</f>
        <v>2069.7422300000007</v>
      </c>
    </row>
    <row r="19" spans="1:12" x14ac:dyDescent="0.2">
      <c r="A19" s="52">
        <f t="shared" si="2"/>
        <v>9</v>
      </c>
      <c r="B19" s="16">
        <v>25595.33</v>
      </c>
      <c r="C19" s="16">
        <f t="shared" si="0"/>
        <v>25595.33</v>
      </c>
      <c r="D19" s="68">
        <f t="shared" si="1"/>
        <v>2132.9441666666667</v>
      </c>
      <c r="E19" s="69">
        <f>GEW!$D$8+($D19-GEW!$D$8)*SUM(Fasering!$D$5:$D$9)</f>
        <v>2024.8866581971188</v>
      </c>
      <c r="F19" s="70">
        <f>GEW!$D$8+($D19-GEW!$D$8)*SUM(Fasering!$D$5:$D$10)</f>
        <v>2060.9328384345163</v>
      </c>
      <c r="G19" s="70">
        <f>GEW!$D$8+($D19-GEW!$D$8)*SUM(Fasering!$D$5:$D$11)</f>
        <v>2096.8979864292692</v>
      </c>
      <c r="H19" s="71">
        <f>GEW!$D$8+($D19-GEW!$D$8)*SUM(Fasering!$D$5:$D$12)</f>
        <v>2132.9441666666667</v>
      </c>
      <c r="I19" s="72">
        <f>($K$3+E19*12*7.57%)*SUM(Fasering!$D$5:$D$9)</f>
        <v>1098.1867953206145</v>
      </c>
      <c r="J19" s="30">
        <f>($K$3+F19*12*7.57%)*SUM(Fasering!$D$5:$D$10)</f>
        <v>1414.6331664480358</v>
      </c>
      <c r="K19" s="30">
        <f>($K$3+G19*12*7.57%)*SUM(Fasering!$D$5:$D$11)</f>
        <v>1740.05093418004</v>
      </c>
      <c r="L19" s="73">
        <f>($K$3+H19*12*7.57%)*SUM(Fasering!$D$5:$D$12)</f>
        <v>2075.9064810000009</v>
      </c>
    </row>
    <row r="20" spans="1:12" x14ac:dyDescent="0.2">
      <c r="A20" s="52">
        <f t="shared" si="2"/>
        <v>10</v>
      </c>
      <c r="B20" s="16">
        <v>26620.28</v>
      </c>
      <c r="C20" s="16">
        <f t="shared" si="0"/>
        <v>26620.28</v>
      </c>
      <c r="D20" s="68">
        <f t="shared" si="1"/>
        <v>2218.3566666666666</v>
      </c>
      <c r="E20" s="69">
        <f>GEW!$D$8+($D20-GEW!$D$8)*SUM(Fasering!$D$5:$D$9)</f>
        <v>2072.3137951078115</v>
      </c>
      <c r="F20" s="70">
        <f>GEW!$D$8+($D20-GEW!$D$8)*SUM(Fasering!$D$5:$D$10)</f>
        <v>2121.0312581065177</v>
      </c>
      <c r="G20" s="70">
        <f>GEW!$D$8+($D20-GEW!$D$8)*SUM(Fasering!$D$5:$D$11)</f>
        <v>2169.6392036679604</v>
      </c>
      <c r="H20" s="71">
        <f>GEW!$D$8+($D20-GEW!$D$8)*SUM(Fasering!$D$5:$D$12)</f>
        <v>2218.3566666666666</v>
      </c>
      <c r="I20" s="72">
        <f>($K$3+E20*12*7.57%)*SUM(Fasering!$D$5:$D$9)</f>
        <v>1122.109457505208</v>
      </c>
      <c r="J20" s="30">
        <f>($K$3+F20*12*7.57%)*SUM(Fasering!$D$5:$D$10)</f>
        <v>1453.0464821894111</v>
      </c>
      <c r="K20" s="30">
        <f>($K$3+G20*12*7.57%)*SUM(Fasering!$D$5:$D$11)</f>
        <v>1796.3261047720132</v>
      </c>
      <c r="L20" s="73">
        <f>($K$3+H20*12*7.57%)*SUM(Fasering!$D$5:$D$12)</f>
        <v>2153.4951960000003</v>
      </c>
    </row>
    <row r="21" spans="1:12" x14ac:dyDescent="0.2">
      <c r="A21" s="52">
        <f t="shared" si="2"/>
        <v>11</v>
      </c>
      <c r="B21" s="16">
        <v>26623.13</v>
      </c>
      <c r="C21" s="16">
        <f t="shared" si="0"/>
        <v>26623.13</v>
      </c>
      <c r="D21" s="68">
        <f t="shared" si="1"/>
        <v>2218.5941666666668</v>
      </c>
      <c r="E21" s="69">
        <f>GEW!$D$8+($D21-GEW!$D$8)*SUM(Fasering!$D$5:$D$9)</f>
        <v>2072.4456721166366</v>
      </c>
      <c r="F21" s="70">
        <f>GEW!$D$8+($D21-GEW!$D$8)*SUM(Fasering!$D$5:$D$10)</f>
        <v>2121.1983691812679</v>
      </c>
      <c r="G21" s="70">
        <f>GEW!$D$8+($D21-GEW!$D$8)*SUM(Fasering!$D$5:$D$11)</f>
        <v>2169.8414696020354</v>
      </c>
      <c r="H21" s="71">
        <f>GEW!$D$8+($D21-GEW!$D$8)*SUM(Fasering!$D$5:$D$12)</f>
        <v>2218.5941666666668</v>
      </c>
      <c r="I21" s="72">
        <f>($K$3+E21*12*7.57%)*SUM(Fasering!$D$5:$D$9)</f>
        <v>1122.1759774205461</v>
      </c>
      <c r="J21" s="30">
        <f>($K$3+F21*12*7.57%)*SUM(Fasering!$D$5:$D$10)</f>
        <v>1453.1532951557635</v>
      </c>
      <c r="K21" s="30">
        <f>($K$3+G21*12*7.57%)*SUM(Fasering!$D$5:$D$11)</f>
        <v>1796.4825848307353</v>
      </c>
      <c r="L21" s="73">
        <f>($K$3+H21*12*7.57%)*SUM(Fasering!$D$5:$D$12)</f>
        <v>2153.7109410000007</v>
      </c>
    </row>
    <row r="22" spans="1:12" x14ac:dyDescent="0.2">
      <c r="A22" s="52">
        <f t="shared" si="2"/>
        <v>12</v>
      </c>
      <c r="B22" s="16">
        <v>27726.65</v>
      </c>
      <c r="C22" s="16">
        <f t="shared" si="0"/>
        <v>27726.65</v>
      </c>
      <c r="D22" s="68">
        <f t="shared" si="1"/>
        <v>2310.5541666666668</v>
      </c>
      <c r="E22" s="69">
        <f>GEW!$D$8+($D22-GEW!$D$8)*SUM(Fasering!$D$5:$D$9)</f>
        <v>2123.5084499337863</v>
      </c>
      <c r="F22" s="70">
        <f>GEW!$D$8+($D22-GEW!$D$8)*SUM(Fasering!$D$5:$D$10)</f>
        <v>2185.90377732454</v>
      </c>
      <c r="G22" s="70">
        <f>GEW!$D$8+($D22-GEW!$D$8)*SUM(Fasering!$D$5:$D$11)</f>
        <v>2248.1588392759131</v>
      </c>
      <c r="H22" s="71">
        <f>GEW!$D$8+($D22-GEW!$D$8)*SUM(Fasering!$D$5:$D$12)</f>
        <v>2310.5541666666668</v>
      </c>
      <c r="I22" s="72">
        <f>($K$3+E22*12*7.57%)*SUM(Fasering!$D$5:$D$9)</f>
        <v>1147.9324886395743</v>
      </c>
      <c r="J22" s="30">
        <f>($K$3+F22*12*7.57%)*SUM(Fasering!$D$5:$D$10)</f>
        <v>1494.5112757274226</v>
      </c>
      <c r="K22" s="30">
        <f>($K$3+G22*12*7.57%)*SUM(Fasering!$D$5:$D$11)</f>
        <v>1857.0716635678975</v>
      </c>
      <c r="L22" s="73">
        <f>($K$3+H22*12*7.57%)*SUM(Fasering!$D$5:$D$12)</f>
        <v>2237.247405000001</v>
      </c>
    </row>
    <row r="23" spans="1:12" x14ac:dyDescent="0.2">
      <c r="A23" s="52">
        <f t="shared" si="2"/>
        <v>13</v>
      </c>
      <c r="B23" s="16">
        <v>27726.65</v>
      </c>
      <c r="C23" s="16">
        <f t="shared" si="0"/>
        <v>27726.65</v>
      </c>
      <c r="D23" s="68">
        <f t="shared" si="1"/>
        <v>2310.5541666666668</v>
      </c>
      <c r="E23" s="69">
        <f>GEW!$D$8+($D23-GEW!$D$8)*SUM(Fasering!$D$5:$D$9)</f>
        <v>2123.5084499337863</v>
      </c>
      <c r="F23" s="70">
        <f>GEW!$D$8+($D23-GEW!$D$8)*SUM(Fasering!$D$5:$D$10)</f>
        <v>2185.90377732454</v>
      </c>
      <c r="G23" s="70">
        <f>GEW!$D$8+($D23-GEW!$D$8)*SUM(Fasering!$D$5:$D$11)</f>
        <v>2248.1588392759131</v>
      </c>
      <c r="H23" s="71">
        <f>GEW!$D$8+($D23-GEW!$D$8)*SUM(Fasering!$D$5:$D$12)</f>
        <v>2310.5541666666668</v>
      </c>
      <c r="I23" s="72">
        <f>($K$3+E23*12*7.57%)*SUM(Fasering!$D$5:$D$9)</f>
        <v>1147.9324886395743</v>
      </c>
      <c r="J23" s="30">
        <f>($K$3+F23*12*7.57%)*SUM(Fasering!$D$5:$D$10)</f>
        <v>1494.5112757274226</v>
      </c>
      <c r="K23" s="30">
        <f>($K$3+G23*12*7.57%)*SUM(Fasering!$D$5:$D$11)</f>
        <v>1857.0716635678975</v>
      </c>
      <c r="L23" s="73">
        <f>($K$3+H23*12*7.57%)*SUM(Fasering!$D$5:$D$12)</f>
        <v>2237.247405000001</v>
      </c>
    </row>
    <row r="24" spans="1:12" x14ac:dyDescent="0.2">
      <c r="A24" s="52">
        <f t="shared" si="2"/>
        <v>14</v>
      </c>
      <c r="B24" s="16">
        <v>28833.03</v>
      </c>
      <c r="C24" s="16">
        <f t="shared" si="0"/>
        <v>28833.03</v>
      </c>
      <c r="D24" s="68">
        <f t="shared" si="1"/>
        <v>2402.7525000000001</v>
      </c>
      <c r="E24" s="69">
        <f>GEW!$D$8+($D24-GEW!$D$8)*SUM(Fasering!$D$5:$D$9)</f>
        <v>2174.7035674861077</v>
      </c>
      <c r="F24" s="70">
        <f>GEW!$D$8+($D24-GEW!$D$8)*SUM(Fasering!$D$5:$D$10)</f>
        <v>2250.7768828972107</v>
      </c>
      <c r="G24" s="70">
        <f>GEW!$D$8+($D24-GEW!$D$8)*SUM(Fasering!$D$5:$D$11)</f>
        <v>2326.679184588897</v>
      </c>
      <c r="H24" s="71">
        <f>GEW!$D$8+($D24-GEW!$D$8)*SUM(Fasering!$D$5:$D$12)</f>
        <v>2402.7525000000001</v>
      </c>
      <c r="I24" s="72">
        <f>($K$3+E24*12*7.57%)*SUM(Fasering!$D$5:$D$9)</f>
        <v>1173.7557531771524</v>
      </c>
      <c r="J24" s="30">
        <f>($K$3+F24*12*7.57%)*SUM(Fasering!$D$5:$D$10)</f>
        <v>1535.9764440477722</v>
      </c>
      <c r="K24" s="30">
        <f>($K$3+G24*12*7.57%)*SUM(Fasering!$D$5:$D$11)</f>
        <v>1917.8177714166191</v>
      </c>
      <c r="L24" s="73">
        <f>($K$3+H24*12*7.57%)*SUM(Fasering!$D$5:$D$12)</f>
        <v>2321.0003710000005</v>
      </c>
    </row>
    <row r="25" spans="1:12" x14ac:dyDescent="0.2">
      <c r="A25" s="52">
        <f t="shared" si="2"/>
        <v>15</v>
      </c>
      <c r="B25" s="16">
        <v>28833.03</v>
      </c>
      <c r="C25" s="16">
        <f t="shared" si="0"/>
        <v>28833.03</v>
      </c>
      <c r="D25" s="68">
        <f t="shared" si="1"/>
        <v>2402.7525000000001</v>
      </c>
      <c r="E25" s="69">
        <f>GEW!$D$8+($D25-GEW!$D$8)*SUM(Fasering!$D$5:$D$9)</f>
        <v>2174.7035674861077</v>
      </c>
      <c r="F25" s="70">
        <f>GEW!$D$8+($D25-GEW!$D$8)*SUM(Fasering!$D$5:$D$10)</f>
        <v>2250.7768828972107</v>
      </c>
      <c r="G25" s="70">
        <f>GEW!$D$8+($D25-GEW!$D$8)*SUM(Fasering!$D$5:$D$11)</f>
        <v>2326.679184588897</v>
      </c>
      <c r="H25" s="71">
        <f>GEW!$D$8+($D25-GEW!$D$8)*SUM(Fasering!$D$5:$D$12)</f>
        <v>2402.7525000000001</v>
      </c>
      <c r="I25" s="72">
        <f>($K$3+E25*12*7.57%)*SUM(Fasering!$D$5:$D$9)</f>
        <v>1173.7557531771524</v>
      </c>
      <c r="J25" s="30">
        <f>($K$3+F25*12*7.57%)*SUM(Fasering!$D$5:$D$10)</f>
        <v>1535.9764440477722</v>
      </c>
      <c r="K25" s="30">
        <f>($K$3+G25*12*7.57%)*SUM(Fasering!$D$5:$D$11)</f>
        <v>1917.8177714166191</v>
      </c>
      <c r="L25" s="73">
        <f>($K$3+H25*12*7.57%)*SUM(Fasering!$D$5:$D$12)</f>
        <v>2321.0003710000005</v>
      </c>
    </row>
    <row r="26" spans="1:12" x14ac:dyDescent="0.2">
      <c r="A26" s="52">
        <f t="shared" si="2"/>
        <v>16</v>
      </c>
      <c r="B26" s="16">
        <v>29302.04</v>
      </c>
      <c r="C26" s="16">
        <f t="shared" si="0"/>
        <v>29302.04</v>
      </c>
      <c r="D26" s="68">
        <f t="shared" si="1"/>
        <v>2441.8366666666666</v>
      </c>
      <c r="E26" s="69">
        <f>GEW!$D$8+($D26-GEW!$D$8)*SUM(Fasering!$D$5:$D$9)</f>
        <v>2196.4058958752817</v>
      </c>
      <c r="F26" s="70">
        <f>GEW!$D$8+($D26-GEW!$D$8)*SUM(Fasering!$D$5:$D$10)</f>
        <v>2278.2775022546089</v>
      </c>
      <c r="G26" s="70">
        <f>GEW!$D$8+($D26-GEW!$D$8)*SUM(Fasering!$D$5:$D$11)</f>
        <v>2359.9650602873394</v>
      </c>
      <c r="H26" s="71">
        <f>GEW!$D$8+($D26-GEW!$D$8)*SUM(Fasering!$D$5:$D$12)</f>
        <v>2441.8366666666666</v>
      </c>
      <c r="I26" s="72">
        <f>($K$3+E26*12*7.57%)*SUM(Fasering!$D$5:$D$9)</f>
        <v>1184.7025972097356</v>
      </c>
      <c r="J26" s="30">
        <f>($K$3+F26*12*7.57%)*SUM(Fasering!$D$5:$D$10)</f>
        <v>1553.5541104860013</v>
      </c>
      <c r="K26" s="30">
        <f>($K$3+G26*12*7.57%)*SUM(Fasering!$D$5:$D$11)</f>
        <v>1943.5688985538854</v>
      </c>
      <c r="L26" s="73">
        <f>($K$3+H26*12*7.57%)*SUM(Fasering!$D$5:$D$12)</f>
        <v>2356.5044280000006</v>
      </c>
    </row>
    <row r="27" spans="1:12" x14ac:dyDescent="0.2">
      <c r="A27" s="52">
        <f t="shared" si="2"/>
        <v>17</v>
      </c>
      <c r="B27" s="16">
        <v>29302.04</v>
      </c>
      <c r="C27" s="16">
        <f t="shared" si="0"/>
        <v>29302.04</v>
      </c>
      <c r="D27" s="68">
        <f t="shared" si="1"/>
        <v>2441.8366666666666</v>
      </c>
      <c r="E27" s="69">
        <f>GEW!$D$8+($D27-GEW!$D$8)*SUM(Fasering!$D$5:$D$9)</f>
        <v>2196.4058958752817</v>
      </c>
      <c r="F27" s="70">
        <f>GEW!$D$8+($D27-GEW!$D$8)*SUM(Fasering!$D$5:$D$10)</f>
        <v>2278.2775022546089</v>
      </c>
      <c r="G27" s="70">
        <f>GEW!$D$8+($D27-GEW!$D$8)*SUM(Fasering!$D$5:$D$11)</f>
        <v>2359.9650602873394</v>
      </c>
      <c r="H27" s="71">
        <f>GEW!$D$8+($D27-GEW!$D$8)*SUM(Fasering!$D$5:$D$12)</f>
        <v>2441.8366666666666</v>
      </c>
      <c r="I27" s="72">
        <f>($K$3+E27*12*7.57%)*SUM(Fasering!$D$5:$D$9)</f>
        <v>1184.7025972097356</v>
      </c>
      <c r="J27" s="30">
        <f>($K$3+F27*12*7.57%)*SUM(Fasering!$D$5:$D$10)</f>
        <v>1553.5541104860013</v>
      </c>
      <c r="K27" s="30">
        <f>($K$3+G27*12*7.57%)*SUM(Fasering!$D$5:$D$11)</f>
        <v>1943.5688985538854</v>
      </c>
      <c r="L27" s="73">
        <f>($K$3+H27*12*7.57%)*SUM(Fasering!$D$5:$D$12)</f>
        <v>2356.5044280000006</v>
      </c>
    </row>
    <row r="28" spans="1:12" x14ac:dyDescent="0.2">
      <c r="A28" s="52">
        <f t="shared" si="2"/>
        <v>18</v>
      </c>
      <c r="B28" s="16">
        <v>30408.41</v>
      </c>
      <c r="C28" s="16">
        <f t="shared" si="0"/>
        <v>30408.41</v>
      </c>
      <c r="D28" s="68">
        <f t="shared" si="1"/>
        <v>2534.0341666666668</v>
      </c>
      <c r="E28" s="69">
        <f>GEW!$D$8+($D28-GEW!$D$8)*SUM(Fasering!$D$5:$D$9)</f>
        <v>2247.6005507012565</v>
      </c>
      <c r="F28" s="70">
        <f>GEW!$D$8+($D28-GEW!$D$8)*SUM(Fasering!$D$5:$D$10)</f>
        <v>2343.1500214726316</v>
      </c>
      <c r="G28" s="70">
        <f>GEW!$D$8+($D28-GEW!$D$8)*SUM(Fasering!$D$5:$D$11)</f>
        <v>2438.4846958952921</v>
      </c>
      <c r="H28" s="71">
        <f>GEW!$D$8+($D28-GEW!$D$8)*SUM(Fasering!$D$5:$D$12)</f>
        <v>2534.0341666666668</v>
      </c>
      <c r="I28" s="72">
        <f>($K$3+E28*12*7.57%)*SUM(Fasering!$D$5:$D$9)</f>
        <v>1210.5256283441022</v>
      </c>
      <c r="J28" s="30">
        <f>($K$3+F28*12*7.57%)*SUM(Fasering!$D$5:$D$10)</f>
        <v>1595.018904024013</v>
      </c>
      <c r="K28" s="30">
        <f>($K$3+G28*12*7.57%)*SUM(Fasering!$D$5:$D$11)</f>
        <v>2004.3144573497696</v>
      </c>
      <c r="L28" s="73">
        <f>($K$3+H28*12*7.57%)*SUM(Fasering!$D$5:$D$12)</f>
        <v>2440.2566370000009</v>
      </c>
    </row>
    <row r="29" spans="1:12" x14ac:dyDescent="0.2">
      <c r="A29" s="52">
        <f t="shared" si="2"/>
        <v>19</v>
      </c>
      <c r="B29" s="16">
        <v>30408.41</v>
      </c>
      <c r="C29" s="16">
        <f t="shared" si="0"/>
        <v>30408.41</v>
      </c>
      <c r="D29" s="68">
        <f t="shared" si="1"/>
        <v>2534.0341666666668</v>
      </c>
      <c r="E29" s="69">
        <f>GEW!$D$8+($D29-GEW!$D$8)*SUM(Fasering!$D$5:$D$9)</f>
        <v>2247.6005507012565</v>
      </c>
      <c r="F29" s="70">
        <f>GEW!$D$8+($D29-GEW!$D$8)*SUM(Fasering!$D$5:$D$10)</f>
        <v>2343.1500214726316</v>
      </c>
      <c r="G29" s="70">
        <f>GEW!$D$8+($D29-GEW!$D$8)*SUM(Fasering!$D$5:$D$11)</f>
        <v>2438.4846958952921</v>
      </c>
      <c r="H29" s="71">
        <f>GEW!$D$8+($D29-GEW!$D$8)*SUM(Fasering!$D$5:$D$12)</f>
        <v>2534.0341666666668</v>
      </c>
      <c r="I29" s="72">
        <f>($K$3+E29*12*7.57%)*SUM(Fasering!$D$5:$D$9)</f>
        <v>1210.5256283441022</v>
      </c>
      <c r="J29" s="30">
        <f>($K$3+F29*12*7.57%)*SUM(Fasering!$D$5:$D$10)</f>
        <v>1595.018904024013</v>
      </c>
      <c r="K29" s="30">
        <f>($K$3+G29*12*7.57%)*SUM(Fasering!$D$5:$D$11)</f>
        <v>2004.3144573497696</v>
      </c>
      <c r="L29" s="73">
        <f>($K$3+H29*12*7.57%)*SUM(Fasering!$D$5:$D$12)</f>
        <v>2440.2566370000009</v>
      </c>
    </row>
    <row r="30" spans="1:12" x14ac:dyDescent="0.2">
      <c r="A30" s="52">
        <f t="shared" si="2"/>
        <v>20</v>
      </c>
      <c r="B30" s="16">
        <v>31514.79</v>
      </c>
      <c r="C30" s="16">
        <f t="shared" si="0"/>
        <v>31514.79</v>
      </c>
      <c r="D30" s="68">
        <f t="shared" si="1"/>
        <v>2626.2325000000001</v>
      </c>
      <c r="E30" s="69">
        <f>GEW!$D$8+($D30-GEW!$D$8)*SUM(Fasering!$D$5:$D$9)</f>
        <v>2298.7956682535778</v>
      </c>
      <c r="F30" s="70">
        <f>GEW!$D$8+($D30-GEW!$D$8)*SUM(Fasering!$D$5:$D$10)</f>
        <v>2408.0231270453023</v>
      </c>
      <c r="G30" s="70">
        <f>GEW!$D$8+($D30-GEW!$D$8)*SUM(Fasering!$D$5:$D$11)</f>
        <v>2517.005041208276</v>
      </c>
      <c r="H30" s="71">
        <f>GEW!$D$8+($D30-GEW!$D$8)*SUM(Fasering!$D$5:$D$12)</f>
        <v>2626.2325000000001</v>
      </c>
      <c r="I30" s="72">
        <f>($K$3+E30*12*7.57%)*SUM(Fasering!$D$5:$D$9)</f>
        <v>1236.3488928816801</v>
      </c>
      <c r="J30" s="30">
        <f>($K$3+F30*12*7.57%)*SUM(Fasering!$D$5:$D$10)</f>
        <v>1636.4840723443631</v>
      </c>
      <c r="K30" s="30">
        <f>($K$3+G30*12*7.57%)*SUM(Fasering!$D$5:$D$11)</f>
        <v>2065.0605651984906</v>
      </c>
      <c r="L30" s="73">
        <f>($K$3+H30*12*7.57%)*SUM(Fasering!$D$5:$D$12)</f>
        <v>2524.0096030000009</v>
      </c>
    </row>
    <row r="31" spans="1:12" x14ac:dyDescent="0.2">
      <c r="A31" s="52">
        <f t="shared" si="2"/>
        <v>21</v>
      </c>
      <c r="B31" s="16">
        <v>31514.79</v>
      </c>
      <c r="C31" s="16">
        <f t="shared" si="0"/>
        <v>31514.79</v>
      </c>
      <c r="D31" s="68">
        <f t="shared" si="1"/>
        <v>2626.2325000000001</v>
      </c>
      <c r="E31" s="69">
        <f>GEW!$D$8+($D31-GEW!$D$8)*SUM(Fasering!$D$5:$D$9)</f>
        <v>2298.7956682535778</v>
      </c>
      <c r="F31" s="70">
        <f>GEW!$D$8+($D31-GEW!$D$8)*SUM(Fasering!$D$5:$D$10)</f>
        <v>2408.0231270453023</v>
      </c>
      <c r="G31" s="70">
        <f>GEW!$D$8+($D31-GEW!$D$8)*SUM(Fasering!$D$5:$D$11)</f>
        <v>2517.005041208276</v>
      </c>
      <c r="H31" s="71">
        <f>GEW!$D$8+($D31-GEW!$D$8)*SUM(Fasering!$D$5:$D$12)</f>
        <v>2626.2325000000001</v>
      </c>
      <c r="I31" s="72">
        <f>($K$3+E31*12*7.57%)*SUM(Fasering!$D$5:$D$9)</f>
        <v>1236.3488928816801</v>
      </c>
      <c r="J31" s="30">
        <f>($K$3+F31*12*7.57%)*SUM(Fasering!$D$5:$D$10)</f>
        <v>1636.4840723443631</v>
      </c>
      <c r="K31" s="30">
        <f>($K$3+G31*12*7.57%)*SUM(Fasering!$D$5:$D$11)</f>
        <v>2065.0605651984906</v>
      </c>
      <c r="L31" s="73">
        <f>($K$3+H31*12*7.57%)*SUM(Fasering!$D$5:$D$12)</f>
        <v>2524.0096030000009</v>
      </c>
    </row>
    <row r="32" spans="1:12" x14ac:dyDescent="0.2">
      <c r="A32" s="52">
        <f t="shared" si="2"/>
        <v>22</v>
      </c>
      <c r="B32" s="16">
        <v>32273.3</v>
      </c>
      <c r="C32" s="16">
        <f t="shared" si="0"/>
        <v>32273.3</v>
      </c>
      <c r="D32" s="68">
        <f t="shared" si="1"/>
        <v>2689.4416666666666</v>
      </c>
      <c r="E32" s="69">
        <f>GEW!$D$8+($D32-GEW!$D$8)*SUM(Fasering!$D$5:$D$9)</f>
        <v>2333.8939243813202</v>
      </c>
      <c r="F32" s="70">
        <f>GEW!$D$8+($D32-GEW!$D$8)*SUM(Fasering!$D$5:$D$10)</f>
        <v>2452.4987134694297</v>
      </c>
      <c r="G32" s="70">
        <f>GEW!$D$8+($D32-GEW!$D$8)*SUM(Fasering!$D$5:$D$11)</f>
        <v>2570.8368775785571</v>
      </c>
      <c r="H32" s="71">
        <f>GEW!$D$8+($D32-GEW!$D$8)*SUM(Fasering!$D$5:$D$12)</f>
        <v>2689.4416666666666</v>
      </c>
      <c r="I32" s="72">
        <f>($K$3+E32*12*7.57%)*SUM(Fasering!$D$5:$D$9)</f>
        <v>1254.0527598933743</v>
      </c>
      <c r="J32" s="30">
        <f>($K$3+F32*12*7.57%)*SUM(Fasering!$D$5:$D$10)</f>
        <v>1664.9116874699691</v>
      </c>
      <c r="K32" s="30">
        <f>($K$3+G32*12*7.57%)*SUM(Fasering!$D$5:$D$11)</f>
        <v>2106.7067719848878</v>
      </c>
      <c r="L32" s="73">
        <f>($K$3+H32*12*7.57%)*SUM(Fasering!$D$5:$D$12)</f>
        <v>2581.4288100000008</v>
      </c>
    </row>
    <row r="33" spans="1:12" x14ac:dyDescent="0.2">
      <c r="A33" s="52">
        <f t="shared" si="2"/>
        <v>23</v>
      </c>
      <c r="B33" s="16">
        <v>33090.18</v>
      </c>
      <c r="C33" s="16">
        <f t="shared" si="0"/>
        <v>33090.18</v>
      </c>
      <c r="D33" s="68">
        <f t="shared" si="1"/>
        <v>2757.5149999999999</v>
      </c>
      <c r="E33" s="69">
        <f>GEW!$D$8+($D33-GEW!$D$8)*SUM(Fasering!$D$5:$D$9)</f>
        <v>2371.6931141950736</v>
      </c>
      <c r="F33" s="70">
        <f>GEW!$D$8+($D33-GEW!$D$8)*SUM(Fasering!$D$5:$D$10)</f>
        <v>2500.3968519753707</v>
      </c>
      <c r="G33" s="70">
        <f>GEW!$D$8+($D33-GEW!$D$8)*SUM(Fasering!$D$5:$D$11)</f>
        <v>2628.8112622197023</v>
      </c>
      <c r="H33" s="71">
        <f>GEW!$D$8+($D33-GEW!$D$8)*SUM(Fasering!$D$5:$D$12)</f>
        <v>2757.5150000000003</v>
      </c>
      <c r="I33" s="72">
        <f>($K$3+E33*12*7.57%)*SUM(Fasering!$D$5:$D$9)</f>
        <v>1273.1190014518413</v>
      </c>
      <c r="J33" s="30">
        <f>($K$3+F33*12*7.57%)*SUM(Fasering!$D$5:$D$10)</f>
        <v>1695.5269071029409</v>
      </c>
      <c r="K33" s="30">
        <f>($K$3+G33*12*7.57%)*SUM(Fasering!$D$5:$D$11)</f>
        <v>2151.5578001844783</v>
      </c>
      <c r="L33" s="73">
        <f>($K$3+H33*12*7.57%)*SUM(Fasering!$D$5:$D$12)</f>
        <v>2643.2666260000015</v>
      </c>
    </row>
    <row r="34" spans="1:12" x14ac:dyDescent="0.2">
      <c r="A34" s="52">
        <f t="shared" si="2"/>
        <v>24</v>
      </c>
      <c r="B34" s="16">
        <v>34196.519999999997</v>
      </c>
      <c r="C34" s="16">
        <f t="shared" si="0"/>
        <v>34196.519999999997</v>
      </c>
      <c r="D34" s="68">
        <f t="shared" si="1"/>
        <v>2849.7099999999996</v>
      </c>
      <c r="E34" s="69">
        <f>GEW!$D$8+($D34-GEW!$D$8)*SUM(Fasering!$D$5:$D$9)</f>
        <v>2422.8863808420078</v>
      </c>
      <c r="F34" s="70">
        <f>GEW!$D$8+($D34-GEW!$D$8)*SUM(Fasering!$D$5:$D$10)</f>
        <v>2565.2676121294485</v>
      </c>
      <c r="G34" s="70">
        <f>GEW!$D$8+($D34-GEW!$D$8)*SUM(Fasering!$D$5:$D$11)</f>
        <v>2707.3287687125589</v>
      </c>
      <c r="H34" s="71">
        <f>GEW!$D$8+($D34-GEW!$D$8)*SUM(Fasering!$D$5:$D$12)</f>
        <v>2849.71</v>
      </c>
      <c r="I34" s="72">
        <f>($K$3+E34*12*7.57%)*SUM(Fasering!$D$5:$D$9)</f>
        <v>1298.9413323765721</v>
      </c>
      <c r="J34" s="30">
        <f>($K$3+F34*12*7.57%)*SUM(Fasering!$D$5:$D$10)</f>
        <v>1736.9905762939386</v>
      </c>
      <c r="K34" s="30">
        <f>($K$3+G34*12*7.57%)*SUM(Fasering!$D$5:$D$11)</f>
        <v>2212.3017118218495</v>
      </c>
      <c r="L34" s="73">
        <f>($K$3+H34*12*7.57%)*SUM(Fasering!$D$5:$D$12)</f>
        <v>2727.0165640000009</v>
      </c>
    </row>
    <row r="35" spans="1:12" x14ac:dyDescent="0.2">
      <c r="A35" s="52">
        <f t="shared" si="2"/>
        <v>25</v>
      </c>
      <c r="B35" s="16">
        <v>34258.559999999998</v>
      </c>
      <c r="C35" s="16">
        <f t="shared" si="0"/>
        <v>34258.559999999998</v>
      </c>
      <c r="D35" s="68">
        <f t="shared" si="1"/>
        <v>2854.8799999999997</v>
      </c>
      <c r="E35" s="69">
        <f>GEW!$D$8+($D35-GEW!$D$8)*SUM(Fasering!$D$5:$D$9)</f>
        <v>2425.757135097278</v>
      </c>
      <c r="F35" s="70">
        <f>GEW!$D$8+($D35-GEW!$D$8)*SUM(Fasering!$D$5:$D$10)</f>
        <v>2568.9053563671682</v>
      </c>
      <c r="G35" s="70">
        <f>GEW!$D$8+($D35-GEW!$D$8)*SUM(Fasering!$D$5:$D$11)</f>
        <v>2711.7317787301099</v>
      </c>
      <c r="H35" s="71">
        <f>GEW!$D$8+($D35-GEW!$D$8)*SUM(Fasering!$D$5:$D$12)</f>
        <v>2854.88</v>
      </c>
      <c r="I35" s="72">
        <f>($K$3+E35*12*7.57%)*SUM(Fasering!$D$5:$D$9)</f>
        <v>1300.3893659020441</v>
      </c>
      <c r="J35" s="30">
        <f>($K$3+F35*12*7.57%)*SUM(Fasering!$D$5:$D$10)</f>
        <v>1739.3157259193788</v>
      </c>
      <c r="K35" s="30">
        <f>($K$3+G35*12*7.57%)*SUM(Fasering!$D$5:$D$11)</f>
        <v>2215.708035626451</v>
      </c>
      <c r="L35" s="73">
        <f>($K$3+H35*12*7.57%)*SUM(Fasering!$D$5:$D$12)</f>
        <v>2731.7129920000007</v>
      </c>
    </row>
    <row r="36" spans="1:12" x14ac:dyDescent="0.2">
      <c r="A36" s="52">
        <f t="shared" si="2"/>
        <v>26</v>
      </c>
      <c r="B36" s="16">
        <v>34316.050000000003</v>
      </c>
      <c r="C36" s="16">
        <f t="shared" si="0"/>
        <v>34316.050000000003</v>
      </c>
      <c r="D36" s="68">
        <f t="shared" si="1"/>
        <v>2859.6708333333336</v>
      </c>
      <c r="E36" s="69">
        <f>GEW!$D$8+($D36-GEW!$D$8)*SUM(Fasering!$D$5:$D$9)</f>
        <v>2428.4173488647752</v>
      </c>
      <c r="F36" s="70">
        <f>GEW!$D$8+($D36-GEW!$D$8)*SUM(Fasering!$D$5:$D$10)</f>
        <v>2572.2763092399364</v>
      </c>
      <c r="G36" s="70">
        <f>GEW!$D$8+($D36-GEW!$D$8)*SUM(Fasering!$D$5:$D$11)</f>
        <v>2715.8118729581724</v>
      </c>
      <c r="H36" s="71">
        <f>GEW!$D$8+($D36-GEW!$D$8)*SUM(Fasering!$D$5:$D$12)</f>
        <v>2859.6708333333336</v>
      </c>
      <c r="I36" s="72">
        <f>($K$3+E36*12*7.57%)*SUM(Fasering!$D$5:$D$9)</f>
        <v>1301.7312009661862</v>
      </c>
      <c r="J36" s="30">
        <f>($K$3+F36*12*7.57%)*SUM(Fasering!$D$5:$D$10)</f>
        <v>1741.4703495809933</v>
      </c>
      <c r="K36" s="30">
        <f>($K$3+G36*12*7.57%)*SUM(Fasering!$D$5:$D$11)</f>
        <v>2218.8645403899345</v>
      </c>
      <c r="L36" s="73">
        <f>($K$3+H36*12*7.57%)*SUM(Fasering!$D$5:$D$12)</f>
        <v>2736.0649850000009</v>
      </c>
    </row>
    <row r="37" spans="1:12" x14ac:dyDescent="0.2">
      <c r="A37" s="52">
        <f t="shared" si="2"/>
        <v>27</v>
      </c>
      <c r="B37" s="16">
        <v>34369.31</v>
      </c>
      <c r="C37" s="16">
        <f t="shared" si="0"/>
        <v>34369.31</v>
      </c>
      <c r="D37" s="68">
        <f t="shared" si="1"/>
        <v>2864.1091666666666</v>
      </c>
      <c r="E37" s="69">
        <f>GEW!$D$8+($D37-GEW!$D$8)*SUM(Fasering!$D$5:$D$9)</f>
        <v>2430.8818293875943</v>
      </c>
      <c r="F37" s="70">
        <f>GEW!$D$8+($D37-GEW!$D$8)*SUM(Fasering!$D$5:$D$10)</f>
        <v>2575.399234096496</v>
      </c>
      <c r="G37" s="70">
        <f>GEW!$D$8+($D37-GEW!$D$8)*SUM(Fasering!$D$5:$D$11)</f>
        <v>2719.5917619577649</v>
      </c>
      <c r="H37" s="71">
        <f>GEW!$D$8+($D37-GEW!$D$8)*SUM(Fasering!$D$5:$D$12)</f>
        <v>2864.1091666666671</v>
      </c>
      <c r="I37" s="72">
        <f>($K$3+E37*12*7.57%)*SUM(Fasering!$D$5:$D$9)</f>
        <v>1302.9743064717732</v>
      </c>
      <c r="J37" s="30">
        <f>($K$3+F37*12*7.57%)*SUM(Fasering!$D$5:$D$10)</f>
        <v>1743.4664403136001</v>
      </c>
      <c r="K37" s="30">
        <f>($K$3+G37*12*7.57%)*SUM(Fasering!$D$5:$D$11)</f>
        <v>2221.7887958031042</v>
      </c>
      <c r="L37" s="73">
        <f>($K$3+H37*12*7.57%)*SUM(Fasering!$D$5:$D$12)</f>
        <v>2740.0967670000009</v>
      </c>
    </row>
    <row r="38" spans="1:12" x14ac:dyDescent="0.2">
      <c r="A38" s="52">
        <f t="shared" si="2"/>
        <v>28</v>
      </c>
      <c r="B38" s="16">
        <v>34418.660000000003</v>
      </c>
      <c r="C38" s="16">
        <f t="shared" si="0"/>
        <v>34418.660000000003</v>
      </c>
      <c r="D38" s="68">
        <f t="shared" si="1"/>
        <v>2868.2216666666668</v>
      </c>
      <c r="E38" s="69">
        <f>GEW!$D$8+($D38-GEW!$D$8)*SUM(Fasering!$D$5:$D$9)</f>
        <v>2433.1653839088322</v>
      </c>
      <c r="F38" s="70">
        <f>GEW!$D$8+($D38-GEW!$D$8)*SUM(Fasering!$D$5:$D$10)</f>
        <v>2578.2928942855915</v>
      </c>
      <c r="G38" s="70">
        <f>GEW!$D$8+($D38-GEW!$D$8)*SUM(Fasering!$D$5:$D$11)</f>
        <v>2723.0941562899075</v>
      </c>
      <c r="H38" s="71">
        <f>GEW!$D$8+($D38-GEW!$D$8)*SUM(Fasering!$D$5:$D$12)</f>
        <v>2868.2216666666673</v>
      </c>
      <c r="I38" s="72">
        <f>($K$3+E38*12*7.57%)*SUM(Fasering!$D$5:$D$9)</f>
        <v>1304.1261513215802</v>
      </c>
      <c r="J38" s="30">
        <f>($K$3+F38*12*7.57%)*SUM(Fasering!$D$5:$D$10)</f>
        <v>1745.3159911520188</v>
      </c>
      <c r="K38" s="30">
        <f>($K$3+G38*12*7.57%)*SUM(Fasering!$D$5:$D$11)</f>
        <v>2224.4983715567646</v>
      </c>
      <c r="L38" s="73">
        <f>($K$3+H38*12*7.57%)*SUM(Fasering!$D$5:$D$12)</f>
        <v>2743.832562000001</v>
      </c>
    </row>
    <row r="39" spans="1:12" x14ac:dyDescent="0.2">
      <c r="A39" s="52">
        <f t="shared" si="2"/>
        <v>29</v>
      </c>
      <c r="B39" s="16">
        <v>34464.35</v>
      </c>
      <c r="C39" s="16">
        <f t="shared" si="0"/>
        <v>34464.35</v>
      </c>
      <c r="D39" s="68">
        <f t="shared" si="1"/>
        <v>2872.0291666666667</v>
      </c>
      <c r="E39" s="69">
        <f>GEW!$D$8+($D39-GEW!$D$8)*SUM(Fasering!$D$5:$D$9)</f>
        <v>2435.2795805871574</v>
      </c>
      <c r="F39" s="70">
        <f>GEW!$D$8+($D39-GEW!$D$8)*SUM(Fasering!$D$5:$D$10)</f>
        <v>2580.9719486734284</v>
      </c>
      <c r="G39" s="70">
        <f>GEW!$D$8+($D39-GEW!$D$8)*SUM(Fasering!$D$5:$D$11)</f>
        <v>2726.3367985803957</v>
      </c>
      <c r="H39" s="71">
        <f>GEW!$D$8+($D39-GEW!$D$8)*SUM(Fasering!$D$5:$D$12)</f>
        <v>2872.0291666666672</v>
      </c>
      <c r="I39" s="72">
        <f>($K$3+E39*12*7.57%)*SUM(Fasering!$D$5:$D$9)</f>
        <v>1305.1925705959</v>
      </c>
      <c r="J39" s="30">
        <f>($K$3+F39*12*7.57%)*SUM(Fasering!$D$5:$D$10)</f>
        <v>1747.0283716547001</v>
      </c>
      <c r="K39" s="30">
        <f>($K$3+G39*12*7.57%)*SUM(Fasering!$D$5:$D$11)</f>
        <v>2227.0069939718551</v>
      </c>
      <c r="L39" s="73">
        <f>($K$3+H39*12*7.57%)*SUM(Fasering!$D$5:$D$12)</f>
        <v>2747.2912950000014</v>
      </c>
    </row>
    <row r="40" spans="1:12" x14ac:dyDescent="0.2">
      <c r="A40" s="52">
        <f t="shared" si="2"/>
        <v>30</v>
      </c>
      <c r="B40" s="16">
        <v>34506.71</v>
      </c>
      <c r="C40" s="16">
        <f t="shared" si="0"/>
        <v>34506.71</v>
      </c>
      <c r="D40" s="68">
        <f t="shared" si="1"/>
        <v>2875.5591666666664</v>
      </c>
      <c r="E40" s="69">
        <f>GEW!$D$8+($D40-GEW!$D$8)*SUM(Fasering!$D$5:$D$9)</f>
        <v>2437.2396893920131</v>
      </c>
      <c r="F40" s="70">
        <f>GEW!$D$8+($D40-GEW!$D$8)*SUM(Fasering!$D$5:$D$10)</f>
        <v>2583.4557469633996</v>
      </c>
      <c r="G40" s="70">
        <f>GEW!$D$8+($D40-GEW!$D$8)*SUM(Fasering!$D$5:$D$11)</f>
        <v>2729.3431090952799</v>
      </c>
      <c r="H40" s="71">
        <f>GEW!$D$8+($D40-GEW!$D$8)*SUM(Fasering!$D$5:$D$12)</f>
        <v>2875.5591666666669</v>
      </c>
      <c r="I40" s="72">
        <f>($K$3+E40*12*7.57%)*SUM(Fasering!$D$5:$D$9)</f>
        <v>1306.181266600719</v>
      </c>
      <c r="J40" s="30">
        <f>($K$3+F40*12*7.57%)*SUM(Fasering!$D$5:$D$10)</f>
        <v>1748.6159496388013</v>
      </c>
      <c r="K40" s="30">
        <f>($K$3+G40*12*7.57%)*SUM(Fasering!$D$5:$D$11)</f>
        <v>2229.3327817920181</v>
      </c>
      <c r="L40" s="73">
        <f>($K$3+H40*12*7.57%)*SUM(Fasering!$D$5:$D$12)</f>
        <v>2750.4979470000012</v>
      </c>
    </row>
    <row r="41" spans="1:12" x14ac:dyDescent="0.2">
      <c r="A41" s="52">
        <f t="shared" si="2"/>
        <v>31</v>
      </c>
      <c r="B41" s="16">
        <v>34545.910000000003</v>
      </c>
      <c r="C41" s="16">
        <f t="shared" si="0"/>
        <v>34545.910000000003</v>
      </c>
      <c r="D41" s="68">
        <f t="shared" si="1"/>
        <v>2878.8258333333338</v>
      </c>
      <c r="E41" s="69">
        <f>GEW!$D$8+($D41-GEW!$D$8)*SUM(Fasering!$D$5:$D$9)</f>
        <v>2439.0535766712946</v>
      </c>
      <c r="F41" s="70">
        <f>GEW!$D$8+($D41-GEW!$D$8)*SUM(Fasering!$D$5:$D$10)</f>
        <v>2585.7542571845256</v>
      </c>
      <c r="G41" s="70">
        <f>GEW!$D$8+($D41-GEW!$D$8)*SUM(Fasering!$D$5:$D$11)</f>
        <v>2732.1251528201028</v>
      </c>
      <c r="H41" s="71">
        <f>GEW!$D$8+($D41-GEW!$D$8)*SUM(Fasering!$D$5:$D$12)</f>
        <v>2878.8258333333342</v>
      </c>
      <c r="I41" s="72">
        <f>($K$3+E41*12*7.57%)*SUM(Fasering!$D$5:$D$9)</f>
        <v>1307.096207190637</v>
      </c>
      <c r="J41" s="30">
        <f>($K$3+F41*12*7.57%)*SUM(Fasering!$D$5:$D$10)</f>
        <v>1750.0850964040699</v>
      </c>
      <c r="K41" s="30">
        <f>($K$3+G41*12*7.57%)*SUM(Fasering!$D$5:$D$11)</f>
        <v>2231.4850689154928</v>
      </c>
      <c r="L41" s="73">
        <f>($K$3+H41*12*7.57%)*SUM(Fasering!$D$5:$D$12)</f>
        <v>2753.4653870000016</v>
      </c>
    </row>
    <row r="42" spans="1:12" x14ac:dyDescent="0.2">
      <c r="A42" s="52">
        <f t="shared" si="2"/>
        <v>32</v>
      </c>
      <c r="B42" s="16">
        <v>34582.22</v>
      </c>
      <c r="C42" s="16">
        <f t="shared" si="0"/>
        <v>34582.22</v>
      </c>
      <c r="D42" s="68">
        <f t="shared" si="1"/>
        <v>2881.8516666666669</v>
      </c>
      <c r="E42" s="69">
        <f>GEW!$D$8+($D42-GEW!$D$8)*SUM(Fasering!$D$5:$D$9)</f>
        <v>2440.7337360363631</v>
      </c>
      <c r="F42" s="70">
        <f>GEW!$D$8+($D42-GEW!$D$8)*SUM(Fasering!$D$5:$D$10)</f>
        <v>2587.8833109123075</v>
      </c>
      <c r="G42" s="70">
        <f>GEW!$D$8+($D42-GEW!$D$8)*SUM(Fasering!$D$5:$D$11)</f>
        <v>2734.7020917907225</v>
      </c>
      <c r="H42" s="71">
        <f>GEW!$D$8+($D42-GEW!$D$8)*SUM(Fasering!$D$5:$D$12)</f>
        <v>2881.8516666666674</v>
      </c>
      <c r="I42" s="72">
        <f>($K$3+E42*12*7.57%)*SUM(Fasering!$D$5:$D$9)</f>
        <v>1307.9436942523691</v>
      </c>
      <c r="J42" s="30">
        <f>($K$3+F42*12*7.57%)*SUM(Fasering!$D$5:$D$10)</f>
        <v>1751.4459310736336</v>
      </c>
      <c r="K42" s="30">
        <f>($K$3+G42*12*7.57%)*SUM(Fasering!$D$5:$D$11)</f>
        <v>2233.4786797688948</v>
      </c>
      <c r="L42" s="73">
        <f>($K$3+H42*12*7.57%)*SUM(Fasering!$D$5:$D$12)</f>
        <v>2756.2140540000014</v>
      </c>
    </row>
    <row r="43" spans="1:12" x14ac:dyDescent="0.2">
      <c r="A43" s="52">
        <f t="shared" si="2"/>
        <v>33</v>
      </c>
      <c r="B43" s="16">
        <v>34615.83</v>
      </c>
      <c r="C43" s="16">
        <f t="shared" si="0"/>
        <v>34615.83</v>
      </c>
      <c r="D43" s="68">
        <f t="shared" si="1"/>
        <v>2884.6525000000001</v>
      </c>
      <c r="E43" s="69">
        <f>GEW!$D$8+($D43-GEW!$D$8)*SUM(Fasering!$D$5:$D$9)</f>
        <v>2442.2889592878078</v>
      </c>
      <c r="F43" s="70">
        <f>GEW!$D$8+($D43-GEW!$D$8)*SUM(Fasering!$D$5:$D$10)</f>
        <v>2589.8540488850631</v>
      </c>
      <c r="G43" s="70">
        <f>GEW!$D$8+($D43-GEW!$D$8)*SUM(Fasering!$D$5:$D$11)</f>
        <v>2737.0874104027453</v>
      </c>
      <c r="H43" s="71">
        <f>GEW!$D$8+($D43-GEW!$D$8)*SUM(Fasering!$D$5:$D$12)</f>
        <v>2884.6525000000001</v>
      </c>
      <c r="I43" s="72">
        <f>($K$3+E43*12*7.57%)*SUM(Fasering!$D$5:$D$9)</f>
        <v>1308.7281624469388</v>
      </c>
      <c r="J43" s="30">
        <f>($K$3+F43*12*7.57%)*SUM(Fasering!$D$5:$D$10)</f>
        <v>1752.7055745119162</v>
      </c>
      <c r="K43" s="30">
        <f>($K$3+G43*12*7.57%)*SUM(Fasering!$D$5:$D$11)</f>
        <v>2235.3240463561392</v>
      </c>
      <c r="L43" s="73">
        <f>($K$3+H43*12*7.57%)*SUM(Fasering!$D$5:$D$12)</f>
        <v>2758.7583310000009</v>
      </c>
    </row>
    <row r="44" spans="1:12" x14ac:dyDescent="0.2">
      <c r="A44" s="52">
        <f t="shared" si="2"/>
        <v>34</v>
      </c>
      <c r="B44" s="16">
        <v>34646.980000000003</v>
      </c>
      <c r="C44" s="16">
        <f t="shared" si="0"/>
        <v>34646.980000000003</v>
      </c>
      <c r="D44" s="68">
        <f t="shared" si="1"/>
        <v>2887.2483333333334</v>
      </c>
      <c r="E44" s="69">
        <f>GEW!$D$8+($D44-GEW!$D$8)*SUM(Fasering!$D$5:$D$9)</f>
        <v>2443.7303518579511</v>
      </c>
      <c r="F44" s="70">
        <f>GEW!$D$8+($D44-GEW!$D$8)*SUM(Fasering!$D$5:$D$10)</f>
        <v>2591.6805436143504</v>
      </c>
      <c r="G44" s="70">
        <f>GEW!$D$8+($D44-GEW!$D$8)*SUM(Fasering!$D$5:$D$11)</f>
        <v>2739.2981415769341</v>
      </c>
      <c r="H44" s="71">
        <f>GEW!$D$8+($D44-GEW!$D$8)*SUM(Fasering!$D$5:$D$12)</f>
        <v>2887.2483333333339</v>
      </c>
      <c r="I44" s="72">
        <f>($K$3+E44*12*7.57%)*SUM(Fasering!$D$5:$D$9)</f>
        <v>1309.455213451427</v>
      </c>
      <c r="J44" s="30">
        <f>($K$3+F44*12*7.57%)*SUM(Fasering!$D$5:$D$10)</f>
        <v>1753.8730214950313</v>
      </c>
      <c r="K44" s="30">
        <f>($K$3+G44*12*7.57%)*SUM(Fasering!$D$5:$D$11)</f>
        <v>2237.0343459453293</v>
      </c>
      <c r="L44" s="73">
        <f>($K$3+H44*12*7.57%)*SUM(Fasering!$D$5:$D$12)</f>
        <v>2761.1163860000015</v>
      </c>
    </row>
    <row r="45" spans="1:12" x14ac:dyDescent="0.2">
      <c r="A45" s="52">
        <f t="shared" si="2"/>
        <v>35</v>
      </c>
      <c r="B45" s="16">
        <v>34675.800000000003</v>
      </c>
      <c r="C45" s="16">
        <f t="shared" si="0"/>
        <v>34675.800000000003</v>
      </c>
      <c r="D45" s="68">
        <f t="shared" si="1"/>
        <v>2889.65</v>
      </c>
      <c r="E45" s="69">
        <f>GEW!$D$8+($D45-GEW!$D$8)*SUM(Fasering!$D$5:$D$9)</f>
        <v>2445.0639291892999</v>
      </c>
      <c r="F45" s="70">
        <f>GEW!$D$8+($D45-GEW!$D$8)*SUM(Fasering!$D$5:$D$10)</f>
        <v>2593.370417710596</v>
      </c>
      <c r="G45" s="70">
        <f>GEW!$D$8+($D45-GEW!$D$8)*SUM(Fasering!$D$5:$D$11)</f>
        <v>2741.3435114787044</v>
      </c>
      <c r="H45" s="71">
        <f>GEW!$D$8+($D45-GEW!$D$8)*SUM(Fasering!$D$5:$D$12)</f>
        <v>2889.6500000000005</v>
      </c>
      <c r="I45" s="72">
        <f>($K$3+E45*12*7.57%)*SUM(Fasering!$D$5:$D$9)</f>
        <v>1310.1278815075855</v>
      </c>
      <c r="J45" s="30">
        <f>($K$3+F45*12*7.57%)*SUM(Fasering!$D$5:$D$10)</f>
        <v>1754.9531441933741</v>
      </c>
      <c r="K45" s="30">
        <f>($K$3+G45*12*7.57%)*SUM(Fasering!$D$5:$D$11)</f>
        <v>2238.6167162233533</v>
      </c>
      <c r="L45" s="73">
        <f>($K$3+H45*12*7.57%)*SUM(Fasering!$D$5:$D$12)</f>
        <v>2763.298060000001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E6:H6"/>
    <mergeCell ref="I6:L6"/>
    <mergeCell ref="B6:C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8:H8 I8:L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33</v>
      </c>
      <c r="B1" s="1" t="s">
        <v>100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23179.17</v>
      </c>
      <c r="C10" s="16">
        <f t="shared" ref="C10:C45" si="0">B10*$D$3</f>
        <v>23179.17</v>
      </c>
      <c r="D10" s="68">
        <f t="shared" ref="D10:D45" si="1">B10/12*$D$3</f>
        <v>1931.5974999999999</v>
      </c>
      <c r="E10" s="69">
        <f>GEW!$D$8+($D10-GEW!$D$8)*SUM(Fasering!$D$5:$D$9)</f>
        <v>1913.0845691994714</v>
      </c>
      <c r="F10" s="70">
        <f>GEW!$D$8+($D10-GEW!$D$8)*SUM(Fasering!$D$5:$D$10)</f>
        <v>1919.2601737438458</v>
      </c>
      <c r="G10" s="70">
        <f>GEW!$D$8+($D10-GEW!$D$8)*SUM(Fasering!$D$5:$D$11)</f>
        <v>1925.4218954556254</v>
      </c>
      <c r="H10" s="71">
        <f>GEW!$D$8+($D10-GEW!$D$8)*SUM(Fasering!$D$5:$D$12)</f>
        <v>1931.5974999999999</v>
      </c>
      <c r="I10" s="72">
        <f>($K$3+E10*12*7.57%)*SUM(Fasering!$D$5:$D$9)</f>
        <v>1041.792844919202</v>
      </c>
      <c r="J10" s="30">
        <f>($K$3+F10*12*7.57%)*SUM(Fasering!$D$5:$D$10)</f>
        <v>1324.0797570508157</v>
      </c>
      <c r="K10" s="30">
        <f>($K$3+G10*12*7.57%)*SUM(Fasering!$D$5:$D$11)</f>
        <v>1607.3909837653841</v>
      </c>
      <c r="L10" s="73">
        <f>($K$3+H10*12*7.57%)*SUM(Fasering!$D$5:$D$12)</f>
        <v>1893.0031690000003</v>
      </c>
    </row>
    <row r="11" spans="1:12" x14ac:dyDescent="0.2">
      <c r="A11" s="52">
        <f t="shared" ref="A11:A45" si="2">+A10+1</f>
        <v>1</v>
      </c>
      <c r="B11" s="16">
        <v>24067.78</v>
      </c>
      <c r="C11" s="16">
        <f t="shared" si="0"/>
        <v>24067.78</v>
      </c>
      <c r="D11" s="68">
        <f t="shared" si="1"/>
        <v>2005.6483333333333</v>
      </c>
      <c r="E11" s="69">
        <f>GEW!$D$8+($D11-GEW!$D$8)*SUM(Fasering!$D$5:$D$9)</f>
        <v>1954.2028950985011</v>
      </c>
      <c r="F11" s="70">
        <f>GEW!$D$8+($D11-GEW!$D$8)*SUM(Fasering!$D$5:$D$10)</f>
        <v>1971.3642341416576</v>
      </c>
      <c r="G11" s="70">
        <f>GEW!$D$8+($D11-GEW!$D$8)*SUM(Fasering!$D$5:$D$11)</f>
        <v>1988.4869942901769</v>
      </c>
      <c r="H11" s="71">
        <f>GEW!$D$8+($D11-GEW!$D$8)*SUM(Fasering!$D$5:$D$12)</f>
        <v>2005.6483333333333</v>
      </c>
      <c r="I11" s="72">
        <f>($K$3+E11*12*7.57%)*SUM(Fasering!$D$5:$D$9)</f>
        <v>1062.5332877152912</v>
      </c>
      <c r="J11" s="30">
        <f>($K$3+F11*12*7.57%)*SUM(Fasering!$D$5:$D$10)</f>
        <v>1357.3832903948257</v>
      </c>
      <c r="K11" s="30">
        <f>($K$3+G11*12*7.57%)*SUM(Fasering!$D$5:$D$11)</f>
        <v>1656.1803679692314</v>
      </c>
      <c r="L11" s="73">
        <f>($K$3+H11*12*7.57%)*SUM(Fasering!$D$5:$D$12)</f>
        <v>1960.2709460000003</v>
      </c>
    </row>
    <row r="12" spans="1:12" x14ac:dyDescent="0.2">
      <c r="A12" s="52">
        <f t="shared" si="2"/>
        <v>2</v>
      </c>
      <c r="B12" s="16">
        <v>24966.01</v>
      </c>
      <c r="C12" s="16">
        <f t="shared" si="0"/>
        <v>24966.01</v>
      </c>
      <c r="D12" s="68">
        <f t="shared" si="1"/>
        <v>2080.500833333333</v>
      </c>
      <c r="E12" s="69">
        <f>GEW!$D$8+($D12-GEW!$D$8)*SUM(Fasering!$D$5:$D$9)</f>
        <v>1995.7663637431092</v>
      </c>
      <c r="F12" s="70">
        <f>GEW!$D$8+($D12-GEW!$D$8)*SUM(Fasering!$D$5:$D$10)</f>
        <v>2024.0323677110819</v>
      </c>
      <c r="G12" s="70">
        <f>GEW!$D$8+($D12-GEW!$D$8)*SUM(Fasering!$D$5:$D$11)</f>
        <v>2052.2348293653604</v>
      </c>
      <c r="H12" s="71">
        <f>GEW!$D$8+($D12-GEW!$D$8)*SUM(Fasering!$D$5:$D$12)</f>
        <v>2080.500833333333</v>
      </c>
      <c r="I12" s="72">
        <f>($K$3+E12*12*7.57%)*SUM(Fasering!$D$5:$D$9)</f>
        <v>1083.4982644010493</v>
      </c>
      <c r="J12" s="30">
        <f>($K$3+F12*12*7.57%)*SUM(Fasering!$D$5:$D$10)</f>
        <v>1391.0473643480675</v>
      </c>
      <c r="K12" s="30">
        <f>($K$3+G12*12*7.57%)*SUM(Fasering!$D$5:$D$11)</f>
        <v>1705.49794100287</v>
      </c>
      <c r="L12" s="73">
        <f>($K$3+H12*12*7.57%)*SUM(Fasering!$D$5:$D$12)</f>
        <v>2028.266957</v>
      </c>
    </row>
    <row r="13" spans="1:12" x14ac:dyDescent="0.2">
      <c r="A13" s="52">
        <f t="shared" si="2"/>
        <v>3</v>
      </c>
      <c r="B13" s="16">
        <v>25864.27</v>
      </c>
      <c r="C13" s="16">
        <f t="shared" si="0"/>
        <v>25864.27</v>
      </c>
      <c r="D13" s="68">
        <f t="shared" si="1"/>
        <v>2155.3558333333335</v>
      </c>
      <c r="E13" s="69">
        <f>GEW!$D$8+($D13-GEW!$D$8)*SUM(Fasering!$D$5:$D$9)</f>
        <v>2037.331220566758</v>
      </c>
      <c r="F13" s="70">
        <f>GEW!$D$8+($D13-GEW!$D$8)*SUM(Fasering!$D$5:$D$10)</f>
        <v>2076.7022603444516</v>
      </c>
      <c r="G13" s="70">
        <f>GEW!$D$8+($D13-GEW!$D$8)*SUM(Fasering!$D$5:$D$11)</f>
        <v>2115.98479355564</v>
      </c>
      <c r="H13" s="71">
        <f>GEW!$D$8+($D13-GEW!$D$8)*SUM(Fasering!$D$5:$D$12)</f>
        <v>2155.3558333333335</v>
      </c>
      <c r="I13" s="72">
        <f>($K$3+E13*12*7.57%)*SUM(Fasering!$D$5:$D$9)</f>
        <v>1104.463941296442</v>
      </c>
      <c r="J13" s="30">
        <f>($K$3+F13*12*7.57%)*SUM(Fasering!$D$5:$D$10)</f>
        <v>1424.7125626483241</v>
      </c>
      <c r="K13" s="30">
        <f>($K$3+G13*12*7.57%)*SUM(Fasering!$D$5:$D$11)</f>
        <v>1754.8171611950215</v>
      </c>
      <c r="L13" s="73">
        <f>($K$3+H13*12*7.57%)*SUM(Fasering!$D$5:$D$12)</f>
        <v>2096.2652390000007</v>
      </c>
    </row>
    <row r="14" spans="1:12" x14ac:dyDescent="0.2">
      <c r="A14" s="52">
        <f t="shared" si="2"/>
        <v>4</v>
      </c>
      <c r="B14" s="16">
        <v>26762.51</v>
      </c>
      <c r="C14" s="16">
        <f t="shared" si="0"/>
        <v>26762.51</v>
      </c>
      <c r="D14" s="68">
        <f t="shared" si="1"/>
        <v>2230.2091666666665</v>
      </c>
      <c r="E14" s="69">
        <f>GEW!$D$8+($D14-GEW!$D$8)*SUM(Fasering!$D$5:$D$9)</f>
        <v>2078.8951519377129</v>
      </c>
      <c r="F14" s="70">
        <f>GEW!$D$8+($D14-GEW!$D$8)*SUM(Fasering!$D$5:$D$10)</f>
        <v>2129.3709802685244</v>
      </c>
      <c r="G14" s="70">
        <f>GEW!$D$8+($D14-GEW!$D$8)*SUM(Fasering!$D$5:$D$11)</f>
        <v>2179.7333383358555</v>
      </c>
      <c r="H14" s="71">
        <f>GEW!$D$8+($D14-GEW!$D$8)*SUM(Fasering!$D$5:$D$12)</f>
        <v>2230.2091666666665</v>
      </c>
      <c r="I14" s="72">
        <f>($K$3+E14*12*7.57%)*SUM(Fasering!$D$5:$D$9)</f>
        <v>1125.4291513854114</v>
      </c>
      <c r="J14" s="30">
        <f>($K$3+F14*12*7.57%)*SUM(Fasering!$D$5:$D$10)</f>
        <v>1458.3770113839041</v>
      </c>
      <c r="K14" s="30">
        <f>($K$3+G14*12*7.57%)*SUM(Fasering!$D$5:$D$11)</f>
        <v>1804.135283281498</v>
      </c>
      <c r="L14" s="73">
        <f>($K$3+H14*12*7.57%)*SUM(Fasering!$D$5:$D$12)</f>
        <v>2164.2620070000003</v>
      </c>
    </row>
    <row r="15" spans="1:12" x14ac:dyDescent="0.2">
      <c r="A15" s="52">
        <f t="shared" si="2"/>
        <v>5</v>
      </c>
      <c r="B15" s="16">
        <v>26762.51</v>
      </c>
      <c r="C15" s="16">
        <f t="shared" si="0"/>
        <v>26762.51</v>
      </c>
      <c r="D15" s="68">
        <f t="shared" si="1"/>
        <v>2230.2091666666665</v>
      </c>
      <c r="E15" s="69">
        <f>GEW!$D$8+($D15-GEW!$D$8)*SUM(Fasering!$D$5:$D$9)</f>
        <v>2078.8951519377129</v>
      </c>
      <c r="F15" s="70">
        <f>GEW!$D$8+($D15-GEW!$D$8)*SUM(Fasering!$D$5:$D$10)</f>
        <v>2129.3709802685244</v>
      </c>
      <c r="G15" s="70">
        <f>GEW!$D$8+($D15-GEW!$D$8)*SUM(Fasering!$D$5:$D$11)</f>
        <v>2179.7333383358555</v>
      </c>
      <c r="H15" s="71">
        <f>GEW!$D$8+($D15-GEW!$D$8)*SUM(Fasering!$D$5:$D$12)</f>
        <v>2230.2091666666665</v>
      </c>
      <c r="I15" s="72">
        <f>($K$3+E15*12*7.57%)*SUM(Fasering!$D$5:$D$9)</f>
        <v>1125.4291513854114</v>
      </c>
      <c r="J15" s="30">
        <f>($K$3+F15*12*7.57%)*SUM(Fasering!$D$5:$D$10)</f>
        <v>1458.3770113839041</v>
      </c>
      <c r="K15" s="30">
        <f>($K$3+G15*12*7.57%)*SUM(Fasering!$D$5:$D$11)</f>
        <v>1804.135283281498</v>
      </c>
      <c r="L15" s="73">
        <f>($K$3+H15*12*7.57%)*SUM(Fasering!$D$5:$D$12)</f>
        <v>2164.2620070000003</v>
      </c>
    </row>
    <row r="16" spans="1:12" x14ac:dyDescent="0.2">
      <c r="A16" s="52">
        <f t="shared" si="2"/>
        <v>6</v>
      </c>
      <c r="B16" s="16">
        <v>28042.69</v>
      </c>
      <c r="C16" s="16">
        <f t="shared" si="0"/>
        <v>28042.69</v>
      </c>
      <c r="D16" s="68">
        <f t="shared" si="1"/>
        <v>2336.8908333333334</v>
      </c>
      <c r="E16" s="69">
        <f>GEW!$D$8+($D16-GEW!$D$8)*SUM(Fasering!$D$5:$D$9)</f>
        <v>2138.1324533966431</v>
      </c>
      <c r="F16" s="70">
        <f>GEW!$D$8+($D16-GEW!$D$8)*SUM(Fasering!$D$5:$D$10)</f>
        <v>2204.4349296277151</v>
      </c>
      <c r="G16" s="70">
        <f>GEW!$D$8+($D16-GEW!$D$8)*SUM(Fasering!$D$5:$D$11)</f>
        <v>2270.5883571022614</v>
      </c>
      <c r="H16" s="71">
        <f>GEW!$D$8+($D16-GEW!$D$8)*SUM(Fasering!$D$5:$D$12)</f>
        <v>2336.8908333333334</v>
      </c>
      <c r="I16" s="72">
        <f>($K$3+E16*12*7.57%)*SUM(Fasering!$D$5:$D$9)</f>
        <v>1155.3089637425735</v>
      </c>
      <c r="J16" s="30">
        <f>($K$3+F16*12*7.57%)*SUM(Fasering!$D$5:$D$10)</f>
        <v>1506.3558967400616</v>
      </c>
      <c r="K16" s="30">
        <f>($K$3+G16*12*7.57%)*SUM(Fasering!$D$5:$D$11)</f>
        <v>1874.423929448074</v>
      </c>
      <c r="L16" s="73">
        <f>($K$3+H16*12*7.57%)*SUM(Fasering!$D$5:$D$12)</f>
        <v>2261.1716330000008</v>
      </c>
    </row>
    <row r="17" spans="1:12" x14ac:dyDescent="0.2">
      <c r="A17" s="52">
        <f t="shared" si="2"/>
        <v>7</v>
      </c>
      <c r="B17" s="16">
        <v>28042.69</v>
      </c>
      <c r="C17" s="16">
        <f t="shared" si="0"/>
        <v>28042.69</v>
      </c>
      <c r="D17" s="68">
        <f t="shared" si="1"/>
        <v>2336.8908333333334</v>
      </c>
      <c r="E17" s="69">
        <f>GEW!$D$8+($D17-GEW!$D$8)*SUM(Fasering!$D$5:$D$9)</f>
        <v>2138.1324533966431</v>
      </c>
      <c r="F17" s="70">
        <f>GEW!$D$8+($D17-GEW!$D$8)*SUM(Fasering!$D$5:$D$10)</f>
        <v>2204.4349296277151</v>
      </c>
      <c r="G17" s="70">
        <f>GEW!$D$8+($D17-GEW!$D$8)*SUM(Fasering!$D$5:$D$11)</f>
        <v>2270.5883571022614</v>
      </c>
      <c r="H17" s="71">
        <f>GEW!$D$8+($D17-GEW!$D$8)*SUM(Fasering!$D$5:$D$12)</f>
        <v>2336.8908333333334</v>
      </c>
      <c r="I17" s="72">
        <f>($K$3+E17*12*7.57%)*SUM(Fasering!$D$5:$D$9)</f>
        <v>1155.3089637425735</v>
      </c>
      <c r="J17" s="30">
        <f>($K$3+F17*12*7.57%)*SUM(Fasering!$D$5:$D$10)</f>
        <v>1506.3558967400616</v>
      </c>
      <c r="K17" s="30">
        <f>($K$3+G17*12*7.57%)*SUM(Fasering!$D$5:$D$11)</f>
        <v>1874.423929448074</v>
      </c>
      <c r="L17" s="73">
        <f>($K$3+H17*12*7.57%)*SUM(Fasering!$D$5:$D$12)</f>
        <v>2261.1716330000008</v>
      </c>
    </row>
    <row r="18" spans="1:12" x14ac:dyDescent="0.2">
      <c r="A18" s="52">
        <f t="shared" si="2"/>
        <v>8</v>
      </c>
      <c r="B18" s="16">
        <v>29153.06</v>
      </c>
      <c r="C18" s="16">
        <f t="shared" si="0"/>
        <v>29153.06</v>
      </c>
      <c r="D18" s="68">
        <f t="shared" si="1"/>
        <v>2429.4216666666666</v>
      </c>
      <c r="E18" s="69">
        <f>GEW!$D$8+($D18-GEW!$D$8)*SUM(Fasering!$D$5:$D$9)</f>
        <v>2189.5121987613202</v>
      </c>
      <c r="F18" s="70">
        <f>GEW!$D$8+($D18-GEW!$D$8)*SUM(Fasering!$D$5:$D$10)</f>
        <v>2269.5419907050359</v>
      </c>
      <c r="G18" s="70">
        <f>GEW!$D$8+($D18-GEW!$D$8)*SUM(Fasering!$D$5:$D$11)</f>
        <v>2349.3918747229509</v>
      </c>
      <c r="H18" s="71">
        <f>GEW!$D$8+($D18-GEW!$D$8)*SUM(Fasering!$D$5:$D$12)</f>
        <v>2429.4216666666666</v>
      </c>
      <c r="I18" s="72">
        <f>($K$3+E18*12*7.57%)*SUM(Fasering!$D$5:$D$9)</f>
        <v>1181.2253561616253</v>
      </c>
      <c r="J18" s="30">
        <f>($K$3+F18*12*7.57%)*SUM(Fasering!$D$5:$D$10)</f>
        <v>1547.9706032133047</v>
      </c>
      <c r="K18" s="30">
        <f>($K$3+G18*12*7.57%)*SUM(Fasering!$D$5:$D$11)</f>
        <v>1935.3891093790066</v>
      </c>
      <c r="L18" s="73">
        <f>($K$3+H18*12*7.57%)*SUM(Fasering!$D$5:$D$12)</f>
        <v>2345.2266420000005</v>
      </c>
    </row>
    <row r="19" spans="1:12" x14ac:dyDescent="0.2">
      <c r="A19" s="52">
        <f t="shared" si="2"/>
        <v>9</v>
      </c>
      <c r="B19" s="16">
        <v>29153.06</v>
      </c>
      <c r="C19" s="16">
        <f t="shared" si="0"/>
        <v>29153.06</v>
      </c>
      <c r="D19" s="68">
        <f t="shared" si="1"/>
        <v>2429.4216666666666</v>
      </c>
      <c r="E19" s="69">
        <f>GEW!$D$8+($D19-GEW!$D$8)*SUM(Fasering!$D$5:$D$9)</f>
        <v>2189.5121987613202</v>
      </c>
      <c r="F19" s="70">
        <f>GEW!$D$8+($D19-GEW!$D$8)*SUM(Fasering!$D$5:$D$10)</f>
        <v>2269.5419907050359</v>
      </c>
      <c r="G19" s="70">
        <f>GEW!$D$8+($D19-GEW!$D$8)*SUM(Fasering!$D$5:$D$11)</f>
        <v>2349.3918747229509</v>
      </c>
      <c r="H19" s="71">
        <f>GEW!$D$8+($D19-GEW!$D$8)*SUM(Fasering!$D$5:$D$12)</f>
        <v>2429.4216666666666</v>
      </c>
      <c r="I19" s="72">
        <f>($K$3+E19*12*7.57%)*SUM(Fasering!$D$5:$D$9)</f>
        <v>1181.2253561616253</v>
      </c>
      <c r="J19" s="30">
        <f>($K$3+F19*12*7.57%)*SUM(Fasering!$D$5:$D$10)</f>
        <v>1547.9706032133047</v>
      </c>
      <c r="K19" s="30">
        <f>($K$3+G19*12*7.57%)*SUM(Fasering!$D$5:$D$11)</f>
        <v>1935.3891093790066</v>
      </c>
      <c r="L19" s="73">
        <f>($K$3+H19*12*7.57%)*SUM(Fasering!$D$5:$D$12)</f>
        <v>2345.2266420000005</v>
      </c>
    </row>
    <row r="20" spans="1:12" x14ac:dyDescent="0.2">
      <c r="A20" s="52">
        <f t="shared" si="2"/>
        <v>10</v>
      </c>
      <c r="B20" s="16">
        <v>29965.82</v>
      </c>
      <c r="C20" s="16">
        <f t="shared" si="0"/>
        <v>29965.82</v>
      </c>
      <c r="D20" s="68">
        <f t="shared" si="1"/>
        <v>2497.1516666666666</v>
      </c>
      <c r="E20" s="69">
        <f>GEW!$D$8+($D20-GEW!$D$8)*SUM(Fasering!$D$5:$D$9)</f>
        <v>2227.1207453202101</v>
      </c>
      <c r="F20" s="70">
        <f>GEW!$D$8+($D20-GEW!$D$8)*SUM(Fasering!$D$5:$D$10)</f>
        <v>2317.1985510958998</v>
      </c>
      <c r="G20" s="70">
        <f>GEW!$D$8+($D20-GEW!$D$8)*SUM(Fasering!$D$5:$D$11)</f>
        <v>2407.0738608909769</v>
      </c>
      <c r="H20" s="71">
        <f>GEW!$D$8+($D20-GEW!$D$8)*SUM(Fasering!$D$5:$D$12)</f>
        <v>2497.1516666666666</v>
      </c>
      <c r="I20" s="72">
        <f>($K$3+E20*12*7.57%)*SUM(Fasering!$D$5:$D$9)</f>
        <v>1200.1954355968662</v>
      </c>
      <c r="J20" s="30">
        <f>($K$3+F20*12*7.57%)*SUM(Fasering!$D$5:$D$10)</f>
        <v>1578.431412522988</v>
      </c>
      <c r="K20" s="30">
        <f>($K$3+G20*12*7.57%)*SUM(Fasering!$D$5:$D$11)</f>
        <v>1980.0139278094973</v>
      </c>
      <c r="L20" s="73">
        <f>($K$3+H20*12*7.57%)*SUM(Fasering!$D$5:$D$12)</f>
        <v>2406.7525740000005</v>
      </c>
    </row>
    <row r="21" spans="1:12" x14ac:dyDescent="0.2">
      <c r="A21" s="52">
        <f t="shared" si="2"/>
        <v>11</v>
      </c>
      <c r="B21" s="16">
        <v>29965.82</v>
      </c>
      <c r="C21" s="16">
        <f t="shared" si="0"/>
        <v>29965.82</v>
      </c>
      <c r="D21" s="68">
        <f t="shared" si="1"/>
        <v>2497.1516666666666</v>
      </c>
      <c r="E21" s="69">
        <f>GEW!$D$8+($D21-GEW!$D$8)*SUM(Fasering!$D$5:$D$9)</f>
        <v>2227.1207453202101</v>
      </c>
      <c r="F21" s="70">
        <f>GEW!$D$8+($D21-GEW!$D$8)*SUM(Fasering!$D$5:$D$10)</f>
        <v>2317.1985510958998</v>
      </c>
      <c r="G21" s="70">
        <f>GEW!$D$8+($D21-GEW!$D$8)*SUM(Fasering!$D$5:$D$11)</f>
        <v>2407.0738608909769</v>
      </c>
      <c r="H21" s="71">
        <f>GEW!$D$8+($D21-GEW!$D$8)*SUM(Fasering!$D$5:$D$12)</f>
        <v>2497.1516666666666</v>
      </c>
      <c r="I21" s="72">
        <f>($K$3+E21*12*7.57%)*SUM(Fasering!$D$5:$D$9)</f>
        <v>1200.1954355968662</v>
      </c>
      <c r="J21" s="30">
        <f>($K$3+F21*12*7.57%)*SUM(Fasering!$D$5:$D$10)</f>
        <v>1578.431412522988</v>
      </c>
      <c r="K21" s="30">
        <f>($K$3+G21*12*7.57%)*SUM(Fasering!$D$5:$D$11)</f>
        <v>1980.0139278094973</v>
      </c>
      <c r="L21" s="73">
        <f>($K$3+H21*12*7.57%)*SUM(Fasering!$D$5:$D$12)</f>
        <v>2406.7525740000005</v>
      </c>
    </row>
    <row r="22" spans="1:12" x14ac:dyDescent="0.2">
      <c r="A22" s="52">
        <f t="shared" si="2"/>
        <v>12</v>
      </c>
      <c r="B22" s="16">
        <v>31246.02</v>
      </c>
      <c r="C22" s="16">
        <f t="shared" si="0"/>
        <v>31246.02</v>
      </c>
      <c r="D22" s="68">
        <f t="shared" si="1"/>
        <v>2603.835</v>
      </c>
      <c r="E22" s="69">
        <f>GEW!$D$8+($D22-GEW!$D$8)*SUM(Fasering!$D$5:$D$9)</f>
        <v>2286.3589722318338</v>
      </c>
      <c r="F22" s="70">
        <f>GEW!$D$8+($D22-GEW!$D$8)*SUM(Fasering!$D$5:$D$10)</f>
        <v>2392.263673164387</v>
      </c>
      <c r="G22" s="70">
        <f>GEW!$D$8+($D22-GEW!$D$8)*SUM(Fasering!$D$5:$D$11)</f>
        <v>2497.9302990674469</v>
      </c>
      <c r="H22" s="71">
        <f>GEW!$D$8+($D22-GEW!$D$8)*SUM(Fasering!$D$5:$D$12)</f>
        <v>2603.835</v>
      </c>
      <c r="I22" s="72">
        <f>($K$3+E22*12*7.57%)*SUM(Fasering!$D$5:$D$9)</f>
        <v>1230.0757147604515</v>
      </c>
      <c r="J22" s="30">
        <f>($K$3+F22*12*7.57%)*SUM(Fasering!$D$5:$D$10)</f>
        <v>1626.4110474438219</v>
      </c>
      <c r="K22" s="30">
        <f>($K$3+G22*12*7.57%)*SUM(Fasering!$D$5:$D$11)</f>
        <v>2050.303672081749</v>
      </c>
      <c r="L22" s="73">
        <f>($K$3+H22*12*7.57%)*SUM(Fasering!$D$5:$D$12)</f>
        <v>2503.6637140000007</v>
      </c>
    </row>
    <row r="23" spans="1:12" x14ac:dyDescent="0.2">
      <c r="A23" s="52">
        <f t="shared" si="2"/>
        <v>13</v>
      </c>
      <c r="B23" s="16">
        <v>31246.02</v>
      </c>
      <c r="C23" s="16">
        <f t="shared" si="0"/>
        <v>31246.02</v>
      </c>
      <c r="D23" s="68">
        <f t="shared" si="1"/>
        <v>2603.835</v>
      </c>
      <c r="E23" s="69">
        <f>GEW!$D$8+($D23-GEW!$D$8)*SUM(Fasering!$D$5:$D$9)</f>
        <v>2286.3589722318338</v>
      </c>
      <c r="F23" s="70">
        <f>GEW!$D$8+($D23-GEW!$D$8)*SUM(Fasering!$D$5:$D$10)</f>
        <v>2392.263673164387</v>
      </c>
      <c r="G23" s="70">
        <f>GEW!$D$8+($D23-GEW!$D$8)*SUM(Fasering!$D$5:$D$11)</f>
        <v>2497.9302990674469</v>
      </c>
      <c r="H23" s="71">
        <f>GEW!$D$8+($D23-GEW!$D$8)*SUM(Fasering!$D$5:$D$12)</f>
        <v>2603.835</v>
      </c>
      <c r="I23" s="72">
        <f>($K$3+E23*12*7.57%)*SUM(Fasering!$D$5:$D$9)</f>
        <v>1230.0757147604515</v>
      </c>
      <c r="J23" s="30">
        <f>($K$3+F23*12*7.57%)*SUM(Fasering!$D$5:$D$10)</f>
        <v>1626.4110474438219</v>
      </c>
      <c r="K23" s="30">
        <f>($K$3+G23*12*7.57%)*SUM(Fasering!$D$5:$D$11)</f>
        <v>2050.303672081749</v>
      </c>
      <c r="L23" s="73">
        <f>($K$3+H23*12*7.57%)*SUM(Fasering!$D$5:$D$12)</f>
        <v>2503.6637140000007</v>
      </c>
    </row>
    <row r="24" spans="1:12" x14ac:dyDescent="0.2">
      <c r="A24" s="52">
        <f t="shared" si="2"/>
        <v>14</v>
      </c>
      <c r="B24" s="16">
        <v>32273.3</v>
      </c>
      <c r="C24" s="16">
        <f t="shared" si="0"/>
        <v>32273.3</v>
      </c>
      <c r="D24" s="68">
        <f t="shared" si="1"/>
        <v>2689.4416666666666</v>
      </c>
      <c r="E24" s="69">
        <f>GEW!$D$8+($D24-GEW!$D$8)*SUM(Fasering!$D$5:$D$9)</f>
        <v>2333.8939243813202</v>
      </c>
      <c r="F24" s="70">
        <f>GEW!$D$8+($D24-GEW!$D$8)*SUM(Fasering!$D$5:$D$10)</f>
        <v>2452.4987134694297</v>
      </c>
      <c r="G24" s="70">
        <f>GEW!$D$8+($D24-GEW!$D$8)*SUM(Fasering!$D$5:$D$11)</f>
        <v>2570.8368775785571</v>
      </c>
      <c r="H24" s="71">
        <f>GEW!$D$8+($D24-GEW!$D$8)*SUM(Fasering!$D$5:$D$12)</f>
        <v>2689.4416666666666</v>
      </c>
      <c r="I24" s="72">
        <f>($K$3+E24*12*7.57%)*SUM(Fasering!$D$5:$D$9)</f>
        <v>1254.0527598933743</v>
      </c>
      <c r="J24" s="30">
        <f>($K$3+F24*12*7.57%)*SUM(Fasering!$D$5:$D$10)</f>
        <v>1664.9116874699691</v>
      </c>
      <c r="K24" s="30">
        <f>($K$3+G24*12*7.57%)*SUM(Fasering!$D$5:$D$11)</f>
        <v>2106.7067719848878</v>
      </c>
      <c r="L24" s="73">
        <f>($K$3+H24*12*7.57%)*SUM(Fasering!$D$5:$D$12)</f>
        <v>2581.4288100000008</v>
      </c>
    </row>
    <row r="25" spans="1:12" x14ac:dyDescent="0.2">
      <c r="A25" s="52">
        <f t="shared" si="2"/>
        <v>15</v>
      </c>
      <c r="B25" s="16">
        <v>32273.3</v>
      </c>
      <c r="C25" s="16">
        <f t="shared" si="0"/>
        <v>32273.3</v>
      </c>
      <c r="D25" s="68">
        <f t="shared" si="1"/>
        <v>2689.4416666666666</v>
      </c>
      <c r="E25" s="69">
        <f>GEW!$D$8+($D25-GEW!$D$8)*SUM(Fasering!$D$5:$D$9)</f>
        <v>2333.8939243813202</v>
      </c>
      <c r="F25" s="70">
        <f>GEW!$D$8+($D25-GEW!$D$8)*SUM(Fasering!$D$5:$D$10)</f>
        <v>2452.4987134694297</v>
      </c>
      <c r="G25" s="70">
        <f>GEW!$D$8+($D25-GEW!$D$8)*SUM(Fasering!$D$5:$D$11)</f>
        <v>2570.8368775785571</v>
      </c>
      <c r="H25" s="71">
        <f>GEW!$D$8+($D25-GEW!$D$8)*SUM(Fasering!$D$5:$D$12)</f>
        <v>2689.4416666666666</v>
      </c>
      <c r="I25" s="72">
        <f>($K$3+E25*12*7.57%)*SUM(Fasering!$D$5:$D$9)</f>
        <v>1254.0527598933743</v>
      </c>
      <c r="J25" s="30">
        <f>($K$3+F25*12*7.57%)*SUM(Fasering!$D$5:$D$10)</f>
        <v>1664.9116874699691</v>
      </c>
      <c r="K25" s="30">
        <f>($K$3+G25*12*7.57%)*SUM(Fasering!$D$5:$D$11)</f>
        <v>2106.7067719848878</v>
      </c>
      <c r="L25" s="73">
        <f>($K$3+H25*12*7.57%)*SUM(Fasering!$D$5:$D$12)</f>
        <v>2581.4288100000008</v>
      </c>
    </row>
    <row r="26" spans="1:12" x14ac:dyDescent="0.2">
      <c r="A26" s="52">
        <f t="shared" si="2"/>
        <v>16</v>
      </c>
      <c r="B26" s="16">
        <v>33169.160000000003</v>
      </c>
      <c r="C26" s="16">
        <f t="shared" si="0"/>
        <v>33169.160000000003</v>
      </c>
      <c r="D26" s="68">
        <f t="shared" si="1"/>
        <v>2764.0966666666668</v>
      </c>
      <c r="E26" s="69">
        <f>GEW!$D$8+($D26-GEW!$D$8)*SUM(Fasering!$D$5:$D$9)</f>
        <v>2375.3477268817473</v>
      </c>
      <c r="F26" s="70">
        <f>GEW!$D$8+($D26-GEW!$D$8)*SUM(Fasering!$D$5:$D$10)</f>
        <v>2505.0278809872202</v>
      </c>
      <c r="G26" s="70">
        <f>GEW!$D$8+($D26-GEW!$D$8)*SUM(Fasering!$D$5:$D$11)</f>
        <v>2634.4165125611944</v>
      </c>
      <c r="H26" s="71">
        <f>GEW!$D$8+($D26-GEW!$D$8)*SUM(Fasering!$D$5:$D$12)</f>
        <v>2764.0966666666673</v>
      </c>
      <c r="I26" s="72">
        <f>($K$3+E26*12*7.57%)*SUM(Fasering!$D$5:$D$9)</f>
        <v>1274.9624200179558</v>
      </c>
      <c r="J26" s="30">
        <f>($K$3+F26*12*7.57%)*SUM(Fasering!$D$5:$D$10)</f>
        <v>1698.4869380090868</v>
      </c>
      <c r="K26" s="30">
        <f>($K$3+G26*12*7.57%)*SUM(Fasering!$D$5:$D$11)</f>
        <v>2155.89421949601</v>
      </c>
      <c r="L26" s="73">
        <f>($K$3+H26*12*7.57%)*SUM(Fasering!$D$5:$D$12)</f>
        <v>2649.2454120000011</v>
      </c>
    </row>
    <row r="27" spans="1:12" x14ac:dyDescent="0.2">
      <c r="A27" s="52">
        <f t="shared" si="2"/>
        <v>17</v>
      </c>
      <c r="B27" s="16">
        <v>33169.160000000003</v>
      </c>
      <c r="C27" s="16">
        <f t="shared" si="0"/>
        <v>33169.160000000003</v>
      </c>
      <c r="D27" s="68">
        <f t="shared" si="1"/>
        <v>2764.0966666666668</v>
      </c>
      <c r="E27" s="69">
        <f>GEW!$D$8+($D27-GEW!$D$8)*SUM(Fasering!$D$5:$D$9)</f>
        <v>2375.3477268817473</v>
      </c>
      <c r="F27" s="70">
        <f>GEW!$D$8+($D27-GEW!$D$8)*SUM(Fasering!$D$5:$D$10)</f>
        <v>2505.0278809872202</v>
      </c>
      <c r="G27" s="70">
        <f>GEW!$D$8+($D27-GEW!$D$8)*SUM(Fasering!$D$5:$D$11)</f>
        <v>2634.4165125611944</v>
      </c>
      <c r="H27" s="71">
        <f>GEW!$D$8+($D27-GEW!$D$8)*SUM(Fasering!$D$5:$D$12)</f>
        <v>2764.0966666666673</v>
      </c>
      <c r="I27" s="72">
        <f>($K$3+E27*12*7.57%)*SUM(Fasering!$D$5:$D$9)</f>
        <v>1274.9624200179558</v>
      </c>
      <c r="J27" s="30">
        <f>($K$3+F27*12*7.57%)*SUM(Fasering!$D$5:$D$10)</f>
        <v>1698.4869380090868</v>
      </c>
      <c r="K27" s="30">
        <f>($K$3+G27*12*7.57%)*SUM(Fasering!$D$5:$D$11)</f>
        <v>2155.89421949601</v>
      </c>
      <c r="L27" s="73">
        <f>($K$3+H27*12*7.57%)*SUM(Fasering!$D$5:$D$12)</f>
        <v>2649.2454120000011</v>
      </c>
    </row>
    <row r="28" spans="1:12" x14ac:dyDescent="0.2">
      <c r="A28" s="52">
        <f t="shared" si="2"/>
        <v>18</v>
      </c>
      <c r="B28" s="16">
        <v>34449.35</v>
      </c>
      <c r="C28" s="16">
        <f t="shared" si="0"/>
        <v>34449.35</v>
      </c>
      <c r="D28" s="68">
        <f t="shared" si="1"/>
        <v>2870.7791666666667</v>
      </c>
      <c r="E28" s="69">
        <f>GEW!$D$8+($D28-GEW!$D$8)*SUM(Fasering!$D$5:$D$9)</f>
        <v>2434.5854910670241</v>
      </c>
      <c r="F28" s="70">
        <f>GEW!$D$8+($D28-GEW!$D$8)*SUM(Fasering!$D$5:$D$10)</f>
        <v>2580.0924167010589</v>
      </c>
      <c r="G28" s="70">
        <f>GEW!$D$8+($D28-GEW!$D$8)*SUM(Fasering!$D$5:$D$11)</f>
        <v>2725.2722410326319</v>
      </c>
      <c r="H28" s="71">
        <f>GEW!$D$8+($D28-GEW!$D$8)*SUM(Fasering!$D$5:$D$12)</f>
        <v>2870.7791666666672</v>
      </c>
      <c r="I28" s="72">
        <f>($K$3+E28*12*7.57%)*SUM(Fasering!$D$5:$D$9)</f>
        <v>1304.8424657783294</v>
      </c>
      <c r="J28" s="30">
        <f>($K$3+F28*12*7.57%)*SUM(Fasering!$D$5:$D$10)</f>
        <v>1746.466198147582</v>
      </c>
      <c r="K28" s="30">
        <f>($K$3+G28*12*7.57%)*SUM(Fasering!$D$5:$D$11)</f>
        <v>2226.1834147154236</v>
      </c>
      <c r="L28" s="73">
        <f>($K$3+H28*12*7.57%)*SUM(Fasering!$D$5:$D$12)</f>
        <v>2746.155795000001</v>
      </c>
    </row>
    <row r="29" spans="1:12" x14ac:dyDescent="0.2">
      <c r="A29" s="52">
        <f t="shared" si="2"/>
        <v>19</v>
      </c>
      <c r="B29" s="16">
        <v>34449.35</v>
      </c>
      <c r="C29" s="16">
        <f t="shared" si="0"/>
        <v>34449.35</v>
      </c>
      <c r="D29" s="68">
        <f t="shared" si="1"/>
        <v>2870.7791666666667</v>
      </c>
      <c r="E29" s="69">
        <f>GEW!$D$8+($D29-GEW!$D$8)*SUM(Fasering!$D$5:$D$9)</f>
        <v>2434.5854910670241</v>
      </c>
      <c r="F29" s="70">
        <f>GEW!$D$8+($D29-GEW!$D$8)*SUM(Fasering!$D$5:$D$10)</f>
        <v>2580.0924167010589</v>
      </c>
      <c r="G29" s="70">
        <f>GEW!$D$8+($D29-GEW!$D$8)*SUM(Fasering!$D$5:$D$11)</f>
        <v>2725.2722410326319</v>
      </c>
      <c r="H29" s="71">
        <f>GEW!$D$8+($D29-GEW!$D$8)*SUM(Fasering!$D$5:$D$12)</f>
        <v>2870.7791666666672</v>
      </c>
      <c r="I29" s="72">
        <f>($K$3+E29*12*7.57%)*SUM(Fasering!$D$5:$D$9)</f>
        <v>1304.8424657783294</v>
      </c>
      <c r="J29" s="30">
        <f>($K$3+F29*12*7.57%)*SUM(Fasering!$D$5:$D$10)</f>
        <v>1746.466198147582</v>
      </c>
      <c r="K29" s="30">
        <f>($K$3+G29*12*7.57%)*SUM(Fasering!$D$5:$D$11)</f>
        <v>2226.1834147154236</v>
      </c>
      <c r="L29" s="73">
        <f>($K$3+H29*12*7.57%)*SUM(Fasering!$D$5:$D$12)</f>
        <v>2746.155795000001</v>
      </c>
    </row>
    <row r="30" spans="1:12" x14ac:dyDescent="0.2">
      <c r="A30" s="52">
        <f t="shared" si="2"/>
        <v>20</v>
      </c>
      <c r="B30" s="16">
        <v>35729.589999999997</v>
      </c>
      <c r="C30" s="16">
        <f t="shared" si="0"/>
        <v>35729.589999999997</v>
      </c>
      <c r="D30" s="68">
        <f t="shared" si="1"/>
        <v>2977.4658333333332</v>
      </c>
      <c r="E30" s="69">
        <f>GEW!$D$8+($D30-GEW!$D$8)*SUM(Fasering!$D$5:$D$9)</f>
        <v>2493.8255688840345</v>
      </c>
      <c r="F30" s="70">
        <f>GEW!$D$8+($D30-GEW!$D$8)*SUM(Fasering!$D$5:$D$10)</f>
        <v>2655.1598841881396</v>
      </c>
      <c r="G30" s="70">
        <f>GEW!$D$8+($D30-GEW!$D$8)*SUM(Fasering!$D$5:$D$11)</f>
        <v>2816.1315180292286</v>
      </c>
      <c r="H30" s="71">
        <f>GEW!$D$8+($D30-GEW!$D$8)*SUM(Fasering!$D$5:$D$12)</f>
        <v>2977.4658333333336</v>
      </c>
      <c r="I30" s="72">
        <f>($K$3+E30*12*7.57%)*SUM(Fasering!$D$5:$D$9)</f>
        <v>1334.7236785547611</v>
      </c>
      <c r="J30" s="30">
        <f>($K$3+F30*12*7.57%)*SUM(Fasering!$D$5:$D$10)</f>
        <v>1794.447332197768</v>
      </c>
      <c r="K30" s="30">
        <f>($K$3+G30*12*7.57%)*SUM(Fasering!$D$5:$D$11)</f>
        <v>2296.4753551990248</v>
      </c>
      <c r="L30" s="73">
        <f>($K$3+H30*12*7.57%)*SUM(Fasering!$D$5:$D$12)</f>
        <v>2843.0699630000008</v>
      </c>
    </row>
    <row r="31" spans="1:12" x14ac:dyDescent="0.2">
      <c r="A31" s="52">
        <f t="shared" si="2"/>
        <v>21</v>
      </c>
      <c r="B31" s="16">
        <v>35729.589999999997</v>
      </c>
      <c r="C31" s="16">
        <f t="shared" si="0"/>
        <v>35729.589999999997</v>
      </c>
      <c r="D31" s="68">
        <f t="shared" si="1"/>
        <v>2977.4658333333332</v>
      </c>
      <c r="E31" s="69">
        <f>GEW!$D$8+($D31-GEW!$D$8)*SUM(Fasering!$D$5:$D$9)</f>
        <v>2493.8255688840345</v>
      </c>
      <c r="F31" s="70">
        <f>GEW!$D$8+($D31-GEW!$D$8)*SUM(Fasering!$D$5:$D$10)</f>
        <v>2655.1598841881396</v>
      </c>
      <c r="G31" s="70">
        <f>GEW!$D$8+($D31-GEW!$D$8)*SUM(Fasering!$D$5:$D$11)</f>
        <v>2816.1315180292286</v>
      </c>
      <c r="H31" s="71">
        <f>GEW!$D$8+($D31-GEW!$D$8)*SUM(Fasering!$D$5:$D$12)</f>
        <v>2977.4658333333336</v>
      </c>
      <c r="I31" s="72">
        <f>($K$3+E31*12*7.57%)*SUM(Fasering!$D$5:$D$9)</f>
        <v>1334.7236785547611</v>
      </c>
      <c r="J31" s="30">
        <f>($K$3+F31*12*7.57%)*SUM(Fasering!$D$5:$D$10)</f>
        <v>1794.447332197768</v>
      </c>
      <c r="K31" s="30">
        <f>($K$3+G31*12*7.57%)*SUM(Fasering!$D$5:$D$11)</f>
        <v>2296.4753551990248</v>
      </c>
      <c r="L31" s="73">
        <f>($K$3+H31*12*7.57%)*SUM(Fasering!$D$5:$D$12)</f>
        <v>2843.0699630000008</v>
      </c>
    </row>
    <row r="32" spans="1:12" x14ac:dyDescent="0.2">
      <c r="A32" s="52">
        <f t="shared" si="2"/>
        <v>22</v>
      </c>
      <c r="B32" s="16">
        <v>37009.83</v>
      </c>
      <c r="C32" s="16">
        <f t="shared" si="0"/>
        <v>37009.83</v>
      </c>
      <c r="D32" s="68">
        <f t="shared" si="1"/>
        <v>3084.1525000000001</v>
      </c>
      <c r="E32" s="69">
        <f>GEW!$D$8+($D32-GEW!$D$8)*SUM(Fasering!$D$5:$D$9)</f>
        <v>2553.0656467010454</v>
      </c>
      <c r="F32" s="70">
        <f>GEW!$D$8+($D32-GEW!$D$8)*SUM(Fasering!$D$5:$D$10)</f>
        <v>2730.2273516752198</v>
      </c>
      <c r="G32" s="70">
        <f>GEW!$D$8+($D32-GEW!$D$8)*SUM(Fasering!$D$5:$D$11)</f>
        <v>2906.9907950258257</v>
      </c>
      <c r="H32" s="71">
        <f>GEW!$D$8+($D32-GEW!$D$8)*SUM(Fasering!$D$5:$D$12)</f>
        <v>3084.1525000000001</v>
      </c>
      <c r="I32" s="72">
        <f>($K$3+E32*12*7.57%)*SUM(Fasering!$D$5:$D$9)</f>
        <v>1364.6048913311936</v>
      </c>
      <c r="J32" s="30">
        <f>($K$3+F32*12*7.57%)*SUM(Fasering!$D$5:$D$10)</f>
        <v>1842.428466247954</v>
      </c>
      <c r="K32" s="30">
        <f>($K$3+G32*12*7.57%)*SUM(Fasering!$D$5:$D$11)</f>
        <v>2366.7672956826273</v>
      </c>
      <c r="L32" s="73">
        <f>($K$3+H32*12*7.57%)*SUM(Fasering!$D$5:$D$12)</f>
        <v>2939.9841310000011</v>
      </c>
    </row>
    <row r="33" spans="1:12" x14ac:dyDescent="0.2">
      <c r="A33" s="52">
        <f t="shared" si="2"/>
        <v>23</v>
      </c>
      <c r="B33" s="16">
        <v>38290.04</v>
      </c>
      <c r="C33" s="16">
        <f t="shared" si="0"/>
        <v>38290.04</v>
      </c>
      <c r="D33" s="68">
        <f t="shared" si="1"/>
        <v>3190.8366666666666</v>
      </c>
      <c r="E33" s="69">
        <f>GEW!$D$8+($D33-GEW!$D$8)*SUM(Fasering!$D$5:$D$9)</f>
        <v>2612.3043363390157</v>
      </c>
      <c r="F33" s="70">
        <f>GEW!$D$8+($D33-GEW!$D$8)*SUM(Fasering!$D$5:$D$10)</f>
        <v>2805.2930600983555</v>
      </c>
      <c r="G33" s="70">
        <f>GEW!$D$8+($D33-GEW!$D$8)*SUM(Fasering!$D$5:$D$11)</f>
        <v>2997.8479429073268</v>
      </c>
      <c r="H33" s="71">
        <f>GEW!$D$8+($D33-GEW!$D$8)*SUM(Fasering!$D$5:$D$12)</f>
        <v>3190.836666666667</v>
      </c>
      <c r="I33" s="72">
        <f>($K$3+E33*12*7.57%)*SUM(Fasering!$D$5:$D$9)</f>
        <v>1394.4854038979906</v>
      </c>
      <c r="J33" s="30">
        <f>($K$3+F33*12*7.57%)*SUM(Fasering!$D$5:$D$10)</f>
        <v>1890.4084759511254</v>
      </c>
      <c r="K33" s="30">
        <f>($K$3+G33*12*7.57%)*SUM(Fasering!$D$5:$D$11)</f>
        <v>2437.0575890077157</v>
      </c>
      <c r="L33" s="73">
        <f>($K$3+H33*12*7.57%)*SUM(Fasering!$D$5:$D$12)</f>
        <v>3036.8960280000015</v>
      </c>
    </row>
    <row r="34" spans="1:12" x14ac:dyDescent="0.2">
      <c r="A34" s="52">
        <f t="shared" si="2"/>
        <v>24</v>
      </c>
      <c r="B34" s="16">
        <v>39570.28</v>
      </c>
      <c r="C34" s="16">
        <f t="shared" si="0"/>
        <v>39570.28</v>
      </c>
      <c r="D34" s="68">
        <f t="shared" si="1"/>
        <v>3297.5233333333331</v>
      </c>
      <c r="E34" s="69">
        <f>GEW!$D$8+($D34-GEW!$D$8)*SUM(Fasering!$D$5:$D$9)</f>
        <v>2671.5444141560261</v>
      </c>
      <c r="F34" s="70">
        <f>GEW!$D$8+($D34-GEW!$D$8)*SUM(Fasering!$D$5:$D$10)</f>
        <v>2880.3605275854356</v>
      </c>
      <c r="G34" s="70">
        <f>GEW!$D$8+($D34-GEW!$D$8)*SUM(Fasering!$D$5:$D$11)</f>
        <v>3088.7072199039239</v>
      </c>
      <c r="H34" s="71">
        <f>GEW!$D$8+($D34-GEW!$D$8)*SUM(Fasering!$D$5:$D$12)</f>
        <v>3297.5233333333335</v>
      </c>
      <c r="I34" s="72">
        <f>($K$3+E34*12*7.57%)*SUM(Fasering!$D$5:$D$9)</f>
        <v>1424.3666166744226</v>
      </c>
      <c r="J34" s="30">
        <f>($K$3+F34*12*7.57%)*SUM(Fasering!$D$5:$D$10)</f>
        <v>1938.3896100013114</v>
      </c>
      <c r="K34" s="30">
        <f>($K$3+G34*12*7.57%)*SUM(Fasering!$D$5:$D$11)</f>
        <v>2507.3495294913173</v>
      </c>
      <c r="L34" s="73">
        <f>($K$3+H34*12*7.57%)*SUM(Fasering!$D$5:$D$12)</f>
        <v>3133.8101960000013</v>
      </c>
    </row>
    <row r="35" spans="1:12" x14ac:dyDescent="0.2">
      <c r="A35" s="52">
        <f t="shared" si="2"/>
        <v>25</v>
      </c>
      <c r="B35" s="16">
        <v>39642.07</v>
      </c>
      <c r="C35" s="16">
        <f t="shared" si="0"/>
        <v>39642.07</v>
      </c>
      <c r="D35" s="68">
        <f t="shared" si="1"/>
        <v>3303.5058333333332</v>
      </c>
      <c r="E35" s="69">
        <f>GEW!$D$8+($D35-GEW!$D$8)*SUM(Fasering!$D$5:$D$9)</f>
        <v>2674.8663265993828</v>
      </c>
      <c r="F35" s="70">
        <f>GEW!$D$8+($D35-GEW!$D$8)*SUM(Fasering!$D$5:$D$10)</f>
        <v>2884.5699676051954</v>
      </c>
      <c r="G35" s="70">
        <f>GEW!$D$8+($D35-GEW!$D$8)*SUM(Fasering!$D$5:$D$11)</f>
        <v>3093.802192327521</v>
      </c>
      <c r="H35" s="71">
        <f>GEW!$D$8+($D35-GEW!$D$8)*SUM(Fasering!$D$5:$D$12)</f>
        <v>3303.5058333333336</v>
      </c>
      <c r="I35" s="72">
        <f>($K$3+E35*12*7.57%)*SUM(Fasering!$D$5:$D$9)</f>
        <v>1426.0422183313149</v>
      </c>
      <c r="J35" s="30">
        <f>($K$3+F35*12*7.57%)*SUM(Fasering!$D$5:$D$10)</f>
        <v>1941.0801724063783</v>
      </c>
      <c r="K35" s="30">
        <f>($K$3+G35*12*7.57%)*SUM(Fasering!$D$5:$D$11)</f>
        <v>2511.2911798125992</v>
      </c>
      <c r="L35" s="73">
        <f>($K$3+H35*12*7.57%)*SUM(Fasering!$D$5:$D$12)</f>
        <v>3139.2446990000017</v>
      </c>
    </row>
    <row r="36" spans="1:12" x14ac:dyDescent="0.2">
      <c r="A36" s="52">
        <f t="shared" si="2"/>
        <v>26</v>
      </c>
      <c r="B36" s="16">
        <v>39708.6</v>
      </c>
      <c r="C36" s="16">
        <f t="shared" si="0"/>
        <v>39708.6</v>
      </c>
      <c r="D36" s="68">
        <f t="shared" si="1"/>
        <v>3309.0499999999997</v>
      </c>
      <c r="E36" s="69">
        <f>GEW!$D$8+($D36-GEW!$D$8)*SUM(Fasering!$D$5:$D$9)</f>
        <v>2677.9448449843462</v>
      </c>
      <c r="F36" s="70">
        <f>GEW!$D$8+($D36-GEW!$D$8)*SUM(Fasering!$D$5:$D$10)</f>
        <v>2888.4709850799777</v>
      </c>
      <c r="G36" s="70">
        <f>GEW!$D$8+($D36-GEW!$D$8)*SUM(Fasering!$D$5:$D$11)</f>
        <v>3098.5238599043687</v>
      </c>
      <c r="H36" s="71">
        <f>GEW!$D$8+($D36-GEW!$D$8)*SUM(Fasering!$D$5:$D$12)</f>
        <v>3309.05</v>
      </c>
      <c r="I36" s="72">
        <f>($K$3+E36*12*7.57%)*SUM(Fasering!$D$5:$D$9)</f>
        <v>1427.5950498988459</v>
      </c>
      <c r="J36" s="30">
        <f>($K$3+F36*12*7.57%)*SUM(Fasering!$D$5:$D$10)</f>
        <v>1943.5735993016158</v>
      </c>
      <c r="K36" s="30">
        <f>($K$3+G36*12*7.57%)*SUM(Fasering!$D$5:$D$11)</f>
        <v>2514.9440283412923</v>
      </c>
      <c r="L36" s="73">
        <f>($K$3+H36*12*7.57%)*SUM(Fasering!$D$5:$D$12)</f>
        <v>3144.2810200000017</v>
      </c>
    </row>
    <row r="37" spans="1:12" x14ac:dyDescent="0.2">
      <c r="A37" s="52">
        <f t="shared" si="2"/>
        <v>27</v>
      </c>
      <c r="B37" s="16">
        <v>39770.230000000003</v>
      </c>
      <c r="C37" s="16">
        <f t="shared" si="0"/>
        <v>39770.230000000003</v>
      </c>
      <c r="D37" s="68">
        <f t="shared" si="1"/>
        <v>3314.1858333333334</v>
      </c>
      <c r="E37" s="69">
        <f>GEW!$D$8+($D37-GEW!$D$8)*SUM(Fasering!$D$5:$D$9)</f>
        <v>2680.7966274594</v>
      </c>
      <c r="F37" s="70">
        <f>GEW!$D$8+($D37-GEW!$D$8)*SUM(Fasering!$D$5:$D$10)</f>
        <v>2892.0846887771199</v>
      </c>
      <c r="G37" s="70">
        <f>GEW!$D$8+($D37-GEW!$D$8)*SUM(Fasering!$D$5:$D$11)</f>
        <v>3102.8977720156136</v>
      </c>
      <c r="H37" s="71">
        <f>GEW!$D$8+($D37-GEW!$D$8)*SUM(Fasering!$D$5:$D$12)</f>
        <v>3314.1858333333339</v>
      </c>
      <c r="I37" s="72">
        <f>($K$3+E37*12*7.57%)*SUM(Fasering!$D$5:$D$9)</f>
        <v>1429.0335138926375</v>
      </c>
      <c r="J37" s="30">
        <f>($K$3+F37*12*7.57%)*SUM(Fasering!$D$5:$D$10)</f>
        <v>1945.8833828511947</v>
      </c>
      <c r="K37" s="30">
        <f>($K$3+G37*12*7.57%)*SUM(Fasering!$D$5:$D$11)</f>
        <v>2518.3278409795507</v>
      </c>
      <c r="L37" s="73">
        <f>($K$3+H37*12*7.57%)*SUM(Fasering!$D$5:$D$12)</f>
        <v>3148.9464110000022</v>
      </c>
    </row>
    <row r="38" spans="1:12" x14ac:dyDescent="0.2">
      <c r="A38" s="52">
        <f t="shared" si="2"/>
        <v>28</v>
      </c>
      <c r="B38" s="16">
        <v>39827.33</v>
      </c>
      <c r="C38" s="16">
        <f t="shared" si="0"/>
        <v>39827.33</v>
      </c>
      <c r="D38" s="68">
        <f t="shared" si="1"/>
        <v>3318.9441666666667</v>
      </c>
      <c r="E38" s="69">
        <f>GEW!$D$8+($D38-GEW!$D$8)*SUM(Fasering!$D$5:$D$9)</f>
        <v>2683.4387948993731</v>
      </c>
      <c r="F38" s="70">
        <f>GEW!$D$8+($D38-GEW!$D$8)*SUM(Fasering!$D$5:$D$10)</f>
        <v>2895.4327738186062</v>
      </c>
      <c r="G38" s="70">
        <f>GEW!$D$8+($D38-GEW!$D$8)*SUM(Fasering!$D$5:$D$11)</f>
        <v>3106.950187747434</v>
      </c>
      <c r="H38" s="71">
        <f>GEW!$D$8+($D38-GEW!$D$8)*SUM(Fasering!$D$5:$D$12)</f>
        <v>3318.9441666666671</v>
      </c>
      <c r="I38" s="72">
        <f>($K$3+E38*12*7.57%)*SUM(Fasering!$D$5:$D$9)</f>
        <v>1430.3662462315224</v>
      </c>
      <c r="J38" s="30">
        <f>($K$3+F38*12*7.57%)*SUM(Fasering!$D$5:$D$10)</f>
        <v>1948.0233900016244</v>
      </c>
      <c r="K38" s="30">
        <f>($K$3+G38*12*7.57%)*SUM(Fasering!$D$5:$D$11)</f>
        <v>2521.4629326823674</v>
      </c>
      <c r="L38" s="73">
        <f>($K$3+H38*12*7.57%)*SUM(Fasering!$D$5:$D$12)</f>
        <v>3153.2688810000013</v>
      </c>
    </row>
    <row r="39" spans="1:12" x14ac:dyDescent="0.2">
      <c r="A39" s="52">
        <f t="shared" si="2"/>
        <v>29</v>
      </c>
      <c r="B39" s="16">
        <v>39880.199999999997</v>
      </c>
      <c r="C39" s="16">
        <f t="shared" si="0"/>
        <v>39880.199999999997</v>
      </c>
      <c r="D39" s="68">
        <f t="shared" si="1"/>
        <v>3323.35</v>
      </c>
      <c r="E39" s="69">
        <f>GEW!$D$8+($D39-GEW!$D$8)*SUM(Fasering!$D$5:$D$9)</f>
        <v>2685.8852290946688</v>
      </c>
      <c r="F39" s="70">
        <f>GEW!$D$8+($D39-GEW!$D$8)*SUM(Fasering!$D$5:$D$10)</f>
        <v>2898.5328308438839</v>
      </c>
      <c r="G39" s="70">
        <f>GEW!$D$8+($D39-GEW!$D$8)*SUM(Fasering!$D$5:$D$11)</f>
        <v>3110.7023982507849</v>
      </c>
      <c r="H39" s="71">
        <f>GEW!$D$8+($D39-GEW!$D$8)*SUM(Fasering!$D$5:$D$12)</f>
        <v>3323.3500000000004</v>
      </c>
      <c r="I39" s="72">
        <f>($K$3+E39*12*7.57%)*SUM(Fasering!$D$5:$D$9)</f>
        <v>1431.6002490118528</v>
      </c>
      <c r="J39" s="30">
        <f>($K$3+F39*12*7.57%)*SUM(Fasering!$D$5:$D$10)</f>
        <v>1950.0048642230461</v>
      </c>
      <c r="K39" s="30">
        <f>($K$3+G39*12*7.57%)*SUM(Fasering!$D$5:$D$11)</f>
        <v>2524.3657750348698</v>
      </c>
      <c r="L39" s="73">
        <f>($K$3+H39*12*7.57%)*SUM(Fasering!$D$5:$D$12)</f>
        <v>3157.2711400000017</v>
      </c>
    </row>
    <row r="40" spans="1:12" x14ac:dyDescent="0.2">
      <c r="A40" s="52">
        <f t="shared" si="2"/>
        <v>30</v>
      </c>
      <c r="B40" s="16">
        <v>39929.21</v>
      </c>
      <c r="C40" s="16">
        <f t="shared" si="0"/>
        <v>39929.21</v>
      </c>
      <c r="D40" s="68">
        <f t="shared" si="1"/>
        <v>3327.4341666666664</v>
      </c>
      <c r="E40" s="69">
        <f>GEW!$D$8+($D40-GEW!$D$8)*SUM(Fasering!$D$5:$D$9)</f>
        <v>2688.1530509201166</v>
      </c>
      <c r="F40" s="70">
        <f>GEW!$D$8+($D40-GEW!$D$8)*SUM(Fasering!$D$5:$D$10)</f>
        <v>2901.4065549749389</v>
      </c>
      <c r="G40" s="70">
        <f>GEW!$D$8+($D40-GEW!$D$8)*SUM(Fasering!$D$5:$D$11)</f>
        <v>3114.1806626118446</v>
      </c>
      <c r="H40" s="71">
        <f>GEW!$D$8+($D40-GEW!$D$8)*SUM(Fasering!$D$5:$D$12)</f>
        <v>3327.4341666666669</v>
      </c>
      <c r="I40" s="72">
        <f>($K$3+E40*12*7.57%)*SUM(Fasering!$D$5:$D$9)</f>
        <v>1432.7441581524613</v>
      </c>
      <c r="J40" s="30">
        <f>($K$3+F40*12*7.57%)*SUM(Fasering!$D$5:$D$10)</f>
        <v>1951.8416724619697</v>
      </c>
      <c r="K40" s="30">
        <f>($K$3+G40*12*7.57%)*SUM(Fasering!$D$5:$D$11)</f>
        <v>2527.0566829920504</v>
      </c>
      <c r="L40" s="73">
        <f>($K$3+H40*12*7.57%)*SUM(Fasering!$D$5:$D$12)</f>
        <v>3160.9811970000019</v>
      </c>
    </row>
    <row r="41" spans="1:12" x14ac:dyDescent="0.2">
      <c r="A41" s="52">
        <f t="shared" si="2"/>
        <v>31</v>
      </c>
      <c r="B41" s="16">
        <v>39974.58</v>
      </c>
      <c r="C41" s="16">
        <f t="shared" si="0"/>
        <v>39974.58</v>
      </c>
      <c r="D41" s="68">
        <f t="shared" si="1"/>
        <v>3331.2150000000001</v>
      </c>
      <c r="E41" s="69">
        <f>GEW!$D$8+($D41-GEW!$D$8)*SUM(Fasering!$D$5:$D$9)</f>
        <v>2690.2524403553462</v>
      </c>
      <c r="F41" s="70">
        <f>GEW!$D$8+($D41-GEW!$D$8)*SUM(Fasering!$D$5:$D$10)</f>
        <v>2904.0668460140323</v>
      </c>
      <c r="G41" s="70">
        <f>GEW!$D$8+($D41-GEW!$D$8)*SUM(Fasering!$D$5:$D$11)</f>
        <v>3117.400594341314</v>
      </c>
      <c r="H41" s="71">
        <f>GEW!$D$8+($D41-GEW!$D$8)*SUM(Fasering!$D$5:$D$12)</f>
        <v>3331.2150000000001</v>
      </c>
      <c r="I41" s="72">
        <f>($K$3+E41*12*7.57%)*SUM(Fasering!$D$5:$D$9)</f>
        <v>1433.8031085240066</v>
      </c>
      <c r="J41" s="30">
        <f>($K$3+F41*12*7.57%)*SUM(Fasering!$D$5:$D$10)</f>
        <v>1953.5420599298325</v>
      </c>
      <c r="K41" s="30">
        <f>($K$3+G41*12*7.57%)*SUM(Fasering!$D$5:$D$11)</f>
        <v>2529.5477357163377</v>
      </c>
      <c r="L41" s="73">
        <f>($K$3+H41*12*7.57%)*SUM(Fasering!$D$5:$D$12)</f>
        <v>3164.4157060000011</v>
      </c>
    </row>
    <row r="42" spans="1:12" x14ac:dyDescent="0.2">
      <c r="A42" s="52">
        <f t="shared" si="2"/>
        <v>32</v>
      </c>
      <c r="B42" s="16">
        <v>40016.589999999997</v>
      </c>
      <c r="C42" s="16">
        <f t="shared" si="0"/>
        <v>40016.589999999997</v>
      </c>
      <c r="D42" s="68">
        <f t="shared" si="1"/>
        <v>3334.7158333333332</v>
      </c>
      <c r="E42" s="69">
        <f>GEW!$D$8+($D42-GEW!$D$8)*SUM(Fasering!$D$5:$D$9)</f>
        <v>2692.1963537380652</v>
      </c>
      <c r="F42" s="70">
        <f>GEW!$D$8+($D42-GEW!$D$8)*SUM(Fasering!$D$5:$D$10)</f>
        <v>2906.5301218913146</v>
      </c>
      <c r="G42" s="70">
        <f>GEW!$D$8+($D42-GEW!$D$8)*SUM(Fasering!$D$5:$D$11)</f>
        <v>3120.3820651800843</v>
      </c>
      <c r="H42" s="71">
        <f>GEW!$D$8+($D42-GEW!$D$8)*SUM(Fasering!$D$5:$D$12)</f>
        <v>3334.7158333333336</v>
      </c>
      <c r="I42" s="72">
        <f>($K$3+E42*12*7.57%)*SUM(Fasering!$D$5:$D$9)</f>
        <v>1434.7836354164156</v>
      </c>
      <c r="J42" s="30">
        <f>($K$3+F42*12*7.57%)*SUM(Fasering!$D$5:$D$10)</f>
        <v>1955.1165205321008</v>
      </c>
      <c r="K42" s="30">
        <f>($K$3+G42*12*7.57%)*SUM(Fasering!$D$5:$D$11)</f>
        <v>2531.8543066871839</v>
      </c>
      <c r="L42" s="73">
        <f>($K$3+H42*12*7.57%)*SUM(Fasering!$D$5:$D$12)</f>
        <v>3167.5958630000014</v>
      </c>
    </row>
    <row r="43" spans="1:12" x14ac:dyDescent="0.2">
      <c r="A43" s="52">
        <f t="shared" si="2"/>
        <v>33</v>
      </c>
      <c r="B43" s="16">
        <v>40055.49</v>
      </c>
      <c r="C43" s="16">
        <f t="shared" si="0"/>
        <v>40055.49</v>
      </c>
      <c r="D43" s="68">
        <f t="shared" si="1"/>
        <v>3337.9575</v>
      </c>
      <c r="E43" s="69">
        <f>GEW!$D$8+($D43-GEW!$D$8)*SUM(Fasering!$D$5:$D$9)</f>
        <v>2693.9963592269437</v>
      </c>
      <c r="F43" s="70">
        <f>GEW!$D$8+($D43-GEW!$D$8)*SUM(Fasering!$D$5:$D$10)</f>
        <v>2908.8110414729927</v>
      </c>
      <c r="G43" s="70">
        <f>GEW!$D$8+($D43-GEW!$D$8)*SUM(Fasering!$D$5:$D$11)</f>
        <v>3123.142817753951</v>
      </c>
      <c r="H43" s="71">
        <f>GEW!$D$8+($D43-GEW!$D$8)*SUM(Fasering!$D$5:$D$12)</f>
        <v>3337.9575000000004</v>
      </c>
      <c r="I43" s="72">
        <f>($K$3+E43*12*7.57%)*SUM(Fasering!$D$5:$D$9)</f>
        <v>1435.6915739099818</v>
      </c>
      <c r="J43" s="30">
        <f>($K$3+F43*12*7.57%)*SUM(Fasering!$D$5:$D$10)</f>
        <v>1956.5744238272273</v>
      </c>
      <c r="K43" s="30">
        <f>($K$3+G43*12*7.57%)*SUM(Fasering!$D$5:$D$11)</f>
        <v>2533.9901222255298</v>
      </c>
      <c r="L43" s="73">
        <f>($K$3+H43*12*7.57%)*SUM(Fasering!$D$5:$D$12)</f>
        <v>3170.5405930000015</v>
      </c>
    </row>
    <row r="44" spans="1:12" x14ac:dyDescent="0.2">
      <c r="A44" s="52">
        <f t="shared" si="2"/>
        <v>34</v>
      </c>
      <c r="B44" s="16">
        <v>40091.53</v>
      </c>
      <c r="C44" s="16">
        <f t="shared" si="0"/>
        <v>40091.53</v>
      </c>
      <c r="D44" s="68">
        <f t="shared" si="1"/>
        <v>3340.9608333333331</v>
      </c>
      <c r="E44" s="69">
        <f>GEW!$D$8+($D44-GEW!$D$8)*SUM(Fasering!$D$5:$D$9)</f>
        <v>2695.6640249806501</v>
      </c>
      <c r="F44" s="70">
        <f>GEW!$D$8+($D44-GEW!$D$8)*SUM(Fasering!$D$5:$D$10)</f>
        <v>2910.924263625272</v>
      </c>
      <c r="G44" s="70">
        <f>GEW!$D$8+($D44-GEW!$D$8)*SUM(Fasering!$D$5:$D$11)</f>
        <v>3125.7005946887111</v>
      </c>
      <c r="H44" s="71">
        <f>GEW!$D$8+($D44-GEW!$D$8)*SUM(Fasering!$D$5:$D$12)</f>
        <v>3340.9608333333335</v>
      </c>
      <c r="I44" s="72">
        <f>($K$3+E44*12*7.57%)*SUM(Fasering!$D$5:$D$9)</f>
        <v>1436.5327590849981</v>
      </c>
      <c r="J44" s="30">
        <f>($K$3+F44*12*7.57%)*SUM(Fasering!$D$5:$D$10)</f>
        <v>1957.9251393736631</v>
      </c>
      <c r="K44" s="30">
        <f>($K$3+G44*12*7.57%)*SUM(Fasering!$D$5:$D$11)</f>
        <v>2535.9689086523163</v>
      </c>
      <c r="L44" s="73">
        <f>($K$3+H44*12*7.57%)*SUM(Fasering!$D$5:$D$12)</f>
        <v>3173.268821000001</v>
      </c>
    </row>
    <row r="45" spans="1:12" x14ac:dyDescent="0.2">
      <c r="A45" s="52">
        <f t="shared" si="2"/>
        <v>35</v>
      </c>
      <c r="B45" s="16">
        <v>40124.870000000003</v>
      </c>
      <c r="C45" s="16">
        <f t="shared" si="0"/>
        <v>40124.870000000003</v>
      </c>
      <c r="D45" s="68">
        <f t="shared" si="1"/>
        <v>3343.7391666666667</v>
      </c>
      <c r="E45" s="69">
        <f>GEW!$D$8+($D45-GEW!$D$8)*SUM(Fasering!$D$5:$D$9)</f>
        <v>2697.2067546207327</v>
      </c>
      <c r="F45" s="70">
        <f>GEW!$D$8+($D45-GEW!$D$8)*SUM(Fasering!$D$5:$D$10)</f>
        <v>2912.8791700225256</v>
      </c>
      <c r="G45" s="70">
        <f>GEW!$D$8+($D45-GEW!$D$8)*SUM(Fasering!$D$5:$D$11)</f>
        <v>3128.0667512648743</v>
      </c>
      <c r="H45" s="71">
        <f>GEW!$D$8+($D45-GEW!$D$8)*SUM(Fasering!$D$5:$D$12)</f>
        <v>3343.7391666666672</v>
      </c>
      <c r="I45" s="72">
        <f>($K$3+E45*12*7.57%)*SUM(Fasering!$D$5:$D$9)</f>
        <v>1437.3109253928515</v>
      </c>
      <c r="J45" s="30">
        <f>($K$3+F45*12*7.57%)*SUM(Fasering!$D$5:$D$10)</f>
        <v>1959.1746636888174</v>
      </c>
      <c r="K45" s="30">
        <f>($K$3+G45*12*7.57%)*SUM(Fasering!$D$5:$D$11)</f>
        <v>2537.7994508129455</v>
      </c>
      <c r="L45" s="73">
        <f>($K$3+H45*12*7.57%)*SUM(Fasering!$D$5:$D$12)</f>
        <v>3175.792659000002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34</v>
      </c>
      <c r="B1" s="1" t="s">
        <v>35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25061.73</v>
      </c>
      <c r="C10" s="16">
        <f t="shared" ref="C10:C45" si="0">B10*$D$3</f>
        <v>25061.73</v>
      </c>
      <c r="D10" s="68">
        <f t="shared" ref="D10:D45" si="1">B10/12*$D$3</f>
        <v>2088.4775</v>
      </c>
      <c r="E10" s="69">
        <f>GEW!$D$8+($D10-GEW!$D$8)*SUM(Fasering!$D$5:$D$9)</f>
        <v>2000.1955803342519</v>
      </c>
      <c r="F10" s="70">
        <f>GEW!$D$8+($D10-GEW!$D$8)*SUM(Fasering!$D$5:$D$10)</f>
        <v>2029.6449544040954</v>
      </c>
      <c r="G10" s="70">
        <f>GEW!$D$8+($D10-GEW!$D$8)*SUM(Fasering!$D$5:$D$11)</f>
        <v>2059.0281259301564</v>
      </c>
      <c r="H10" s="71">
        <f>GEW!$D$8+($D10-GEW!$D$8)*SUM(Fasering!$D$5:$D$12)</f>
        <v>2088.4775</v>
      </c>
      <c r="I10" s="72">
        <f>($K$3+E10*12*7.57%)*SUM(Fasering!$D$5:$D$9)</f>
        <v>1085.7323999435725</v>
      </c>
      <c r="J10" s="30">
        <f>($K$3+F10*12*7.57%)*SUM(Fasering!$D$5:$D$10)</f>
        <v>1394.6347808881571</v>
      </c>
      <c r="K10" s="30">
        <f>($K$3+G10*12*7.57%)*SUM(Fasering!$D$5:$D$11)</f>
        <v>1710.7534747645791</v>
      </c>
      <c r="L10" s="73">
        <f>($K$3+H10*12*7.57%)*SUM(Fasering!$D$5:$D$12)</f>
        <v>2035.5129610000004</v>
      </c>
    </row>
    <row r="11" spans="1:12" x14ac:dyDescent="0.2">
      <c r="A11" s="52">
        <f t="shared" ref="A11:A45" si="2">+A10+1</f>
        <v>1</v>
      </c>
      <c r="B11" s="16">
        <v>26037.58</v>
      </c>
      <c r="C11" s="16">
        <f t="shared" si="0"/>
        <v>26037.58</v>
      </c>
      <c r="D11" s="68">
        <f t="shared" si="1"/>
        <v>2169.7983333333336</v>
      </c>
      <c r="E11" s="69">
        <f>GEW!$D$8+($D11-GEW!$D$8)*SUM(Fasering!$D$5:$D$9)</f>
        <v>2045.3507308823757</v>
      </c>
      <c r="F11" s="70">
        <f>GEW!$D$8+($D11-GEW!$D$8)*SUM(Fasering!$D$5:$D$10)</f>
        <v>2086.8643727532076</v>
      </c>
      <c r="G11" s="70">
        <f>GEW!$D$8+($D11-GEW!$D$8)*SUM(Fasering!$D$5:$D$11)</f>
        <v>2128.2846914625015</v>
      </c>
      <c r="H11" s="71">
        <f>GEW!$D$8+($D11-GEW!$D$8)*SUM(Fasering!$D$5:$D$12)</f>
        <v>2169.7983333333336</v>
      </c>
      <c r="I11" s="72">
        <f>($K$3+E11*12*7.57%)*SUM(Fasering!$D$5:$D$9)</f>
        <v>1108.5090523586521</v>
      </c>
      <c r="J11" s="30">
        <f>($K$3+F11*12*7.57%)*SUM(Fasering!$D$5:$D$10)</f>
        <v>1431.2079153495658</v>
      </c>
      <c r="K11" s="30">
        <f>($K$3+G11*12*7.57%)*SUM(Fasering!$D$5:$D$11)</f>
        <v>1764.3327959238329</v>
      </c>
      <c r="L11" s="73">
        <f>($K$3+H11*12*7.57%)*SUM(Fasering!$D$5:$D$12)</f>
        <v>2109.3848060000005</v>
      </c>
    </row>
    <row r="12" spans="1:12" x14ac:dyDescent="0.2">
      <c r="A12" s="52">
        <f t="shared" si="2"/>
        <v>2</v>
      </c>
      <c r="B12" s="16">
        <v>27013.42</v>
      </c>
      <c r="C12" s="16">
        <f t="shared" si="0"/>
        <v>27013.42</v>
      </c>
      <c r="D12" s="68">
        <f t="shared" si="1"/>
        <v>2251.1183333333333</v>
      </c>
      <c r="E12" s="69">
        <f>GEW!$D$8+($D12-GEW!$D$8)*SUM(Fasering!$D$5:$D$9)</f>
        <v>2090.5054187041524</v>
      </c>
      <c r="F12" s="70">
        <f>GEW!$D$8+($D12-GEW!$D$8)*SUM(Fasering!$D$5:$D$10)</f>
        <v>2144.0832047476715</v>
      </c>
      <c r="G12" s="70">
        <f>GEW!$D$8+($D12-GEW!$D$8)*SUM(Fasering!$D$5:$D$11)</f>
        <v>2197.5405472898142</v>
      </c>
      <c r="H12" s="71">
        <f>GEW!$D$8+($D12-GEW!$D$8)*SUM(Fasering!$D$5:$D$12)</f>
        <v>2251.1183333333333</v>
      </c>
      <c r="I12" s="72">
        <f>($K$3+E12*12*7.57%)*SUM(Fasering!$D$5:$D$9)</f>
        <v>1131.2854713705196</v>
      </c>
      <c r="J12" s="30">
        <f>($K$3+F12*12*7.57%)*SUM(Fasering!$D$5:$D$10)</f>
        <v>1467.7806750286363</v>
      </c>
      <c r="K12" s="30">
        <f>($K$3+G12*12*7.57%)*SUM(Fasering!$D$5:$D$11)</f>
        <v>1817.9115680302484</v>
      </c>
      <c r="L12" s="73">
        <f>($K$3+H12*12*7.57%)*SUM(Fasering!$D$5:$D$12)</f>
        <v>2183.2558940000004</v>
      </c>
    </row>
    <row r="13" spans="1:12" x14ac:dyDescent="0.2">
      <c r="A13" s="52">
        <f t="shared" si="2"/>
        <v>3</v>
      </c>
      <c r="B13" s="16">
        <v>27989.279999999999</v>
      </c>
      <c r="C13" s="16">
        <f t="shared" si="0"/>
        <v>27989.279999999999</v>
      </c>
      <c r="D13" s="68">
        <f t="shared" si="1"/>
        <v>2332.44</v>
      </c>
      <c r="E13" s="69">
        <f>GEW!$D$8+($D13-GEW!$D$8)*SUM(Fasering!$D$5:$D$9)</f>
        <v>2135.6610319786228</v>
      </c>
      <c r="F13" s="70">
        <f>GEW!$D$8+($D13-GEW!$D$8)*SUM(Fasering!$D$5:$D$10)</f>
        <v>2201.3032094514319</v>
      </c>
      <c r="G13" s="70">
        <f>GEW!$D$8+($D13-GEW!$D$8)*SUM(Fasering!$D$5:$D$11)</f>
        <v>2266.7978225271909</v>
      </c>
      <c r="H13" s="71">
        <f>GEW!$D$8+($D13-GEW!$D$8)*SUM(Fasering!$D$5:$D$12)</f>
        <v>2332.44</v>
      </c>
      <c r="I13" s="72">
        <f>($K$3+E13*12*7.57%)*SUM(Fasering!$D$5:$D$9)</f>
        <v>1154.0623571888104</v>
      </c>
      <c r="J13" s="30">
        <f>($K$3+F13*12*7.57%)*SUM(Fasering!$D$5:$D$10)</f>
        <v>1504.3541842723832</v>
      </c>
      <c r="K13" s="30">
        <f>($K$3+G13*12*7.57%)*SUM(Fasering!$D$5:$D$11)</f>
        <v>1871.4914382423399</v>
      </c>
      <c r="L13" s="73">
        <f>($K$3+H13*12*7.57%)*SUM(Fasering!$D$5:$D$12)</f>
        <v>2257.1284960000007</v>
      </c>
    </row>
    <row r="14" spans="1:12" x14ac:dyDescent="0.2">
      <c r="A14" s="52">
        <f t="shared" si="2"/>
        <v>4</v>
      </c>
      <c r="B14" s="16">
        <v>28965.119999999999</v>
      </c>
      <c r="C14" s="16">
        <f t="shared" si="0"/>
        <v>28965.119999999999</v>
      </c>
      <c r="D14" s="68">
        <f t="shared" si="1"/>
        <v>2413.7599999999998</v>
      </c>
      <c r="E14" s="69">
        <f>GEW!$D$8+($D14-GEW!$D$8)*SUM(Fasering!$D$5:$D$9)</f>
        <v>2180.8157198003992</v>
      </c>
      <c r="F14" s="70">
        <f>GEW!$D$8+($D14-GEW!$D$8)*SUM(Fasering!$D$5:$D$10)</f>
        <v>2258.5220414458954</v>
      </c>
      <c r="G14" s="70">
        <f>GEW!$D$8+($D14-GEW!$D$8)*SUM(Fasering!$D$5:$D$11)</f>
        <v>2336.0536783545035</v>
      </c>
      <c r="H14" s="71">
        <f>GEW!$D$8+($D14-GEW!$D$8)*SUM(Fasering!$D$5:$D$12)</f>
        <v>2413.7599999999998</v>
      </c>
      <c r="I14" s="72">
        <f>($K$3+E14*12*7.57%)*SUM(Fasering!$D$5:$D$9)</f>
        <v>1176.8387762006782</v>
      </c>
      <c r="J14" s="30">
        <f>($K$3+F14*12*7.57%)*SUM(Fasering!$D$5:$D$10)</f>
        <v>1540.9269439514537</v>
      </c>
      <c r="K14" s="30">
        <f>($K$3+G14*12*7.57%)*SUM(Fasering!$D$5:$D$11)</f>
        <v>1925.0702103487558</v>
      </c>
      <c r="L14" s="73">
        <f>($K$3+H14*12*7.57%)*SUM(Fasering!$D$5:$D$12)</f>
        <v>2330.9995840000001</v>
      </c>
    </row>
    <row r="15" spans="1:12" x14ac:dyDescent="0.2">
      <c r="A15" s="52">
        <f t="shared" si="2"/>
        <v>5</v>
      </c>
      <c r="B15" s="16">
        <v>28965.119999999999</v>
      </c>
      <c r="C15" s="16">
        <f t="shared" si="0"/>
        <v>28965.119999999999</v>
      </c>
      <c r="D15" s="68">
        <f t="shared" si="1"/>
        <v>2413.7599999999998</v>
      </c>
      <c r="E15" s="69">
        <f>GEW!$D$8+($D15-GEW!$D$8)*SUM(Fasering!$D$5:$D$9)</f>
        <v>2180.8157198003992</v>
      </c>
      <c r="F15" s="70">
        <f>GEW!$D$8+($D15-GEW!$D$8)*SUM(Fasering!$D$5:$D$10)</f>
        <v>2258.5220414458954</v>
      </c>
      <c r="G15" s="70">
        <f>GEW!$D$8+($D15-GEW!$D$8)*SUM(Fasering!$D$5:$D$11)</f>
        <v>2336.0536783545035</v>
      </c>
      <c r="H15" s="71">
        <f>GEW!$D$8+($D15-GEW!$D$8)*SUM(Fasering!$D$5:$D$12)</f>
        <v>2413.7599999999998</v>
      </c>
      <c r="I15" s="72">
        <f>($K$3+E15*12*7.57%)*SUM(Fasering!$D$5:$D$9)</f>
        <v>1176.8387762006782</v>
      </c>
      <c r="J15" s="30">
        <f>($K$3+F15*12*7.57%)*SUM(Fasering!$D$5:$D$10)</f>
        <v>1540.9269439514537</v>
      </c>
      <c r="K15" s="30">
        <f>($K$3+G15*12*7.57%)*SUM(Fasering!$D$5:$D$11)</f>
        <v>1925.0702103487558</v>
      </c>
      <c r="L15" s="73">
        <f>($K$3+H15*12*7.57%)*SUM(Fasering!$D$5:$D$12)</f>
        <v>2330.9995840000001</v>
      </c>
    </row>
    <row r="16" spans="1:12" x14ac:dyDescent="0.2">
      <c r="A16" s="52">
        <f t="shared" si="2"/>
        <v>6</v>
      </c>
      <c r="B16" s="16">
        <v>29718.63</v>
      </c>
      <c r="C16" s="16">
        <f t="shared" si="0"/>
        <v>29718.63</v>
      </c>
      <c r="D16" s="68">
        <f t="shared" si="1"/>
        <v>2476.5525000000002</v>
      </c>
      <c r="E16" s="69">
        <f>GEW!$D$8+($D16-GEW!$D$8)*SUM(Fasering!$D$5:$D$9)</f>
        <v>2215.6826127547642</v>
      </c>
      <c r="F16" s="70">
        <f>GEW!$D$8+($D16-GEW!$D$8)*SUM(Fasering!$D$5:$D$10)</f>
        <v>2302.7044505459007</v>
      </c>
      <c r="G16" s="70">
        <f>GEW!$D$8+($D16-GEW!$D$8)*SUM(Fasering!$D$5:$D$11)</f>
        <v>2389.5306622088638</v>
      </c>
      <c r="H16" s="71">
        <f>GEW!$D$8+($D16-GEW!$D$8)*SUM(Fasering!$D$5:$D$12)</f>
        <v>2476.5525000000002</v>
      </c>
      <c r="I16" s="72">
        <f>($K$3+E16*12*7.57%)*SUM(Fasering!$D$5:$D$9)</f>
        <v>1194.4259416065158</v>
      </c>
      <c r="J16" s="30">
        <f>($K$3+F16*12*7.57%)*SUM(Fasering!$D$5:$D$10)</f>
        <v>1569.1671679080214</v>
      </c>
      <c r="K16" s="30">
        <f>($K$3+G16*12*7.57%)*SUM(Fasering!$D$5:$D$11)</f>
        <v>1966.4418907163422</v>
      </c>
      <c r="L16" s="73">
        <f>($K$3+H16*12*7.57%)*SUM(Fasering!$D$5:$D$12)</f>
        <v>2388.0402910000012</v>
      </c>
    </row>
    <row r="17" spans="1:12" x14ac:dyDescent="0.2">
      <c r="A17" s="52">
        <f t="shared" si="2"/>
        <v>7</v>
      </c>
      <c r="B17" s="16">
        <v>29718.63</v>
      </c>
      <c r="C17" s="16">
        <f t="shared" si="0"/>
        <v>29718.63</v>
      </c>
      <c r="D17" s="68">
        <f t="shared" si="1"/>
        <v>2476.5525000000002</v>
      </c>
      <c r="E17" s="69">
        <f>GEW!$D$8+($D17-GEW!$D$8)*SUM(Fasering!$D$5:$D$9)</f>
        <v>2215.6826127547642</v>
      </c>
      <c r="F17" s="70">
        <f>GEW!$D$8+($D17-GEW!$D$8)*SUM(Fasering!$D$5:$D$10)</f>
        <v>2302.7044505459007</v>
      </c>
      <c r="G17" s="70">
        <f>GEW!$D$8+($D17-GEW!$D$8)*SUM(Fasering!$D$5:$D$11)</f>
        <v>2389.5306622088638</v>
      </c>
      <c r="H17" s="71">
        <f>GEW!$D$8+($D17-GEW!$D$8)*SUM(Fasering!$D$5:$D$12)</f>
        <v>2476.5525000000002</v>
      </c>
      <c r="I17" s="72">
        <f>($K$3+E17*12*7.57%)*SUM(Fasering!$D$5:$D$9)</f>
        <v>1194.4259416065158</v>
      </c>
      <c r="J17" s="30">
        <f>($K$3+F17*12*7.57%)*SUM(Fasering!$D$5:$D$10)</f>
        <v>1569.1671679080214</v>
      </c>
      <c r="K17" s="30">
        <f>($K$3+G17*12*7.57%)*SUM(Fasering!$D$5:$D$11)</f>
        <v>1966.4418907163422</v>
      </c>
      <c r="L17" s="73">
        <f>($K$3+H17*12*7.57%)*SUM(Fasering!$D$5:$D$12)</f>
        <v>2388.0402910000012</v>
      </c>
    </row>
    <row r="18" spans="1:12" x14ac:dyDescent="0.2">
      <c r="A18" s="52">
        <f t="shared" si="2"/>
        <v>8</v>
      </c>
      <c r="B18" s="16">
        <v>31109.49</v>
      </c>
      <c r="C18" s="16">
        <f t="shared" si="0"/>
        <v>31109.49</v>
      </c>
      <c r="D18" s="68">
        <f t="shared" si="1"/>
        <v>2592.4575</v>
      </c>
      <c r="E18" s="69">
        <f>GEW!$D$8+($D18-GEW!$D$8)*SUM(Fasering!$D$5:$D$9)</f>
        <v>2280.0413694195822</v>
      </c>
      <c r="F18" s="70">
        <f>GEW!$D$8+($D18-GEW!$D$8)*SUM(Fasering!$D$5:$D$10)</f>
        <v>2384.2581731518808</v>
      </c>
      <c r="G18" s="70">
        <f>GEW!$D$8+($D18-GEW!$D$8)*SUM(Fasering!$D$5:$D$11)</f>
        <v>2488.2406962677019</v>
      </c>
      <c r="H18" s="71">
        <f>GEW!$D$8+($D18-GEW!$D$8)*SUM(Fasering!$D$5:$D$12)</f>
        <v>2592.4575</v>
      </c>
      <c r="I18" s="72">
        <f>($K$3+E18*12*7.57%)*SUM(Fasering!$D$5:$D$9)</f>
        <v>1226.8890607109245</v>
      </c>
      <c r="J18" s="30">
        <f>($K$3+F18*12*7.57%)*SUM(Fasering!$D$5:$D$10)</f>
        <v>1621.2941441820335</v>
      </c>
      <c r="K18" s="30">
        <f>($K$3+G18*12*7.57%)*SUM(Fasering!$D$5:$D$11)</f>
        <v>2042.8074536897084</v>
      </c>
      <c r="L18" s="73">
        <f>($K$3+H18*12*7.57%)*SUM(Fasering!$D$5:$D$12)</f>
        <v>2493.3283930000007</v>
      </c>
    </row>
    <row r="19" spans="1:12" x14ac:dyDescent="0.2">
      <c r="A19" s="52">
        <f t="shared" si="2"/>
        <v>9</v>
      </c>
      <c r="B19" s="16">
        <v>31109.49</v>
      </c>
      <c r="C19" s="16">
        <f t="shared" si="0"/>
        <v>31109.49</v>
      </c>
      <c r="D19" s="68">
        <f t="shared" si="1"/>
        <v>2592.4575</v>
      </c>
      <c r="E19" s="69">
        <f>GEW!$D$8+($D19-GEW!$D$8)*SUM(Fasering!$D$5:$D$9)</f>
        <v>2280.0413694195822</v>
      </c>
      <c r="F19" s="70">
        <f>GEW!$D$8+($D19-GEW!$D$8)*SUM(Fasering!$D$5:$D$10)</f>
        <v>2384.2581731518808</v>
      </c>
      <c r="G19" s="70">
        <f>GEW!$D$8+($D19-GEW!$D$8)*SUM(Fasering!$D$5:$D$11)</f>
        <v>2488.2406962677019</v>
      </c>
      <c r="H19" s="71">
        <f>GEW!$D$8+($D19-GEW!$D$8)*SUM(Fasering!$D$5:$D$12)</f>
        <v>2592.4575</v>
      </c>
      <c r="I19" s="72">
        <f>($K$3+E19*12*7.57%)*SUM(Fasering!$D$5:$D$9)</f>
        <v>1226.8890607109245</v>
      </c>
      <c r="J19" s="30">
        <f>($K$3+F19*12*7.57%)*SUM(Fasering!$D$5:$D$10)</f>
        <v>1621.2941441820335</v>
      </c>
      <c r="K19" s="30">
        <f>($K$3+G19*12*7.57%)*SUM(Fasering!$D$5:$D$11)</f>
        <v>2042.8074536897084</v>
      </c>
      <c r="L19" s="73">
        <f>($K$3+H19*12*7.57%)*SUM(Fasering!$D$5:$D$12)</f>
        <v>2493.3283930000007</v>
      </c>
    </row>
    <row r="20" spans="1:12" x14ac:dyDescent="0.2">
      <c r="A20" s="52">
        <f t="shared" si="2"/>
        <v>10</v>
      </c>
      <c r="B20" s="16">
        <v>32273.3</v>
      </c>
      <c r="C20" s="16">
        <f t="shared" si="0"/>
        <v>32273.3</v>
      </c>
      <c r="D20" s="68">
        <f t="shared" si="1"/>
        <v>2689.4416666666666</v>
      </c>
      <c r="E20" s="69">
        <f>GEW!$D$8+($D20-GEW!$D$8)*SUM(Fasering!$D$5:$D$9)</f>
        <v>2333.8939243813202</v>
      </c>
      <c r="F20" s="70">
        <f>GEW!$D$8+($D20-GEW!$D$8)*SUM(Fasering!$D$5:$D$10)</f>
        <v>2452.4987134694297</v>
      </c>
      <c r="G20" s="70">
        <f>GEW!$D$8+($D20-GEW!$D$8)*SUM(Fasering!$D$5:$D$11)</f>
        <v>2570.8368775785571</v>
      </c>
      <c r="H20" s="71">
        <f>GEW!$D$8+($D20-GEW!$D$8)*SUM(Fasering!$D$5:$D$12)</f>
        <v>2689.4416666666666</v>
      </c>
      <c r="I20" s="72">
        <f>($K$3+E20*12*7.57%)*SUM(Fasering!$D$5:$D$9)</f>
        <v>1254.0527598933743</v>
      </c>
      <c r="J20" s="30">
        <f>($K$3+F20*12*7.57%)*SUM(Fasering!$D$5:$D$10)</f>
        <v>1664.9116874699691</v>
      </c>
      <c r="K20" s="30">
        <f>($K$3+G20*12*7.57%)*SUM(Fasering!$D$5:$D$11)</f>
        <v>2106.7067719848878</v>
      </c>
      <c r="L20" s="73">
        <f>($K$3+H20*12*7.57%)*SUM(Fasering!$D$5:$D$12)</f>
        <v>2581.4288100000008</v>
      </c>
    </row>
    <row r="21" spans="1:12" x14ac:dyDescent="0.2">
      <c r="A21" s="52">
        <f t="shared" si="2"/>
        <v>11</v>
      </c>
      <c r="B21" s="16">
        <v>32273.3</v>
      </c>
      <c r="C21" s="16">
        <f t="shared" si="0"/>
        <v>32273.3</v>
      </c>
      <c r="D21" s="68">
        <f t="shared" si="1"/>
        <v>2689.4416666666666</v>
      </c>
      <c r="E21" s="69">
        <f>GEW!$D$8+($D21-GEW!$D$8)*SUM(Fasering!$D$5:$D$9)</f>
        <v>2333.8939243813202</v>
      </c>
      <c r="F21" s="70">
        <f>GEW!$D$8+($D21-GEW!$D$8)*SUM(Fasering!$D$5:$D$10)</f>
        <v>2452.4987134694297</v>
      </c>
      <c r="G21" s="70">
        <f>GEW!$D$8+($D21-GEW!$D$8)*SUM(Fasering!$D$5:$D$11)</f>
        <v>2570.8368775785571</v>
      </c>
      <c r="H21" s="71">
        <f>GEW!$D$8+($D21-GEW!$D$8)*SUM(Fasering!$D$5:$D$12)</f>
        <v>2689.4416666666666</v>
      </c>
      <c r="I21" s="72">
        <f>($K$3+E21*12*7.57%)*SUM(Fasering!$D$5:$D$9)</f>
        <v>1254.0527598933743</v>
      </c>
      <c r="J21" s="30">
        <f>($K$3+F21*12*7.57%)*SUM(Fasering!$D$5:$D$10)</f>
        <v>1664.9116874699691</v>
      </c>
      <c r="K21" s="30">
        <f>($K$3+G21*12*7.57%)*SUM(Fasering!$D$5:$D$11)</f>
        <v>2106.7067719848878</v>
      </c>
      <c r="L21" s="73">
        <f>($K$3+H21*12*7.57%)*SUM(Fasering!$D$5:$D$12)</f>
        <v>2581.4288100000008</v>
      </c>
    </row>
    <row r="22" spans="1:12" x14ac:dyDescent="0.2">
      <c r="A22" s="52">
        <f t="shared" si="2"/>
        <v>12</v>
      </c>
      <c r="B22" s="16">
        <v>33253.879999999997</v>
      </c>
      <c r="C22" s="16">
        <f t="shared" si="0"/>
        <v>33253.879999999997</v>
      </c>
      <c r="D22" s="68">
        <f t="shared" si="1"/>
        <v>2771.1566666666663</v>
      </c>
      <c r="E22" s="69">
        <f>GEW!$D$8+($D22-GEW!$D$8)*SUM(Fasering!$D$5:$D$9)</f>
        <v>2379.2679444914588</v>
      </c>
      <c r="F22" s="70">
        <f>GEW!$D$8+($D22-GEW!$D$8)*SUM(Fasering!$D$5:$D$10)</f>
        <v>2509.9954775671622</v>
      </c>
      <c r="G22" s="70">
        <f>GEW!$D$8+($D22-GEW!$D$8)*SUM(Fasering!$D$5:$D$11)</f>
        <v>2640.4291335909629</v>
      </c>
      <c r="H22" s="71">
        <f>GEW!$D$8+($D22-GEW!$D$8)*SUM(Fasering!$D$5:$D$12)</f>
        <v>2771.1566666666668</v>
      </c>
      <c r="I22" s="72">
        <f>($K$3+E22*12*7.57%)*SUM(Fasering!$D$5:$D$9)</f>
        <v>1276.9398120275939</v>
      </c>
      <c r="J22" s="30">
        <f>($K$3+F22*12*7.57%)*SUM(Fasering!$D$5:$D$10)</f>
        <v>1701.662093977289</v>
      </c>
      <c r="K22" s="30">
        <f>($K$3+G22*12*7.57%)*SUM(Fasering!$D$5:$D$11)</f>
        <v>2160.5457951363355</v>
      </c>
      <c r="L22" s="73">
        <f>($K$3+H22*12*7.57%)*SUM(Fasering!$D$5:$D$12)</f>
        <v>2655.6587160000013</v>
      </c>
    </row>
    <row r="23" spans="1:12" x14ac:dyDescent="0.2">
      <c r="A23" s="52">
        <f t="shared" si="2"/>
        <v>13</v>
      </c>
      <c r="B23" s="16">
        <v>33253.879999999997</v>
      </c>
      <c r="C23" s="16">
        <f t="shared" si="0"/>
        <v>33253.879999999997</v>
      </c>
      <c r="D23" s="68">
        <f t="shared" si="1"/>
        <v>2771.1566666666663</v>
      </c>
      <c r="E23" s="69">
        <f>GEW!$D$8+($D23-GEW!$D$8)*SUM(Fasering!$D$5:$D$9)</f>
        <v>2379.2679444914588</v>
      </c>
      <c r="F23" s="70">
        <f>GEW!$D$8+($D23-GEW!$D$8)*SUM(Fasering!$D$5:$D$10)</f>
        <v>2509.9954775671622</v>
      </c>
      <c r="G23" s="70">
        <f>GEW!$D$8+($D23-GEW!$D$8)*SUM(Fasering!$D$5:$D$11)</f>
        <v>2640.4291335909629</v>
      </c>
      <c r="H23" s="71">
        <f>GEW!$D$8+($D23-GEW!$D$8)*SUM(Fasering!$D$5:$D$12)</f>
        <v>2771.1566666666668</v>
      </c>
      <c r="I23" s="72">
        <f>($K$3+E23*12*7.57%)*SUM(Fasering!$D$5:$D$9)</f>
        <v>1276.9398120275939</v>
      </c>
      <c r="J23" s="30">
        <f>($K$3+F23*12*7.57%)*SUM(Fasering!$D$5:$D$10)</f>
        <v>1701.662093977289</v>
      </c>
      <c r="K23" s="30">
        <f>($K$3+G23*12*7.57%)*SUM(Fasering!$D$5:$D$11)</f>
        <v>2160.5457951363355</v>
      </c>
      <c r="L23" s="73">
        <f>($K$3+H23*12*7.57%)*SUM(Fasering!$D$5:$D$12)</f>
        <v>2655.6587160000013</v>
      </c>
    </row>
    <row r="24" spans="1:12" x14ac:dyDescent="0.2">
      <c r="A24" s="52">
        <f t="shared" si="2"/>
        <v>14</v>
      </c>
      <c r="B24" s="16">
        <v>34644.74</v>
      </c>
      <c r="C24" s="16">
        <f t="shared" si="0"/>
        <v>34644.74</v>
      </c>
      <c r="D24" s="68">
        <f t="shared" si="1"/>
        <v>2887.0616666666665</v>
      </c>
      <c r="E24" s="69">
        <f>GEW!$D$8+($D24-GEW!$D$8)*SUM(Fasering!$D$5:$D$9)</f>
        <v>2443.6267011562777</v>
      </c>
      <c r="F24" s="70">
        <f>GEW!$D$8+($D24-GEW!$D$8)*SUM(Fasering!$D$5:$D$10)</f>
        <v>2591.5492001731427</v>
      </c>
      <c r="G24" s="70">
        <f>GEW!$D$8+($D24-GEW!$D$8)*SUM(Fasering!$D$5:$D$11)</f>
        <v>2739.1391676498015</v>
      </c>
      <c r="H24" s="71">
        <f>GEW!$D$8+($D24-GEW!$D$8)*SUM(Fasering!$D$5:$D$12)</f>
        <v>2887.0616666666665</v>
      </c>
      <c r="I24" s="72">
        <f>($K$3+E24*12*7.57%)*SUM(Fasering!$D$5:$D$9)</f>
        <v>1309.402931132003</v>
      </c>
      <c r="J24" s="30">
        <f>($K$3+F24*12*7.57%)*SUM(Fasering!$D$5:$D$10)</f>
        <v>1753.7890702513014</v>
      </c>
      <c r="K24" s="30">
        <f>($K$3+G24*12*7.57%)*SUM(Fasering!$D$5:$D$11)</f>
        <v>2236.9113581097017</v>
      </c>
      <c r="L24" s="73">
        <f>($K$3+H24*12*7.57%)*SUM(Fasering!$D$5:$D$12)</f>
        <v>2760.9468180000003</v>
      </c>
    </row>
    <row r="25" spans="1:12" x14ac:dyDescent="0.2">
      <c r="A25" s="52">
        <f t="shared" si="2"/>
        <v>15</v>
      </c>
      <c r="B25" s="16">
        <v>34644.74</v>
      </c>
      <c r="C25" s="16">
        <f t="shared" si="0"/>
        <v>34644.74</v>
      </c>
      <c r="D25" s="68">
        <f t="shared" si="1"/>
        <v>2887.0616666666665</v>
      </c>
      <c r="E25" s="69">
        <f>GEW!$D$8+($D25-GEW!$D$8)*SUM(Fasering!$D$5:$D$9)</f>
        <v>2443.6267011562777</v>
      </c>
      <c r="F25" s="70">
        <f>GEW!$D$8+($D25-GEW!$D$8)*SUM(Fasering!$D$5:$D$10)</f>
        <v>2591.5492001731427</v>
      </c>
      <c r="G25" s="70">
        <f>GEW!$D$8+($D25-GEW!$D$8)*SUM(Fasering!$D$5:$D$11)</f>
        <v>2739.1391676498015</v>
      </c>
      <c r="H25" s="71">
        <f>GEW!$D$8+($D25-GEW!$D$8)*SUM(Fasering!$D$5:$D$12)</f>
        <v>2887.0616666666665</v>
      </c>
      <c r="I25" s="72">
        <f>($K$3+E25*12*7.57%)*SUM(Fasering!$D$5:$D$9)</f>
        <v>1309.402931132003</v>
      </c>
      <c r="J25" s="30">
        <f>($K$3+F25*12*7.57%)*SUM(Fasering!$D$5:$D$10)</f>
        <v>1753.7890702513014</v>
      </c>
      <c r="K25" s="30">
        <f>($K$3+G25*12*7.57%)*SUM(Fasering!$D$5:$D$11)</f>
        <v>2236.9113581097017</v>
      </c>
      <c r="L25" s="73">
        <f>($K$3+H25*12*7.57%)*SUM(Fasering!$D$5:$D$12)</f>
        <v>2760.9468180000003</v>
      </c>
    </row>
    <row r="26" spans="1:12" x14ac:dyDescent="0.2">
      <c r="A26" s="52">
        <f t="shared" si="2"/>
        <v>16</v>
      </c>
      <c r="B26" s="16">
        <v>36035.599999999999</v>
      </c>
      <c r="C26" s="16">
        <f t="shared" si="0"/>
        <v>36035.599999999999</v>
      </c>
      <c r="D26" s="68">
        <f t="shared" si="1"/>
        <v>3002.9666666666667</v>
      </c>
      <c r="E26" s="69">
        <f>GEW!$D$8+($D26-GEW!$D$8)*SUM(Fasering!$D$5:$D$9)</f>
        <v>2507.9854578210961</v>
      </c>
      <c r="F26" s="70">
        <f>GEW!$D$8+($D26-GEW!$D$8)*SUM(Fasering!$D$5:$D$10)</f>
        <v>2673.1029227791237</v>
      </c>
      <c r="G26" s="70">
        <f>GEW!$D$8+($D26-GEW!$D$8)*SUM(Fasering!$D$5:$D$11)</f>
        <v>2837.8492017086396</v>
      </c>
      <c r="H26" s="71">
        <f>GEW!$D$8+($D26-GEW!$D$8)*SUM(Fasering!$D$5:$D$12)</f>
        <v>3002.9666666666672</v>
      </c>
      <c r="I26" s="72">
        <f>($K$3+E26*12*7.57%)*SUM(Fasering!$D$5:$D$9)</f>
        <v>1341.8660502364119</v>
      </c>
      <c r="J26" s="30">
        <f>($K$3+F26*12*7.57%)*SUM(Fasering!$D$5:$D$10)</f>
        <v>1805.916046525314</v>
      </c>
      <c r="K26" s="30">
        <f>($K$3+G26*12*7.57%)*SUM(Fasering!$D$5:$D$11)</f>
        <v>2313.2769210830684</v>
      </c>
      <c r="L26" s="73">
        <f>($K$3+H26*12*7.57%)*SUM(Fasering!$D$5:$D$12)</f>
        <v>2866.2349200000012</v>
      </c>
    </row>
    <row r="27" spans="1:12" x14ac:dyDescent="0.2">
      <c r="A27" s="52">
        <f t="shared" si="2"/>
        <v>17</v>
      </c>
      <c r="B27" s="16">
        <v>36035.599999999999</v>
      </c>
      <c r="C27" s="16">
        <f t="shared" si="0"/>
        <v>36035.599999999999</v>
      </c>
      <c r="D27" s="68">
        <f t="shared" si="1"/>
        <v>3002.9666666666667</v>
      </c>
      <c r="E27" s="69">
        <f>GEW!$D$8+($D27-GEW!$D$8)*SUM(Fasering!$D$5:$D$9)</f>
        <v>2507.9854578210961</v>
      </c>
      <c r="F27" s="70">
        <f>GEW!$D$8+($D27-GEW!$D$8)*SUM(Fasering!$D$5:$D$10)</f>
        <v>2673.1029227791237</v>
      </c>
      <c r="G27" s="70">
        <f>GEW!$D$8+($D27-GEW!$D$8)*SUM(Fasering!$D$5:$D$11)</f>
        <v>2837.8492017086396</v>
      </c>
      <c r="H27" s="71">
        <f>GEW!$D$8+($D27-GEW!$D$8)*SUM(Fasering!$D$5:$D$12)</f>
        <v>3002.9666666666672</v>
      </c>
      <c r="I27" s="72">
        <f>($K$3+E27*12*7.57%)*SUM(Fasering!$D$5:$D$9)</f>
        <v>1341.8660502364119</v>
      </c>
      <c r="J27" s="30">
        <f>($K$3+F27*12*7.57%)*SUM(Fasering!$D$5:$D$10)</f>
        <v>1805.916046525314</v>
      </c>
      <c r="K27" s="30">
        <f>($K$3+G27*12*7.57%)*SUM(Fasering!$D$5:$D$11)</f>
        <v>2313.2769210830684</v>
      </c>
      <c r="L27" s="73">
        <f>($K$3+H27*12*7.57%)*SUM(Fasering!$D$5:$D$12)</f>
        <v>2866.2349200000012</v>
      </c>
    </row>
    <row r="28" spans="1:12" x14ac:dyDescent="0.2">
      <c r="A28" s="52">
        <f t="shared" si="2"/>
        <v>18</v>
      </c>
      <c r="B28" s="16">
        <v>37426.47</v>
      </c>
      <c r="C28" s="16">
        <f t="shared" si="0"/>
        <v>37426.47</v>
      </c>
      <c r="D28" s="68">
        <f t="shared" si="1"/>
        <v>3118.8724999999999</v>
      </c>
      <c r="E28" s="69">
        <f>GEW!$D$8+($D28-GEW!$D$8)*SUM(Fasering!$D$5:$D$9)</f>
        <v>2572.3446772122616</v>
      </c>
      <c r="F28" s="70">
        <f>GEW!$D$8+($D28-GEW!$D$8)*SUM(Fasering!$D$5:$D$10)</f>
        <v>2754.6572317397522</v>
      </c>
      <c r="G28" s="70">
        <f>GEW!$D$8+($D28-GEW!$D$8)*SUM(Fasering!$D$5:$D$11)</f>
        <v>2936.5599454725093</v>
      </c>
      <c r="H28" s="71">
        <f>GEW!$D$8+($D28-GEW!$D$8)*SUM(Fasering!$D$5:$D$12)</f>
        <v>3118.8725000000004</v>
      </c>
      <c r="I28" s="72">
        <f>($K$3+E28*12*7.57%)*SUM(Fasering!$D$5:$D$9)</f>
        <v>1374.3294027440322</v>
      </c>
      <c r="J28" s="30">
        <f>($K$3+F28*12*7.57%)*SUM(Fasering!$D$5:$D$10)</f>
        <v>1858.0433975816645</v>
      </c>
      <c r="K28" s="30">
        <f>($K$3+G28*12*7.57%)*SUM(Fasering!$D$5:$D$11)</f>
        <v>2389.643033109272</v>
      </c>
      <c r="L28" s="73">
        <f>($K$3+H28*12*7.57%)*SUM(Fasering!$D$5:$D$12)</f>
        <v>2971.523779000001</v>
      </c>
    </row>
    <row r="29" spans="1:12" x14ac:dyDescent="0.2">
      <c r="A29" s="52">
        <f t="shared" si="2"/>
        <v>19</v>
      </c>
      <c r="B29" s="16">
        <v>37426.47</v>
      </c>
      <c r="C29" s="16">
        <f t="shared" si="0"/>
        <v>37426.47</v>
      </c>
      <c r="D29" s="68">
        <f t="shared" si="1"/>
        <v>3118.8724999999999</v>
      </c>
      <c r="E29" s="69">
        <f>GEW!$D$8+($D29-GEW!$D$8)*SUM(Fasering!$D$5:$D$9)</f>
        <v>2572.3446772122616</v>
      </c>
      <c r="F29" s="70">
        <f>GEW!$D$8+($D29-GEW!$D$8)*SUM(Fasering!$D$5:$D$10)</f>
        <v>2754.6572317397522</v>
      </c>
      <c r="G29" s="70">
        <f>GEW!$D$8+($D29-GEW!$D$8)*SUM(Fasering!$D$5:$D$11)</f>
        <v>2936.5599454725093</v>
      </c>
      <c r="H29" s="71">
        <f>GEW!$D$8+($D29-GEW!$D$8)*SUM(Fasering!$D$5:$D$12)</f>
        <v>3118.8725000000004</v>
      </c>
      <c r="I29" s="72">
        <f>($K$3+E29*12*7.57%)*SUM(Fasering!$D$5:$D$9)</f>
        <v>1374.3294027440322</v>
      </c>
      <c r="J29" s="30">
        <f>($K$3+F29*12*7.57%)*SUM(Fasering!$D$5:$D$10)</f>
        <v>1858.0433975816645</v>
      </c>
      <c r="K29" s="30">
        <f>($K$3+G29*12*7.57%)*SUM(Fasering!$D$5:$D$11)</f>
        <v>2389.643033109272</v>
      </c>
      <c r="L29" s="73">
        <f>($K$3+H29*12*7.57%)*SUM(Fasering!$D$5:$D$12)</f>
        <v>2971.523779000001</v>
      </c>
    </row>
    <row r="30" spans="1:12" x14ac:dyDescent="0.2">
      <c r="A30" s="52">
        <f t="shared" si="2"/>
        <v>20</v>
      </c>
      <c r="B30" s="16">
        <v>38817.33</v>
      </c>
      <c r="C30" s="16">
        <f t="shared" si="0"/>
        <v>38817.33</v>
      </c>
      <c r="D30" s="68">
        <f t="shared" si="1"/>
        <v>3234.7775000000001</v>
      </c>
      <c r="E30" s="69">
        <f>GEW!$D$8+($D30-GEW!$D$8)*SUM(Fasering!$D$5:$D$9)</f>
        <v>2636.70343387708</v>
      </c>
      <c r="F30" s="70">
        <f>GEW!$D$8+($D30-GEW!$D$8)*SUM(Fasering!$D$5:$D$10)</f>
        <v>2836.2109543457327</v>
      </c>
      <c r="G30" s="70">
        <f>GEW!$D$8+($D30-GEW!$D$8)*SUM(Fasering!$D$5:$D$11)</f>
        <v>3035.2699795313474</v>
      </c>
      <c r="H30" s="71">
        <f>GEW!$D$8+($D30-GEW!$D$8)*SUM(Fasering!$D$5:$D$12)</f>
        <v>3234.7775000000001</v>
      </c>
      <c r="I30" s="72">
        <f>($K$3+E30*12*7.57%)*SUM(Fasering!$D$5:$D$9)</f>
        <v>1406.7925218484411</v>
      </c>
      <c r="J30" s="30">
        <f>($K$3+F30*12*7.57%)*SUM(Fasering!$D$5:$D$10)</f>
        <v>1910.1703738556766</v>
      </c>
      <c r="K30" s="30">
        <f>($K$3+G30*12*7.57%)*SUM(Fasering!$D$5:$D$11)</f>
        <v>2466.0085960826382</v>
      </c>
      <c r="L30" s="73">
        <f>($K$3+H30*12*7.57%)*SUM(Fasering!$D$5:$D$12)</f>
        <v>3076.8118810000014</v>
      </c>
    </row>
    <row r="31" spans="1:12" x14ac:dyDescent="0.2">
      <c r="A31" s="52">
        <f t="shared" si="2"/>
        <v>21</v>
      </c>
      <c r="B31" s="16">
        <v>38817.33</v>
      </c>
      <c r="C31" s="16">
        <f t="shared" si="0"/>
        <v>38817.33</v>
      </c>
      <c r="D31" s="68">
        <f t="shared" si="1"/>
        <v>3234.7775000000001</v>
      </c>
      <c r="E31" s="69">
        <f>GEW!$D$8+($D31-GEW!$D$8)*SUM(Fasering!$D$5:$D$9)</f>
        <v>2636.70343387708</v>
      </c>
      <c r="F31" s="70">
        <f>GEW!$D$8+($D31-GEW!$D$8)*SUM(Fasering!$D$5:$D$10)</f>
        <v>2836.2109543457327</v>
      </c>
      <c r="G31" s="70">
        <f>GEW!$D$8+($D31-GEW!$D$8)*SUM(Fasering!$D$5:$D$11)</f>
        <v>3035.2699795313474</v>
      </c>
      <c r="H31" s="71">
        <f>GEW!$D$8+($D31-GEW!$D$8)*SUM(Fasering!$D$5:$D$12)</f>
        <v>3234.7775000000001</v>
      </c>
      <c r="I31" s="72">
        <f>($K$3+E31*12*7.57%)*SUM(Fasering!$D$5:$D$9)</f>
        <v>1406.7925218484411</v>
      </c>
      <c r="J31" s="30">
        <f>($K$3+F31*12*7.57%)*SUM(Fasering!$D$5:$D$10)</f>
        <v>1910.1703738556766</v>
      </c>
      <c r="K31" s="30">
        <f>($K$3+G31*12*7.57%)*SUM(Fasering!$D$5:$D$11)</f>
        <v>2466.0085960826382</v>
      </c>
      <c r="L31" s="73">
        <f>($K$3+H31*12*7.57%)*SUM(Fasering!$D$5:$D$12)</f>
        <v>3076.8118810000014</v>
      </c>
    </row>
    <row r="32" spans="1:12" x14ac:dyDescent="0.2">
      <c r="A32" s="52">
        <f t="shared" si="2"/>
        <v>22</v>
      </c>
      <c r="B32" s="16">
        <v>40208.19</v>
      </c>
      <c r="C32" s="16">
        <f t="shared" si="0"/>
        <v>40208.19</v>
      </c>
      <c r="D32" s="68">
        <f t="shared" si="1"/>
        <v>3350.6825000000003</v>
      </c>
      <c r="E32" s="69">
        <f>GEW!$D$8+($D32-GEW!$D$8)*SUM(Fasering!$D$5:$D$9)</f>
        <v>2701.0621905418984</v>
      </c>
      <c r="F32" s="70">
        <f>GEW!$D$8+($D32-GEW!$D$8)*SUM(Fasering!$D$5:$D$10)</f>
        <v>2917.7646769517137</v>
      </c>
      <c r="G32" s="70">
        <f>GEW!$D$8+($D32-GEW!$D$8)*SUM(Fasering!$D$5:$D$11)</f>
        <v>3133.9800135901855</v>
      </c>
      <c r="H32" s="71">
        <f>GEW!$D$8+($D32-GEW!$D$8)*SUM(Fasering!$D$5:$D$12)</f>
        <v>3350.6825000000008</v>
      </c>
      <c r="I32" s="72">
        <f>($K$3+E32*12*7.57%)*SUM(Fasering!$D$5:$D$9)</f>
        <v>1439.2556409528497</v>
      </c>
      <c r="J32" s="30">
        <f>($K$3+F32*12*7.57%)*SUM(Fasering!$D$5:$D$10)</f>
        <v>1962.297350129689</v>
      </c>
      <c r="K32" s="30">
        <f>($K$3+G32*12*7.57%)*SUM(Fasering!$D$5:$D$11)</f>
        <v>2542.3741590560044</v>
      </c>
      <c r="L32" s="73">
        <f>($K$3+H32*12*7.57%)*SUM(Fasering!$D$5:$D$12)</f>
        <v>3182.0999830000019</v>
      </c>
    </row>
    <row r="33" spans="1:12" x14ac:dyDescent="0.2">
      <c r="A33" s="52">
        <f t="shared" si="2"/>
        <v>23</v>
      </c>
      <c r="B33" s="16">
        <v>41599.06</v>
      </c>
      <c r="C33" s="16">
        <f t="shared" si="0"/>
        <v>41599.06</v>
      </c>
      <c r="D33" s="68">
        <f t="shared" si="1"/>
        <v>3466.5883333333331</v>
      </c>
      <c r="E33" s="69">
        <f>GEW!$D$8+($D33-GEW!$D$8)*SUM(Fasering!$D$5:$D$9)</f>
        <v>2765.4214099330638</v>
      </c>
      <c r="F33" s="70">
        <f>GEW!$D$8+($D33-GEW!$D$8)*SUM(Fasering!$D$5:$D$10)</f>
        <v>2999.3189859123422</v>
      </c>
      <c r="G33" s="70">
        <f>GEW!$D$8+($D33-GEW!$D$8)*SUM(Fasering!$D$5:$D$11)</f>
        <v>3232.6907573540548</v>
      </c>
      <c r="H33" s="71">
        <f>GEW!$D$8+($D33-GEW!$D$8)*SUM(Fasering!$D$5:$D$12)</f>
        <v>3466.5883333333336</v>
      </c>
      <c r="I33" s="72">
        <f>($K$3+E33*12*7.57%)*SUM(Fasering!$D$5:$D$9)</f>
        <v>1471.7189934604703</v>
      </c>
      <c r="J33" s="30">
        <f>($K$3+F33*12*7.57%)*SUM(Fasering!$D$5:$D$10)</f>
        <v>2014.4247011860398</v>
      </c>
      <c r="K33" s="30">
        <f>($K$3+G33*12*7.57%)*SUM(Fasering!$D$5:$D$11)</f>
        <v>2618.7402710822075</v>
      </c>
      <c r="L33" s="73">
        <f>($K$3+H33*12*7.57%)*SUM(Fasering!$D$5:$D$12)</f>
        <v>3287.3888420000017</v>
      </c>
    </row>
    <row r="34" spans="1:12" x14ac:dyDescent="0.2">
      <c r="A34" s="52">
        <f t="shared" si="2"/>
        <v>24</v>
      </c>
      <c r="B34" s="16">
        <v>42989.919999999998</v>
      </c>
      <c r="C34" s="16">
        <f t="shared" si="0"/>
        <v>42989.919999999998</v>
      </c>
      <c r="D34" s="68">
        <f t="shared" si="1"/>
        <v>3582.4933333333333</v>
      </c>
      <c r="E34" s="69">
        <f>GEW!$D$8+($D34-GEW!$D$8)*SUM(Fasering!$D$5:$D$9)</f>
        <v>2829.7801665978823</v>
      </c>
      <c r="F34" s="70">
        <f>GEW!$D$8+($D34-GEW!$D$8)*SUM(Fasering!$D$5:$D$10)</f>
        <v>3080.8727085183227</v>
      </c>
      <c r="G34" s="70">
        <f>GEW!$D$8+($D34-GEW!$D$8)*SUM(Fasering!$D$5:$D$11)</f>
        <v>3331.4007914128933</v>
      </c>
      <c r="H34" s="71">
        <f>GEW!$D$8+($D34-GEW!$D$8)*SUM(Fasering!$D$5:$D$12)</f>
        <v>3582.4933333333338</v>
      </c>
      <c r="I34" s="72">
        <f>($K$3+E34*12*7.57%)*SUM(Fasering!$D$5:$D$9)</f>
        <v>1504.1821125648792</v>
      </c>
      <c r="J34" s="30">
        <f>($K$3+F34*12*7.57%)*SUM(Fasering!$D$5:$D$10)</f>
        <v>2066.5516774600519</v>
      </c>
      <c r="K34" s="30">
        <f>($K$3+G34*12*7.57%)*SUM(Fasering!$D$5:$D$11)</f>
        <v>2695.1058340555742</v>
      </c>
      <c r="L34" s="73">
        <f>($K$3+H34*12*7.57%)*SUM(Fasering!$D$5:$D$12)</f>
        <v>3392.6769440000016</v>
      </c>
    </row>
    <row r="35" spans="1:12" x14ac:dyDescent="0.2">
      <c r="A35" s="52">
        <f t="shared" si="2"/>
        <v>25</v>
      </c>
      <c r="B35" s="16">
        <v>43067.92</v>
      </c>
      <c r="C35" s="16">
        <f t="shared" si="0"/>
        <v>43067.92</v>
      </c>
      <c r="D35" s="68">
        <f t="shared" si="1"/>
        <v>3588.9933333333333</v>
      </c>
      <c r="E35" s="69">
        <f>GEW!$D$8+($D35-GEW!$D$8)*SUM(Fasering!$D$5:$D$9)</f>
        <v>2833.3894321025741</v>
      </c>
      <c r="F35" s="70">
        <f>GEW!$D$8+($D35-GEW!$D$8)*SUM(Fasering!$D$5:$D$10)</f>
        <v>3085.4462747746438</v>
      </c>
      <c r="G35" s="70">
        <f>GEW!$D$8+($D35-GEW!$D$8)*SUM(Fasering!$D$5:$D$11)</f>
        <v>3336.9364906612645</v>
      </c>
      <c r="H35" s="71">
        <f>GEW!$D$8+($D35-GEW!$D$8)*SUM(Fasering!$D$5:$D$12)</f>
        <v>3588.9933333333338</v>
      </c>
      <c r="I35" s="72">
        <f>($K$3+E35*12*7.57%)*SUM(Fasering!$D$5:$D$9)</f>
        <v>1506.0026576162456</v>
      </c>
      <c r="J35" s="30">
        <f>($K$3+F35*12*7.57%)*SUM(Fasering!$D$5:$D$10)</f>
        <v>2069.4749796970659</v>
      </c>
      <c r="K35" s="30">
        <f>($K$3+G35*12*7.57%)*SUM(Fasering!$D$5:$D$11)</f>
        <v>2699.3884461890189</v>
      </c>
      <c r="L35" s="73">
        <f>($K$3+H35*12*7.57%)*SUM(Fasering!$D$5:$D$12)</f>
        <v>3398.5815440000015</v>
      </c>
    </row>
    <row r="36" spans="1:12" x14ac:dyDescent="0.2">
      <c r="A36" s="52">
        <f t="shared" si="2"/>
        <v>26</v>
      </c>
      <c r="B36" s="16">
        <v>43140.19</v>
      </c>
      <c r="C36" s="16">
        <f t="shared" si="0"/>
        <v>43140.19</v>
      </c>
      <c r="D36" s="68">
        <f t="shared" si="1"/>
        <v>3595.0158333333334</v>
      </c>
      <c r="E36" s="69">
        <f>GEW!$D$8+($D36-GEW!$D$8)*SUM(Fasering!$D$5:$D$9)</f>
        <v>2836.7335554105753</v>
      </c>
      <c r="F36" s="70">
        <f>GEW!$D$8+($D36-GEW!$D$8)*SUM(Fasering!$D$5:$D$10)</f>
        <v>3089.6838598175195</v>
      </c>
      <c r="G36" s="70">
        <f>GEW!$D$8+($D36-GEW!$D$8)*SUM(Fasering!$D$5:$D$11)</f>
        <v>3342.0655289263896</v>
      </c>
      <c r="H36" s="71">
        <f>GEW!$D$8+($D36-GEW!$D$8)*SUM(Fasering!$D$5:$D$12)</f>
        <v>3595.0158333333338</v>
      </c>
      <c r="I36" s="72">
        <f>($K$3+E36*12*7.57%)*SUM(Fasering!$D$5:$D$9)</f>
        <v>1507.6894626273004</v>
      </c>
      <c r="J36" s="30">
        <f>($K$3+F36*12*7.57%)*SUM(Fasering!$D$5:$D$10)</f>
        <v>2072.1835316543602</v>
      </c>
      <c r="K36" s="30">
        <f>($K$3+G36*12*7.57%)*SUM(Fasering!$D$5:$D$11)</f>
        <v>2703.3564510465062</v>
      </c>
      <c r="L36" s="73">
        <f>($K$3+H36*12*7.57%)*SUM(Fasering!$D$5:$D$12)</f>
        <v>3404.0523830000016</v>
      </c>
    </row>
    <row r="37" spans="1:12" x14ac:dyDescent="0.2">
      <c r="A37" s="52">
        <f t="shared" si="2"/>
        <v>27</v>
      </c>
      <c r="B37" s="16">
        <v>43207.15</v>
      </c>
      <c r="C37" s="16">
        <f t="shared" si="0"/>
        <v>43207.15</v>
      </c>
      <c r="D37" s="68">
        <f t="shared" si="1"/>
        <v>3600.5958333333333</v>
      </c>
      <c r="E37" s="69">
        <f>GEW!$D$8+($D37-GEW!$D$8)*SUM(Fasering!$D$5:$D$9)</f>
        <v>2839.8319710284495</v>
      </c>
      <c r="F37" s="70">
        <f>GEW!$D$8+($D37-GEW!$D$8)*SUM(Fasering!$D$5:$D$10)</f>
        <v>3093.6100905421763</v>
      </c>
      <c r="G37" s="70">
        <f>GEW!$D$8+($D37-GEW!$D$8)*SUM(Fasering!$D$5:$D$11)</f>
        <v>3346.8177138196065</v>
      </c>
      <c r="H37" s="71">
        <f>GEW!$D$8+($D37-GEW!$D$8)*SUM(Fasering!$D$5:$D$12)</f>
        <v>3600.5958333333338</v>
      </c>
      <c r="I37" s="72">
        <f>($K$3+E37*12*7.57%)*SUM(Fasering!$D$5:$D$9)</f>
        <v>1509.2523305329355</v>
      </c>
      <c r="J37" s="30">
        <f>($K$3+F37*12*7.57%)*SUM(Fasering!$D$5:$D$10)</f>
        <v>2074.6930741901351</v>
      </c>
      <c r="K37" s="30">
        <f>($K$3+G37*12*7.57%)*SUM(Fasering!$D$5:$D$11)</f>
        <v>2707.0329088472167</v>
      </c>
      <c r="L37" s="73">
        <f>($K$3+H37*12*7.57%)*SUM(Fasering!$D$5:$D$12)</f>
        <v>3409.1212550000018</v>
      </c>
    </row>
    <row r="38" spans="1:12" x14ac:dyDescent="0.2">
      <c r="A38" s="52">
        <f t="shared" si="2"/>
        <v>28</v>
      </c>
      <c r="B38" s="16">
        <v>43269.18</v>
      </c>
      <c r="C38" s="16">
        <f t="shared" si="0"/>
        <v>43269.18</v>
      </c>
      <c r="D38" s="68">
        <f t="shared" si="1"/>
        <v>3605.7649999999999</v>
      </c>
      <c r="E38" s="69">
        <f>GEW!$D$8+($D38-GEW!$D$8)*SUM(Fasering!$D$5:$D$9)</f>
        <v>2842.7022625573727</v>
      </c>
      <c r="F38" s="70">
        <f>GEW!$D$8+($D38-GEW!$D$8)*SUM(Fasering!$D$5:$D$10)</f>
        <v>3097.247248425248</v>
      </c>
      <c r="G38" s="70">
        <f>GEW!$D$8+($D38-GEW!$D$8)*SUM(Fasering!$D$5:$D$11)</f>
        <v>3351.2200141321255</v>
      </c>
      <c r="H38" s="71">
        <f>GEW!$D$8+($D38-GEW!$D$8)*SUM(Fasering!$D$5:$D$12)</f>
        <v>3605.7650000000003</v>
      </c>
      <c r="I38" s="72">
        <f>($K$3+E38*12*7.57%)*SUM(Fasering!$D$5:$D$9)</f>
        <v>1510.7001306551949</v>
      </c>
      <c r="J38" s="30">
        <f>($K$3+F38*12*7.57%)*SUM(Fasering!$D$5:$D$10)</f>
        <v>2077.0178490332373</v>
      </c>
      <c r="K38" s="30">
        <f>($K$3+G38*12*7.57%)*SUM(Fasering!$D$5:$D$11)</f>
        <v>2710.4386835989803</v>
      </c>
      <c r="L38" s="73">
        <f>($K$3+H38*12*7.57%)*SUM(Fasering!$D$5:$D$12)</f>
        <v>3413.8169260000018</v>
      </c>
    </row>
    <row r="39" spans="1:12" x14ac:dyDescent="0.2">
      <c r="A39" s="52">
        <f t="shared" si="2"/>
        <v>29</v>
      </c>
      <c r="B39" s="16">
        <v>43326.62</v>
      </c>
      <c r="C39" s="16">
        <f t="shared" si="0"/>
        <v>43326.62</v>
      </c>
      <c r="D39" s="68">
        <f t="shared" si="1"/>
        <v>3610.5516666666667</v>
      </c>
      <c r="E39" s="69">
        <f>GEW!$D$8+($D39-GEW!$D$8)*SUM(Fasering!$D$5:$D$9)</f>
        <v>2845.3601626931359</v>
      </c>
      <c r="F39" s="70">
        <f>GEW!$D$8+($D39-GEW!$D$8)*SUM(Fasering!$D$5:$D$10)</f>
        <v>3100.6152695247747</v>
      </c>
      <c r="G39" s="70">
        <f>GEW!$D$8+($D39-GEW!$D$8)*SUM(Fasering!$D$5:$D$11)</f>
        <v>3355.2965598350283</v>
      </c>
      <c r="H39" s="71">
        <f>GEW!$D$8+($D39-GEW!$D$8)*SUM(Fasering!$D$5:$D$12)</f>
        <v>3610.5516666666672</v>
      </c>
      <c r="I39" s="72">
        <f>($K$3+E39*12*7.57%)*SUM(Fasering!$D$5:$D$9)</f>
        <v>1512.0407987032786</v>
      </c>
      <c r="J39" s="30">
        <f>($K$3+F39*12*7.57%)*SUM(Fasering!$D$5:$D$10)</f>
        <v>2079.1705987831615</v>
      </c>
      <c r="K39" s="30">
        <f>($K$3+G39*12*7.57%)*SUM(Fasering!$D$5:$D$11)</f>
        <v>2713.5924430982759</v>
      </c>
      <c r="L39" s="73">
        <f>($K$3+H39*12*7.57%)*SUM(Fasering!$D$5:$D$12)</f>
        <v>3418.1651340000021</v>
      </c>
    </row>
    <row r="40" spans="1:12" x14ac:dyDescent="0.2">
      <c r="A40" s="52">
        <f t="shared" si="2"/>
        <v>30</v>
      </c>
      <c r="B40" s="16">
        <v>43379.87</v>
      </c>
      <c r="C40" s="16">
        <f t="shared" si="0"/>
        <v>43379.87</v>
      </c>
      <c r="D40" s="68">
        <f t="shared" si="1"/>
        <v>3614.9891666666667</v>
      </c>
      <c r="E40" s="69">
        <f>GEW!$D$8+($D40-GEW!$D$8)*SUM(Fasering!$D$5:$D$9)</f>
        <v>2847.8241804896084</v>
      </c>
      <c r="F40" s="70">
        <f>GEW!$D$8+($D40-GEW!$D$8)*SUM(Fasering!$D$5:$D$10)</f>
        <v>3103.7376080266858</v>
      </c>
      <c r="G40" s="70">
        <f>GEW!$D$8+($D40-GEW!$D$8)*SUM(Fasering!$D$5:$D$11)</f>
        <v>3359.0757391295892</v>
      </c>
      <c r="H40" s="71">
        <f>GEW!$D$8+($D40-GEW!$D$8)*SUM(Fasering!$D$5:$D$12)</f>
        <v>3614.9891666666672</v>
      </c>
      <c r="I40" s="72">
        <f>($K$3+E40*12*7.57%)*SUM(Fasering!$D$5:$D$9)</f>
        <v>1513.2836708056541</v>
      </c>
      <c r="J40" s="30">
        <f>($K$3+F40*12*7.57%)*SUM(Fasering!$D$5:$D$10)</f>
        <v>2081.1663147334302</v>
      </c>
      <c r="K40" s="30">
        <f>($K$3+G40*12*7.57%)*SUM(Fasering!$D$5:$D$11)</f>
        <v>2716.5161494586082</v>
      </c>
      <c r="L40" s="73">
        <f>($K$3+H40*12*7.57%)*SUM(Fasering!$D$5:$D$12)</f>
        <v>3422.1961590000019</v>
      </c>
    </row>
    <row r="41" spans="1:12" x14ac:dyDescent="0.2">
      <c r="A41" s="52">
        <f t="shared" si="2"/>
        <v>31</v>
      </c>
      <c r="B41" s="16">
        <v>43429.16</v>
      </c>
      <c r="C41" s="16">
        <f t="shared" si="0"/>
        <v>43429.16</v>
      </c>
      <c r="D41" s="68">
        <f t="shared" si="1"/>
        <v>3619.0966666666668</v>
      </c>
      <c r="E41" s="69">
        <f>GEW!$D$8+($D41-GEW!$D$8)*SUM(Fasering!$D$5:$D$9)</f>
        <v>2850.1049586527656</v>
      </c>
      <c r="F41" s="70">
        <f>GEW!$D$8+($D41-GEW!$D$8)*SUM(Fasering!$D$5:$D$10)</f>
        <v>3106.6277500878919</v>
      </c>
      <c r="G41" s="70">
        <f>GEW!$D$8+($D41-GEW!$D$8)*SUM(Fasering!$D$5:$D$11)</f>
        <v>3362.573875231541</v>
      </c>
      <c r="H41" s="71">
        <f>GEW!$D$8+($D41-GEW!$D$8)*SUM(Fasering!$D$5:$D$12)</f>
        <v>3619.0966666666673</v>
      </c>
      <c r="I41" s="72">
        <f>($K$3+E41*12*7.57%)*SUM(Fasering!$D$5:$D$9)</f>
        <v>1514.4341152361906</v>
      </c>
      <c r="J41" s="30">
        <f>($K$3+F41*12*7.57%)*SUM(Fasering!$D$5:$D$10)</f>
        <v>2083.0136168778204</v>
      </c>
      <c r="K41" s="30">
        <f>($K$3+G41*12*7.57%)*SUM(Fasering!$D$5:$D$11)</f>
        <v>2719.2224308952427</v>
      </c>
      <c r="L41" s="73">
        <f>($K$3+H41*12*7.57%)*SUM(Fasering!$D$5:$D$12)</f>
        <v>3425.9274120000014</v>
      </c>
    </row>
    <row r="42" spans="1:12" x14ac:dyDescent="0.2">
      <c r="A42" s="52">
        <f t="shared" si="2"/>
        <v>32</v>
      </c>
      <c r="B42" s="16">
        <v>43474.81</v>
      </c>
      <c r="C42" s="16">
        <f t="shared" si="0"/>
        <v>43474.81</v>
      </c>
      <c r="D42" s="68">
        <f t="shared" si="1"/>
        <v>3622.9008333333331</v>
      </c>
      <c r="E42" s="69">
        <f>GEW!$D$8+($D42-GEW!$D$8)*SUM(Fasering!$D$5:$D$9)</f>
        <v>2852.2173044257038</v>
      </c>
      <c r="F42" s="70">
        <f>GEW!$D$8+($D42-GEW!$D$8)*SUM(Fasering!$D$5:$D$10)</f>
        <v>3109.3044590571362</v>
      </c>
      <c r="G42" s="70">
        <f>GEW!$D$8+($D42-GEW!$D$8)*SUM(Fasering!$D$5:$D$11)</f>
        <v>3365.8136787019012</v>
      </c>
      <c r="H42" s="71">
        <f>GEW!$D$8+($D42-GEW!$D$8)*SUM(Fasering!$D$5:$D$12)</f>
        <v>3622.9008333333336</v>
      </c>
      <c r="I42" s="72">
        <f>($K$3+E42*12*7.57%)*SUM(Fasering!$D$5:$D$9)</f>
        <v>1515.4996008976636</v>
      </c>
      <c r="J42" s="30">
        <f>($K$3+F42*12*7.57%)*SUM(Fasering!$D$5:$D$10)</f>
        <v>2084.7244982511493</v>
      </c>
      <c r="K42" s="30">
        <f>($K$3+G42*12*7.57%)*SUM(Fasering!$D$5:$D$11)</f>
        <v>2721.7288570989826</v>
      </c>
      <c r="L42" s="73">
        <f>($K$3+H42*12*7.57%)*SUM(Fasering!$D$5:$D$12)</f>
        <v>3429.3831170000017</v>
      </c>
    </row>
    <row r="43" spans="1:12" x14ac:dyDescent="0.2">
      <c r="A43" s="52">
        <f t="shared" si="2"/>
        <v>33</v>
      </c>
      <c r="B43" s="16">
        <v>43517.06</v>
      </c>
      <c r="C43" s="16">
        <f t="shared" si="0"/>
        <v>43517.06</v>
      </c>
      <c r="D43" s="68">
        <f t="shared" si="1"/>
        <v>3626.4216666666666</v>
      </c>
      <c r="E43" s="69">
        <f>GEW!$D$8+($D43-GEW!$D$8)*SUM(Fasering!$D$5:$D$9)</f>
        <v>2854.1723232407453</v>
      </c>
      <c r="F43" s="70">
        <f>GEW!$D$8+($D43-GEW!$D$8)*SUM(Fasering!$D$5:$D$10)</f>
        <v>3111.7818074459765</v>
      </c>
      <c r="G43" s="70">
        <f>GEW!$D$8+($D43-GEW!$D$8)*SUM(Fasering!$D$5:$D$11)</f>
        <v>3368.8121824614354</v>
      </c>
      <c r="H43" s="71">
        <f>GEW!$D$8+($D43-GEW!$D$8)*SUM(Fasering!$D$5:$D$12)</f>
        <v>3626.4216666666671</v>
      </c>
      <c r="I43" s="72">
        <f>($K$3+E43*12*7.57%)*SUM(Fasering!$D$5:$D$9)</f>
        <v>1516.4857294671538</v>
      </c>
      <c r="J43" s="30">
        <f>($K$3+F43*12*7.57%)*SUM(Fasering!$D$5:$D$10)</f>
        <v>2086.3079536295322</v>
      </c>
      <c r="K43" s="30">
        <f>($K$3+G43*12*7.57%)*SUM(Fasering!$D$5:$D$11)</f>
        <v>2724.0486053379313</v>
      </c>
      <c r="L43" s="73">
        <f>($K$3+H43*12*7.57%)*SUM(Fasering!$D$5:$D$12)</f>
        <v>3432.5814420000015</v>
      </c>
    </row>
    <row r="44" spans="1:12" x14ac:dyDescent="0.2">
      <c r="A44" s="52">
        <f t="shared" si="2"/>
        <v>34</v>
      </c>
      <c r="B44" s="16">
        <v>43556.22</v>
      </c>
      <c r="C44" s="16">
        <f t="shared" si="0"/>
        <v>43556.22</v>
      </c>
      <c r="D44" s="68">
        <f t="shared" si="1"/>
        <v>3629.6849999999999</v>
      </c>
      <c r="E44" s="69">
        <f>GEW!$D$8+($D44-GEW!$D$8)*SUM(Fasering!$D$5:$D$9)</f>
        <v>2855.9843596146393</v>
      </c>
      <c r="F44" s="70">
        <f>GEW!$D$8+($D44-GEW!$D$8)*SUM(Fasering!$D$5:$D$10)</f>
        <v>3114.0779722485086</v>
      </c>
      <c r="G44" s="70">
        <f>GEW!$D$8+($D44-GEW!$D$8)*SUM(Fasering!$D$5:$D$11)</f>
        <v>3371.5913873661307</v>
      </c>
      <c r="H44" s="71">
        <f>GEW!$D$8+($D44-GEW!$D$8)*SUM(Fasering!$D$5:$D$12)</f>
        <v>3629.6850000000004</v>
      </c>
      <c r="I44" s="72">
        <f>($K$3+E44*12*7.57%)*SUM(Fasering!$D$5:$D$9)</f>
        <v>1517.3997364442248</v>
      </c>
      <c r="J44" s="30">
        <f>($K$3+F44*12*7.57%)*SUM(Fasering!$D$5:$D$10)</f>
        <v>2087.7756012654472</v>
      </c>
      <c r="K44" s="30">
        <f>($K$3+G44*12*7.57%)*SUM(Fasering!$D$5:$D$11)</f>
        <v>2726.1986962500559</v>
      </c>
      <c r="L44" s="73">
        <f>($K$3+H44*12*7.57%)*SUM(Fasering!$D$5:$D$12)</f>
        <v>3435.5458540000013</v>
      </c>
    </row>
    <row r="45" spans="1:12" x14ac:dyDescent="0.2">
      <c r="A45" s="52">
        <f t="shared" si="2"/>
        <v>35</v>
      </c>
      <c r="B45" s="16">
        <v>43592.44</v>
      </c>
      <c r="C45" s="16">
        <f t="shared" si="0"/>
        <v>43592.44</v>
      </c>
      <c r="D45" s="68">
        <f t="shared" si="1"/>
        <v>3632.7033333333334</v>
      </c>
      <c r="E45" s="69">
        <f>GEW!$D$8+($D45-GEW!$D$8)*SUM(Fasering!$D$5:$D$9)</f>
        <v>2857.660354442587</v>
      </c>
      <c r="F45" s="70">
        <f>GEW!$D$8+($D45-GEW!$D$8)*SUM(Fasering!$D$5:$D$10)</f>
        <v>3116.2017487844569</v>
      </c>
      <c r="G45" s="70">
        <f>GEW!$D$8+($D45-GEW!$D$8)*SUM(Fasering!$D$5:$D$11)</f>
        <v>3374.161938991464</v>
      </c>
      <c r="H45" s="71">
        <f>GEW!$D$8+($D45-GEW!$D$8)*SUM(Fasering!$D$5:$D$12)</f>
        <v>3632.7033333333338</v>
      </c>
      <c r="I45" s="72">
        <f>($K$3+E45*12*7.57%)*SUM(Fasering!$D$5:$D$9)</f>
        <v>1518.2451228770515</v>
      </c>
      <c r="J45" s="30">
        <f>($K$3+F45*12*7.57%)*SUM(Fasering!$D$5:$D$10)</f>
        <v>2089.1330628939691</v>
      </c>
      <c r="K45" s="30">
        <f>($K$3+G45*12*7.57%)*SUM(Fasering!$D$5:$D$11)</f>
        <v>2728.1873656279199</v>
      </c>
      <c r="L45" s="73">
        <f>($K$3+H45*12*7.57%)*SUM(Fasering!$D$5:$D$12)</f>
        <v>3438.2877080000012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39</v>
      </c>
      <c r="B1" s="1" t="s">
        <v>40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23169.56</v>
      </c>
      <c r="C10" s="16">
        <f t="shared" ref="C10:C45" si="0">B10*$D$3</f>
        <v>23169.56</v>
      </c>
      <c r="D10" s="68">
        <f t="shared" ref="D10:D45" si="1">B10/12*$D$3</f>
        <v>1930.7966666666669</v>
      </c>
      <c r="E10" s="69">
        <f>GEW!$D$8+($D10-GEW!$D$8)*SUM(Fasering!$D$5:$D$9)</f>
        <v>1912.6398891802396</v>
      </c>
      <c r="F10" s="70">
        <f>GEW!$D$8+($D10-GEW!$D$8)*SUM(Fasering!$D$5:$D$10)</f>
        <v>1918.6966869268813</v>
      </c>
      <c r="G10" s="70">
        <f>GEW!$D$8+($D10-GEW!$D$8)*SUM(Fasering!$D$5:$D$11)</f>
        <v>1924.7398689200252</v>
      </c>
      <c r="H10" s="71">
        <f>GEW!$D$8+($D10-GEW!$D$8)*SUM(Fasering!$D$5:$D$12)</f>
        <v>1930.7966666666669</v>
      </c>
      <c r="I10" s="72">
        <f>($K$3+E10*12*7.57%)*SUM(Fasering!$D$5:$D$9)</f>
        <v>1041.5685444327453</v>
      </c>
      <c r="J10" s="30">
        <f>($K$3+F10*12*7.57%)*SUM(Fasering!$D$5:$D$10)</f>
        <v>1323.719591223922</v>
      </c>
      <c r="K10" s="30">
        <f>($K$3+G10*12*7.57%)*SUM(Fasering!$D$5:$D$11)</f>
        <v>1606.8633439884306</v>
      </c>
      <c r="L10" s="73">
        <f>($K$3+H10*12*7.57%)*SUM(Fasering!$D$5:$D$12)</f>
        <v>1892.2756920000006</v>
      </c>
    </row>
    <row r="11" spans="1:12" x14ac:dyDescent="0.2">
      <c r="A11" s="52">
        <f t="shared" ref="A11:A45" si="2">+A10+1</f>
        <v>1</v>
      </c>
      <c r="B11" s="16">
        <v>24067.78</v>
      </c>
      <c r="C11" s="16">
        <f t="shared" si="0"/>
        <v>24067.78</v>
      </c>
      <c r="D11" s="68">
        <f t="shared" si="1"/>
        <v>2005.6483333333333</v>
      </c>
      <c r="E11" s="69">
        <f>GEW!$D$8+($D11-GEW!$D$8)*SUM(Fasering!$D$5:$D$9)</f>
        <v>1954.2028950985011</v>
      </c>
      <c r="F11" s="70">
        <f>GEW!$D$8+($D11-GEW!$D$8)*SUM(Fasering!$D$5:$D$10)</f>
        <v>1971.3642341416576</v>
      </c>
      <c r="G11" s="70">
        <f>GEW!$D$8+($D11-GEW!$D$8)*SUM(Fasering!$D$5:$D$11)</f>
        <v>1988.4869942901769</v>
      </c>
      <c r="H11" s="71">
        <f>GEW!$D$8+($D11-GEW!$D$8)*SUM(Fasering!$D$5:$D$12)</f>
        <v>2005.6483333333333</v>
      </c>
      <c r="I11" s="72">
        <f>($K$3+E11*12*7.57%)*SUM(Fasering!$D$5:$D$9)</f>
        <v>1062.5332877152912</v>
      </c>
      <c r="J11" s="30">
        <f>($K$3+F11*12*7.57%)*SUM(Fasering!$D$5:$D$10)</f>
        <v>1357.3832903948257</v>
      </c>
      <c r="K11" s="30">
        <f>($K$3+G11*12*7.57%)*SUM(Fasering!$D$5:$D$11)</f>
        <v>1656.1803679692314</v>
      </c>
      <c r="L11" s="73">
        <f>($K$3+H11*12*7.57%)*SUM(Fasering!$D$5:$D$12)</f>
        <v>1960.2709460000003</v>
      </c>
    </row>
    <row r="12" spans="1:12" x14ac:dyDescent="0.2">
      <c r="A12" s="52">
        <f t="shared" si="2"/>
        <v>2</v>
      </c>
      <c r="B12" s="16">
        <v>24966.01</v>
      </c>
      <c r="C12" s="16">
        <f t="shared" si="0"/>
        <v>24966.01</v>
      </c>
      <c r="D12" s="68">
        <f t="shared" si="1"/>
        <v>2080.500833333333</v>
      </c>
      <c r="E12" s="69">
        <f>GEW!$D$8+($D12-GEW!$D$8)*SUM(Fasering!$D$5:$D$9)</f>
        <v>1995.7663637431092</v>
      </c>
      <c r="F12" s="70">
        <f>GEW!$D$8+($D12-GEW!$D$8)*SUM(Fasering!$D$5:$D$10)</f>
        <v>2024.0323677110819</v>
      </c>
      <c r="G12" s="70">
        <f>GEW!$D$8+($D12-GEW!$D$8)*SUM(Fasering!$D$5:$D$11)</f>
        <v>2052.2348293653604</v>
      </c>
      <c r="H12" s="71">
        <f>GEW!$D$8+($D12-GEW!$D$8)*SUM(Fasering!$D$5:$D$12)</f>
        <v>2080.500833333333</v>
      </c>
      <c r="I12" s="72">
        <f>($K$3+E12*12*7.57%)*SUM(Fasering!$D$5:$D$9)</f>
        <v>1083.4982644010493</v>
      </c>
      <c r="J12" s="30">
        <f>($K$3+F12*12*7.57%)*SUM(Fasering!$D$5:$D$10)</f>
        <v>1391.0473643480675</v>
      </c>
      <c r="K12" s="30">
        <f>($K$3+G12*12*7.57%)*SUM(Fasering!$D$5:$D$11)</f>
        <v>1705.49794100287</v>
      </c>
      <c r="L12" s="73">
        <f>($K$3+H12*12*7.57%)*SUM(Fasering!$D$5:$D$12)</f>
        <v>2028.266957</v>
      </c>
    </row>
    <row r="13" spans="1:12" x14ac:dyDescent="0.2">
      <c r="A13" s="52">
        <f t="shared" si="2"/>
        <v>3</v>
      </c>
      <c r="B13" s="16">
        <v>25864.27</v>
      </c>
      <c r="C13" s="16">
        <f t="shared" si="0"/>
        <v>25864.27</v>
      </c>
      <c r="D13" s="68">
        <f t="shared" si="1"/>
        <v>2155.3558333333335</v>
      </c>
      <c r="E13" s="69">
        <f>GEW!$D$8+($D13-GEW!$D$8)*SUM(Fasering!$D$5:$D$9)</f>
        <v>2037.331220566758</v>
      </c>
      <c r="F13" s="70">
        <f>GEW!$D$8+($D13-GEW!$D$8)*SUM(Fasering!$D$5:$D$10)</f>
        <v>2076.7022603444516</v>
      </c>
      <c r="G13" s="70">
        <f>GEW!$D$8+($D13-GEW!$D$8)*SUM(Fasering!$D$5:$D$11)</f>
        <v>2115.98479355564</v>
      </c>
      <c r="H13" s="71">
        <f>GEW!$D$8+($D13-GEW!$D$8)*SUM(Fasering!$D$5:$D$12)</f>
        <v>2155.3558333333335</v>
      </c>
      <c r="I13" s="72">
        <f>($K$3+E13*12*7.57%)*SUM(Fasering!$D$5:$D$9)</f>
        <v>1104.463941296442</v>
      </c>
      <c r="J13" s="30">
        <f>($K$3+F13*12*7.57%)*SUM(Fasering!$D$5:$D$10)</f>
        <v>1424.7125626483241</v>
      </c>
      <c r="K13" s="30">
        <f>($K$3+G13*12*7.57%)*SUM(Fasering!$D$5:$D$11)</f>
        <v>1754.8171611950215</v>
      </c>
      <c r="L13" s="73">
        <f>($K$3+H13*12*7.57%)*SUM(Fasering!$D$5:$D$12)</f>
        <v>2096.2652390000007</v>
      </c>
    </row>
    <row r="14" spans="1:12" x14ac:dyDescent="0.2">
      <c r="A14" s="52">
        <f t="shared" si="2"/>
        <v>4</v>
      </c>
      <c r="B14" s="16">
        <v>26762.51</v>
      </c>
      <c r="C14" s="16">
        <f t="shared" si="0"/>
        <v>26762.51</v>
      </c>
      <c r="D14" s="68">
        <f t="shared" si="1"/>
        <v>2230.2091666666665</v>
      </c>
      <c r="E14" s="69">
        <f>GEW!$D$8+($D14-GEW!$D$8)*SUM(Fasering!$D$5:$D$9)</f>
        <v>2078.8951519377129</v>
      </c>
      <c r="F14" s="70">
        <f>GEW!$D$8+($D14-GEW!$D$8)*SUM(Fasering!$D$5:$D$10)</f>
        <v>2129.3709802685244</v>
      </c>
      <c r="G14" s="70">
        <f>GEW!$D$8+($D14-GEW!$D$8)*SUM(Fasering!$D$5:$D$11)</f>
        <v>2179.7333383358555</v>
      </c>
      <c r="H14" s="71">
        <f>GEW!$D$8+($D14-GEW!$D$8)*SUM(Fasering!$D$5:$D$12)</f>
        <v>2230.2091666666665</v>
      </c>
      <c r="I14" s="72">
        <f>($K$3+E14*12*7.57%)*SUM(Fasering!$D$5:$D$9)</f>
        <v>1125.4291513854114</v>
      </c>
      <c r="J14" s="30">
        <f>($K$3+F14*12*7.57%)*SUM(Fasering!$D$5:$D$10)</f>
        <v>1458.3770113839041</v>
      </c>
      <c r="K14" s="30">
        <f>($K$3+G14*12*7.57%)*SUM(Fasering!$D$5:$D$11)</f>
        <v>1804.135283281498</v>
      </c>
      <c r="L14" s="73">
        <f>($K$3+H14*12*7.57%)*SUM(Fasering!$D$5:$D$12)</f>
        <v>2164.2620070000003</v>
      </c>
    </row>
    <row r="15" spans="1:12" x14ac:dyDescent="0.2">
      <c r="A15" s="52">
        <f t="shared" si="2"/>
        <v>5</v>
      </c>
      <c r="B15" s="16">
        <v>26762.51</v>
      </c>
      <c r="C15" s="16">
        <f t="shared" si="0"/>
        <v>26762.51</v>
      </c>
      <c r="D15" s="68">
        <f t="shared" si="1"/>
        <v>2230.2091666666665</v>
      </c>
      <c r="E15" s="69">
        <f>GEW!$D$8+($D15-GEW!$D$8)*SUM(Fasering!$D$5:$D$9)</f>
        <v>2078.8951519377129</v>
      </c>
      <c r="F15" s="70">
        <f>GEW!$D$8+($D15-GEW!$D$8)*SUM(Fasering!$D$5:$D$10)</f>
        <v>2129.3709802685244</v>
      </c>
      <c r="G15" s="70">
        <f>GEW!$D$8+($D15-GEW!$D$8)*SUM(Fasering!$D$5:$D$11)</f>
        <v>2179.7333383358555</v>
      </c>
      <c r="H15" s="71">
        <f>GEW!$D$8+($D15-GEW!$D$8)*SUM(Fasering!$D$5:$D$12)</f>
        <v>2230.2091666666665</v>
      </c>
      <c r="I15" s="72">
        <f>($K$3+E15*12*7.57%)*SUM(Fasering!$D$5:$D$9)</f>
        <v>1125.4291513854114</v>
      </c>
      <c r="J15" s="30">
        <f>($K$3+F15*12*7.57%)*SUM(Fasering!$D$5:$D$10)</f>
        <v>1458.3770113839041</v>
      </c>
      <c r="K15" s="30">
        <f>($K$3+G15*12*7.57%)*SUM(Fasering!$D$5:$D$11)</f>
        <v>1804.135283281498</v>
      </c>
      <c r="L15" s="73">
        <f>($K$3+H15*12*7.57%)*SUM(Fasering!$D$5:$D$12)</f>
        <v>2164.2620070000003</v>
      </c>
    </row>
    <row r="16" spans="1:12" x14ac:dyDescent="0.2">
      <c r="A16" s="52">
        <f t="shared" si="2"/>
        <v>6</v>
      </c>
      <c r="B16" s="16">
        <v>28042.69</v>
      </c>
      <c r="C16" s="16">
        <f t="shared" si="0"/>
        <v>28042.69</v>
      </c>
      <c r="D16" s="68">
        <f t="shared" si="1"/>
        <v>2336.8908333333334</v>
      </c>
      <c r="E16" s="69">
        <f>GEW!$D$8+($D16-GEW!$D$8)*SUM(Fasering!$D$5:$D$9)</f>
        <v>2138.1324533966431</v>
      </c>
      <c r="F16" s="70">
        <f>GEW!$D$8+($D16-GEW!$D$8)*SUM(Fasering!$D$5:$D$10)</f>
        <v>2204.4349296277151</v>
      </c>
      <c r="G16" s="70">
        <f>GEW!$D$8+($D16-GEW!$D$8)*SUM(Fasering!$D$5:$D$11)</f>
        <v>2270.5883571022614</v>
      </c>
      <c r="H16" s="71">
        <f>GEW!$D$8+($D16-GEW!$D$8)*SUM(Fasering!$D$5:$D$12)</f>
        <v>2336.8908333333334</v>
      </c>
      <c r="I16" s="72">
        <f>($K$3+E16*12*7.57%)*SUM(Fasering!$D$5:$D$9)</f>
        <v>1155.3089637425735</v>
      </c>
      <c r="J16" s="30">
        <f>($K$3+F16*12*7.57%)*SUM(Fasering!$D$5:$D$10)</f>
        <v>1506.3558967400616</v>
      </c>
      <c r="K16" s="30">
        <f>($K$3+G16*12*7.57%)*SUM(Fasering!$D$5:$D$11)</f>
        <v>1874.423929448074</v>
      </c>
      <c r="L16" s="73">
        <f>($K$3+H16*12*7.57%)*SUM(Fasering!$D$5:$D$12)</f>
        <v>2261.1716330000008</v>
      </c>
    </row>
    <row r="17" spans="1:12" x14ac:dyDescent="0.2">
      <c r="A17" s="52">
        <f t="shared" si="2"/>
        <v>7</v>
      </c>
      <c r="B17" s="16">
        <v>28042.69</v>
      </c>
      <c r="C17" s="16">
        <f t="shared" si="0"/>
        <v>28042.69</v>
      </c>
      <c r="D17" s="68">
        <f t="shared" si="1"/>
        <v>2336.8908333333334</v>
      </c>
      <c r="E17" s="69">
        <f>GEW!$D$8+($D17-GEW!$D$8)*SUM(Fasering!$D$5:$D$9)</f>
        <v>2138.1324533966431</v>
      </c>
      <c r="F17" s="70">
        <f>GEW!$D$8+($D17-GEW!$D$8)*SUM(Fasering!$D$5:$D$10)</f>
        <v>2204.4349296277151</v>
      </c>
      <c r="G17" s="70">
        <f>GEW!$D$8+($D17-GEW!$D$8)*SUM(Fasering!$D$5:$D$11)</f>
        <v>2270.5883571022614</v>
      </c>
      <c r="H17" s="71">
        <f>GEW!$D$8+($D17-GEW!$D$8)*SUM(Fasering!$D$5:$D$12)</f>
        <v>2336.8908333333334</v>
      </c>
      <c r="I17" s="72">
        <f>($K$3+E17*12*7.57%)*SUM(Fasering!$D$5:$D$9)</f>
        <v>1155.3089637425735</v>
      </c>
      <c r="J17" s="30">
        <f>($K$3+F17*12*7.57%)*SUM(Fasering!$D$5:$D$10)</f>
        <v>1506.3558967400616</v>
      </c>
      <c r="K17" s="30">
        <f>($K$3+G17*12*7.57%)*SUM(Fasering!$D$5:$D$11)</f>
        <v>1874.423929448074</v>
      </c>
      <c r="L17" s="73">
        <f>($K$3+H17*12*7.57%)*SUM(Fasering!$D$5:$D$12)</f>
        <v>2261.1716330000008</v>
      </c>
    </row>
    <row r="18" spans="1:12" x14ac:dyDescent="0.2">
      <c r="A18" s="52">
        <f t="shared" si="2"/>
        <v>8</v>
      </c>
      <c r="B18" s="16">
        <v>29153.06</v>
      </c>
      <c r="C18" s="16">
        <f t="shared" si="0"/>
        <v>29153.06</v>
      </c>
      <c r="D18" s="68">
        <f t="shared" si="1"/>
        <v>2429.4216666666666</v>
      </c>
      <c r="E18" s="69">
        <f>GEW!$D$8+($D18-GEW!$D$8)*SUM(Fasering!$D$5:$D$9)</f>
        <v>2189.5121987613202</v>
      </c>
      <c r="F18" s="70">
        <f>GEW!$D$8+($D18-GEW!$D$8)*SUM(Fasering!$D$5:$D$10)</f>
        <v>2269.5419907050359</v>
      </c>
      <c r="G18" s="70">
        <f>GEW!$D$8+($D18-GEW!$D$8)*SUM(Fasering!$D$5:$D$11)</f>
        <v>2349.3918747229509</v>
      </c>
      <c r="H18" s="71">
        <f>GEW!$D$8+($D18-GEW!$D$8)*SUM(Fasering!$D$5:$D$12)</f>
        <v>2429.4216666666666</v>
      </c>
      <c r="I18" s="72">
        <f>($K$3+E18*12*7.57%)*SUM(Fasering!$D$5:$D$9)</f>
        <v>1181.2253561616253</v>
      </c>
      <c r="J18" s="30">
        <f>($K$3+F18*12*7.57%)*SUM(Fasering!$D$5:$D$10)</f>
        <v>1547.9706032133047</v>
      </c>
      <c r="K18" s="30">
        <f>($K$3+G18*12*7.57%)*SUM(Fasering!$D$5:$D$11)</f>
        <v>1935.3891093790066</v>
      </c>
      <c r="L18" s="73">
        <f>($K$3+H18*12*7.57%)*SUM(Fasering!$D$5:$D$12)</f>
        <v>2345.2266420000005</v>
      </c>
    </row>
    <row r="19" spans="1:12" x14ac:dyDescent="0.2">
      <c r="A19" s="52">
        <f t="shared" si="2"/>
        <v>9</v>
      </c>
      <c r="B19" s="16">
        <v>29153.06</v>
      </c>
      <c r="C19" s="16">
        <f t="shared" si="0"/>
        <v>29153.06</v>
      </c>
      <c r="D19" s="68">
        <f t="shared" si="1"/>
        <v>2429.4216666666666</v>
      </c>
      <c r="E19" s="69">
        <f>GEW!$D$8+($D19-GEW!$D$8)*SUM(Fasering!$D$5:$D$9)</f>
        <v>2189.5121987613202</v>
      </c>
      <c r="F19" s="70">
        <f>GEW!$D$8+($D19-GEW!$D$8)*SUM(Fasering!$D$5:$D$10)</f>
        <v>2269.5419907050359</v>
      </c>
      <c r="G19" s="70">
        <f>GEW!$D$8+($D19-GEW!$D$8)*SUM(Fasering!$D$5:$D$11)</f>
        <v>2349.3918747229509</v>
      </c>
      <c r="H19" s="71">
        <f>GEW!$D$8+($D19-GEW!$D$8)*SUM(Fasering!$D$5:$D$12)</f>
        <v>2429.4216666666666</v>
      </c>
      <c r="I19" s="72">
        <f>($K$3+E19*12*7.57%)*SUM(Fasering!$D$5:$D$9)</f>
        <v>1181.2253561616253</v>
      </c>
      <c r="J19" s="30">
        <f>($K$3+F19*12*7.57%)*SUM(Fasering!$D$5:$D$10)</f>
        <v>1547.9706032133047</v>
      </c>
      <c r="K19" s="30">
        <f>($K$3+G19*12*7.57%)*SUM(Fasering!$D$5:$D$11)</f>
        <v>1935.3891093790066</v>
      </c>
      <c r="L19" s="73">
        <f>($K$3+H19*12*7.57%)*SUM(Fasering!$D$5:$D$12)</f>
        <v>2345.2266420000005</v>
      </c>
    </row>
    <row r="20" spans="1:12" x14ac:dyDescent="0.2">
      <c r="A20" s="52">
        <f t="shared" si="2"/>
        <v>10</v>
      </c>
      <c r="B20" s="16">
        <v>29965.82</v>
      </c>
      <c r="C20" s="16">
        <f t="shared" si="0"/>
        <v>29965.82</v>
      </c>
      <c r="D20" s="68">
        <f t="shared" si="1"/>
        <v>2497.1516666666666</v>
      </c>
      <c r="E20" s="69">
        <f>GEW!$D$8+($D20-GEW!$D$8)*SUM(Fasering!$D$5:$D$9)</f>
        <v>2227.1207453202101</v>
      </c>
      <c r="F20" s="70">
        <f>GEW!$D$8+($D20-GEW!$D$8)*SUM(Fasering!$D$5:$D$10)</f>
        <v>2317.1985510958998</v>
      </c>
      <c r="G20" s="70">
        <f>GEW!$D$8+($D20-GEW!$D$8)*SUM(Fasering!$D$5:$D$11)</f>
        <v>2407.0738608909769</v>
      </c>
      <c r="H20" s="71">
        <f>GEW!$D$8+($D20-GEW!$D$8)*SUM(Fasering!$D$5:$D$12)</f>
        <v>2497.1516666666666</v>
      </c>
      <c r="I20" s="72">
        <f>($K$3+E20*12*7.57%)*SUM(Fasering!$D$5:$D$9)</f>
        <v>1200.1954355968662</v>
      </c>
      <c r="J20" s="30">
        <f>($K$3+F20*12*7.57%)*SUM(Fasering!$D$5:$D$10)</f>
        <v>1578.431412522988</v>
      </c>
      <c r="K20" s="30">
        <f>($K$3+G20*12*7.57%)*SUM(Fasering!$D$5:$D$11)</f>
        <v>1980.0139278094973</v>
      </c>
      <c r="L20" s="73">
        <f>($K$3+H20*12*7.57%)*SUM(Fasering!$D$5:$D$12)</f>
        <v>2406.7525740000005</v>
      </c>
    </row>
    <row r="21" spans="1:12" x14ac:dyDescent="0.2">
      <c r="A21" s="52">
        <f t="shared" si="2"/>
        <v>11</v>
      </c>
      <c r="B21" s="16">
        <v>29965.82</v>
      </c>
      <c r="C21" s="16">
        <f t="shared" si="0"/>
        <v>29965.82</v>
      </c>
      <c r="D21" s="68">
        <f t="shared" si="1"/>
        <v>2497.1516666666666</v>
      </c>
      <c r="E21" s="69">
        <f>GEW!$D$8+($D21-GEW!$D$8)*SUM(Fasering!$D$5:$D$9)</f>
        <v>2227.1207453202101</v>
      </c>
      <c r="F21" s="70">
        <f>GEW!$D$8+($D21-GEW!$D$8)*SUM(Fasering!$D$5:$D$10)</f>
        <v>2317.1985510958998</v>
      </c>
      <c r="G21" s="70">
        <f>GEW!$D$8+($D21-GEW!$D$8)*SUM(Fasering!$D$5:$D$11)</f>
        <v>2407.0738608909769</v>
      </c>
      <c r="H21" s="71">
        <f>GEW!$D$8+($D21-GEW!$D$8)*SUM(Fasering!$D$5:$D$12)</f>
        <v>2497.1516666666666</v>
      </c>
      <c r="I21" s="72">
        <f>($K$3+E21*12*7.57%)*SUM(Fasering!$D$5:$D$9)</f>
        <v>1200.1954355968662</v>
      </c>
      <c r="J21" s="30">
        <f>($K$3+F21*12*7.57%)*SUM(Fasering!$D$5:$D$10)</f>
        <v>1578.431412522988</v>
      </c>
      <c r="K21" s="30">
        <f>($K$3+G21*12*7.57%)*SUM(Fasering!$D$5:$D$11)</f>
        <v>1980.0139278094973</v>
      </c>
      <c r="L21" s="73">
        <f>($K$3+H21*12*7.57%)*SUM(Fasering!$D$5:$D$12)</f>
        <v>2406.7525740000005</v>
      </c>
    </row>
    <row r="22" spans="1:12" x14ac:dyDescent="0.2">
      <c r="A22" s="52">
        <f t="shared" si="2"/>
        <v>12</v>
      </c>
      <c r="B22" s="16">
        <v>31246.02</v>
      </c>
      <c r="C22" s="16">
        <f t="shared" si="0"/>
        <v>31246.02</v>
      </c>
      <c r="D22" s="68">
        <f t="shared" si="1"/>
        <v>2603.835</v>
      </c>
      <c r="E22" s="69">
        <f>GEW!$D$8+($D22-GEW!$D$8)*SUM(Fasering!$D$5:$D$9)</f>
        <v>2286.3589722318338</v>
      </c>
      <c r="F22" s="70">
        <f>GEW!$D$8+($D22-GEW!$D$8)*SUM(Fasering!$D$5:$D$10)</f>
        <v>2392.263673164387</v>
      </c>
      <c r="G22" s="70">
        <f>GEW!$D$8+($D22-GEW!$D$8)*SUM(Fasering!$D$5:$D$11)</f>
        <v>2497.9302990674469</v>
      </c>
      <c r="H22" s="71">
        <f>GEW!$D$8+($D22-GEW!$D$8)*SUM(Fasering!$D$5:$D$12)</f>
        <v>2603.835</v>
      </c>
      <c r="I22" s="72">
        <f>($K$3+E22*12*7.57%)*SUM(Fasering!$D$5:$D$9)</f>
        <v>1230.0757147604515</v>
      </c>
      <c r="J22" s="30">
        <f>($K$3+F22*12*7.57%)*SUM(Fasering!$D$5:$D$10)</f>
        <v>1626.4110474438219</v>
      </c>
      <c r="K22" s="30">
        <f>($K$3+G22*12*7.57%)*SUM(Fasering!$D$5:$D$11)</f>
        <v>2050.303672081749</v>
      </c>
      <c r="L22" s="73">
        <f>($K$3+H22*12*7.57%)*SUM(Fasering!$D$5:$D$12)</f>
        <v>2503.6637140000007</v>
      </c>
    </row>
    <row r="23" spans="1:12" x14ac:dyDescent="0.2">
      <c r="A23" s="52">
        <f t="shared" si="2"/>
        <v>13</v>
      </c>
      <c r="B23" s="16">
        <v>31246.02</v>
      </c>
      <c r="C23" s="16">
        <f t="shared" si="0"/>
        <v>31246.02</v>
      </c>
      <c r="D23" s="68">
        <f t="shared" si="1"/>
        <v>2603.835</v>
      </c>
      <c r="E23" s="69">
        <f>GEW!$D$8+($D23-GEW!$D$8)*SUM(Fasering!$D$5:$D$9)</f>
        <v>2286.3589722318338</v>
      </c>
      <c r="F23" s="70">
        <f>GEW!$D$8+($D23-GEW!$D$8)*SUM(Fasering!$D$5:$D$10)</f>
        <v>2392.263673164387</v>
      </c>
      <c r="G23" s="70">
        <f>GEW!$D$8+($D23-GEW!$D$8)*SUM(Fasering!$D$5:$D$11)</f>
        <v>2497.9302990674469</v>
      </c>
      <c r="H23" s="71">
        <f>GEW!$D$8+($D23-GEW!$D$8)*SUM(Fasering!$D$5:$D$12)</f>
        <v>2603.835</v>
      </c>
      <c r="I23" s="72">
        <f>($K$3+E23*12*7.57%)*SUM(Fasering!$D$5:$D$9)</f>
        <v>1230.0757147604515</v>
      </c>
      <c r="J23" s="30">
        <f>($K$3+F23*12*7.57%)*SUM(Fasering!$D$5:$D$10)</f>
        <v>1626.4110474438219</v>
      </c>
      <c r="K23" s="30">
        <f>($K$3+G23*12*7.57%)*SUM(Fasering!$D$5:$D$11)</f>
        <v>2050.303672081749</v>
      </c>
      <c r="L23" s="73">
        <f>($K$3+H23*12*7.57%)*SUM(Fasering!$D$5:$D$12)</f>
        <v>2503.6637140000007</v>
      </c>
    </row>
    <row r="24" spans="1:12" x14ac:dyDescent="0.2">
      <c r="A24" s="52">
        <f t="shared" si="2"/>
        <v>14</v>
      </c>
      <c r="B24" s="16">
        <v>32273.3</v>
      </c>
      <c r="C24" s="16">
        <f t="shared" si="0"/>
        <v>32273.3</v>
      </c>
      <c r="D24" s="68">
        <f t="shared" si="1"/>
        <v>2689.4416666666666</v>
      </c>
      <c r="E24" s="69">
        <f>GEW!$D$8+($D24-GEW!$D$8)*SUM(Fasering!$D$5:$D$9)</f>
        <v>2333.8939243813202</v>
      </c>
      <c r="F24" s="70">
        <f>GEW!$D$8+($D24-GEW!$D$8)*SUM(Fasering!$D$5:$D$10)</f>
        <v>2452.4987134694297</v>
      </c>
      <c r="G24" s="70">
        <f>GEW!$D$8+($D24-GEW!$D$8)*SUM(Fasering!$D$5:$D$11)</f>
        <v>2570.8368775785571</v>
      </c>
      <c r="H24" s="71">
        <f>GEW!$D$8+($D24-GEW!$D$8)*SUM(Fasering!$D$5:$D$12)</f>
        <v>2689.4416666666666</v>
      </c>
      <c r="I24" s="72">
        <f>($K$3+E24*12*7.57%)*SUM(Fasering!$D$5:$D$9)</f>
        <v>1254.0527598933743</v>
      </c>
      <c r="J24" s="30">
        <f>($K$3+F24*12*7.57%)*SUM(Fasering!$D$5:$D$10)</f>
        <v>1664.9116874699691</v>
      </c>
      <c r="K24" s="30">
        <f>($K$3+G24*12*7.57%)*SUM(Fasering!$D$5:$D$11)</f>
        <v>2106.7067719848878</v>
      </c>
      <c r="L24" s="73">
        <f>($K$3+H24*12*7.57%)*SUM(Fasering!$D$5:$D$12)</f>
        <v>2581.4288100000008</v>
      </c>
    </row>
    <row r="25" spans="1:12" x14ac:dyDescent="0.2">
      <c r="A25" s="52">
        <f t="shared" si="2"/>
        <v>15</v>
      </c>
      <c r="B25" s="16">
        <v>32273.3</v>
      </c>
      <c r="C25" s="16">
        <f t="shared" si="0"/>
        <v>32273.3</v>
      </c>
      <c r="D25" s="68">
        <f t="shared" si="1"/>
        <v>2689.4416666666666</v>
      </c>
      <c r="E25" s="69">
        <f>GEW!$D$8+($D25-GEW!$D$8)*SUM(Fasering!$D$5:$D$9)</f>
        <v>2333.8939243813202</v>
      </c>
      <c r="F25" s="70">
        <f>GEW!$D$8+($D25-GEW!$D$8)*SUM(Fasering!$D$5:$D$10)</f>
        <v>2452.4987134694297</v>
      </c>
      <c r="G25" s="70">
        <f>GEW!$D$8+($D25-GEW!$D$8)*SUM(Fasering!$D$5:$D$11)</f>
        <v>2570.8368775785571</v>
      </c>
      <c r="H25" s="71">
        <f>GEW!$D$8+($D25-GEW!$D$8)*SUM(Fasering!$D$5:$D$12)</f>
        <v>2689.4416666666666</v>
      </c>
      <c r="I25" s="72">
        <f>($K$3+E25*12*7.57%)*SUM(Fasering!$D$5:$D$9)</f>
        <v>1254.0527598933743</v>
      </c>
      <c r="J25" s="30">
        <f>($K$3+F25*12*7.57%)*SUM(Fasering!$D$5:$D$10)</f>
        <v>1664.9116874699691</v>
      </c>
      <c r="K25" s="30">
        <f>($K$3+G25*12*7.57%)*SUM(Fasering!$D$5:$D$11)</f>
        <v>2106.7067719848878</v>
      </c>
      <c r="L25" s="73">
        <f>($K$3+H25*12*7.57%)*SUM(Fasering!$D$5:$D$12)</f>
        <v>2581.4288100000008</v>
      </c>
    </row>
    <row r="26" spans="1:12" x14ac:dyDescent="0.2">
      <c r="A26" s="52">
        <f t="shared" si="2"/>
        <v>16</v>
      </c>
      <c r="B26" s="16">
        <v>33169.160000000003</v>
      </c>
      <c r="C26" s="16">
        <f t="shared" si="0"/>
        <v>33169.160000000003</v>
      </c>
      <c r="D26" s="68">
        <f t="shared" si="1"/>
        <v>2764.0966666666668</v>
      </c>
      <c r="E26" s="69">
        <f>GEW!$D$8+($D26-GEW!$D$8)*SUM(Fasering!$D$5:$D$9)</f>
        <v>2375.3477268817473</v>
      </c>
      <c r="F26" s="70">
        <f>GEW!$D$8+($D26-GEW!$D$8)*SUM(Fasering!$D$5:$D$10)</f>
        <v>2505.0278809872202</v>
      </c>
      <c r="G26" s="70">
        <f>GEW!$D$8+($D26-GEW!$D$8)*SUM(Fasering!$D$5:$D$11)</f>
        <v>2634.4165125611944</v>
      </c>
      <c r="H26" s="71">
        <f>GEW!$D$8+($D26-GEW!$D$8)*SUM(Fasering!$D$5:$D$12)</f>
        <v>2764.0966666666673</v>
      </c>
      <c r="I26" s="72">
        <f>($K$3+E26*12*7.57%)*SUM(Fasering!$D$5:$D$9)</f>
        <v>1274.9624200179558</v>
      </c>
      <c r="J26" s="30">
        <f>($K$3+F26*12*7.57%)*SUM(Fasering!$D$5:$D$10)</f>
        <v>1698.4869380090868</v>
      </c>
      <c r="K26" s="30">
        <f>($K$3+G26*12*7.57%)*SUM(Fasering!$D$5:$D$11)</f>
        <v>2155.89421949601</v>
      </c>
      <c r="L26" s="73">
        <f>($K$3+H26*12*7.57%)*SUM(Fasering!$D$5:$D$12)</f>
        <v>2649.2454120000011</v>
      </c>
    </row>
    <row r="27" spans="1:12" x14ac:dyDescent="0.2">
      <c r="A27" s="52">
        <f t="shared" si="2"/>
        <v>17</v>
      </c>
      <c r="B27" s="16">
        <v>33169.160000000003</v>
      </c>
      <c r="C27" s="16">
        <f t="shared" si="0"/>
        <v>33169.160000000003</v>
      </c>
      <c r="D27" s="68">
        <f t="shared" si="1"/>
        <v>2764.0966666666668</v>
      </c>
      <c r="E27" s="69">
        <f>GEW!$D$8+($D27-GEW!$D$8)*SUM(Fasering!$D$5:$D$9)</f>
        <v>2375.3477268817473</v>
      </c>
      <c r="F27" s="70">
        <f>GEW!$D$8+($D27-GEW!$D$8)*SUM(Fasering!$D$5:$D$10)</f>
        <v>2505.0278809872202</v>
      </c>
      <c r="G27" s="70">
        <f>GEW!$D$8+($D27-GEW!$D$8)*SUM(Fasering!$D$5:$D$11)</f>
        <v>2634.4165125611944</v>
      </c>
      <c r="H27" s="71">
        <f>GEW!$D$8+($D27-GEW!$D$8)*SUM(Fasering!$D$5:$D$12)</f>
        <v>2764.0966666666673</v>
      </c>
      <c r="I27" s="72">
        <f>($K$3+E27*12*7.57%)*SUM(Fasering!$D$5:$D$9)</f>
        <v>1274.9624200179558</v>
      </c>
      <c r="J27" s="30">
        <f>($K$3+F27*12*7.57%)*SUM(Fasering!$D$5:$D$10)</f>
        <v>1698.4869380090868</v>
      </c>
      <c r="K27" s="30">
        <f>($K$3+G27*12*7.57%)*SUM(Fasering!$D$5:$D$11)</f>
        <v>2155.89421949601</v>
      </c>
      <c r="L27" s="73">
        <f>($K$3+H27*12*7.57%)*SUM(Fasering!$D$5:$D$12)</f>
        <v>2649.2454120000011</v>
      </c>
    </row>
    <row r="28" spans="1:12" x14ac:dyDescent="0.2">
      <c r="A28" s="52">
        <f t="shared" si="2"/>
        <v>18</v>
      </c>
      <c r="B28" s="16">
        <v>34449.35</v>
      </c>
      <c r="C28" s="16">
        <f t="shared" si="0"/>
        <v>34449.35</v>
      </c>
      <c r="D28" s="68">
        <f t="shared" si="1"/>
        <v>2870.7791666666667</v>
      </c>
      <c r="E28" s="69">
        <f>GEW!$D$8+($D28-GEW!$D$8)*SUM(Fasering!$D$5:$D$9)</f>
        <v>2434.5854910670241</v>
      </c>
      <c r="F28" s="70">
        <f>GEW!$D$8+($D28-GEW!$D$8)*SUM(Fasering!$D$5:$D$10)</f>
        <v>2580.0924167010589</v>
      </c>
      <c r="G28" s="70">
        <f>GEW!$D$8+($D28-GEW!$D$8)*SUM(Fasering!$D$5:$D$11)</f>
        <v>2725.2722410326319</v>
      </c>
      <c r="H28" s="71">
        <f>GEW!$D$8+($D28-GEW!$D$8)*SUM(Fasering!$D$5:$D$12)</f>
        <v>2870.7791666666672</v>
      </c>
      <c r="I28" s="72">
        <f>($K$3+E28*12*7.57%)*SUM(Fasering!$D$5:$D$9)</f>
        <v>1304.8424657783294</v>
      </c>
      <c r="J28" s="30">
        <f>($K$3+F28*12*7.57%)*SUM(Fasering!$D$5:$D$10)</f>
        <v>1746.466198147582</v>
      </c>
      <c r="K28" s="30">
        <f>($K$3+G28*12*7.57%)*SUM(Fasering!$D$5:$D$11)</f>
        <v>2226.1834147154236</v>
      </c>
      <c r="L28" s="73">
        <f>($K$3+H28*12*7.57%)*SUM(Fasering!$D$5:$D$12)</f>
        <v>2746.155795000001</v>
      </c>
    </row>
    <row r="29" spans="1:12" x14ac:dyDescent="0.2">
      <c r="A29" s="52">
        <f t="shared" si="2"/>
        <v>19</v>
      </c>
      <c r="B29" s="16">
        <v>34449.35</v>
      </c>
      <c r="C29" s="16">
        <f t="shared" si="0"/>
        <v>34449.35</v>
      </c>
      <c r="D29" s="68">
        <f t="shared" si="1"/>
        <v>2870.7791666666667</v>
      </c>
      <c r="E29" s="69">
        <f>GEW!$D$8+($D29-GEW!$D$8)*SUM(Fasering!$D$5:$D$9)</f>
        <v>2434.5854910670241</v>
      </c>
      <c r="F29" s="70">
        <f>GEW!$D$8+($D29-GEW!$D$8)*SUM(Fasering!$D$5:$D$10)</f>
        <v>2580.0924167010589</v>
      </c>
      <c r="G29" s="70">
        <f>GEW!$D$8+($D29-GEW!$D$8)*SUM(Fasering!$D$5:$D$11)</f>
        <v>2725.2722410326319</v>
      </c>
      <c r="H29" s="71">
        <f>GEW!$D$8+($D29-GEW!$D$8)*SUM(Fasering!$D$5:$D$12)</f>
        <v>2870.7791666666672</v>
      </c>
      <c r="I29" s="72">
        <f>($K$3+E29*12*7.57%)*SUM(Fasering!$D$5:$D$9)</f>
        <v>1304.8424657783294</v>
      </c>
      <c r="J29" s="30">
        <f>($K$3+F29*12*7.57%)*SUM(Fasering!$D$5:$D$10)</f>
        <v>1746.466198147582</v>
      </c>
      <c r="K29" s="30">
        <f>($K$3+G29*12*7.57%)*SUM(Fasering!$D$5:$D$11)</f>
        <v>2226.1834147154236</v>
      </c>
      <c r="L29" s="73">
        <f>($K$3+H29*12*7.57%)*SUM(Fasering!$D$5:$D$12)</f>
        <v>2746.155795000001</v>
      </c>
    </row>
    <row r="30" spans="1:12" x14ac:dyDescent="0.2">
      <c r="A30" s="52">
        <f t="shared" si="2"/>
        <v>20</v>
      </c>
      <c r="B30" s="16">
        <v>35729.589999999997</v>
      </c>
      <c r="C30" s="16">
        <f t="shared" si="0"/>
        <v>35729.589999999997</v>
      </c>
      <c r="D30" s="68">
        <f t="shared" si="1"/>
        <v>2977.4658333333332</v>
      </c>
      <c r="E30" s="69">
        <f>GEW!$D$8+($D30-GEW!$D$8)*SUM(Fasering!$D$5:$D$9)</f>
        <v>2493.8255688840345</v>
      </c>
      <c r="F30" s="70">
        <f>GEW!$D$8+($D30-GEW!$D$8)*SUM(Fasering!$D$5:$D$10)</f>
        <v>2655.1598841881396</v>
      </c>
      <c r="G30" s="70">
        <f>GEW!$D$8+($D30-GEW!$D$8)*SUM(Fasering!$D$5:$D$11)</f>
        <v>2816.1315180292286</v>
      </c>
      <c r="H30" s="71">
        <f>GEW!$D$8+($D30-GEW!$D$8)*SUM(Fasering!$D$5:$D$12)</f>
        <v>2977.4658333333336</v>
      </c>
      <c r="I30" s="72">
        <f>($K$3+E30*12*7.57%)*SUM(Fasering!$D$5:$D$9)</f>
        <v>1334.7236785547611</v>
      </c>
      <c r="J30" s="30">
        <f>($K$3+F30*12*7.57%)*SUM(Fasering!$D$5:$D$10)</f>
        <v>1794.447332197768</v>
      </c>
      <c r="K30" s="30">
        <f>($K$3+G30*12*7.57%)*SUM(Fasering!$D$5:$D$11)</f>
        <v>2296.4753551990248</v>
      </c>
      <c r="L30" s="73">
        <f>($K$3+H30*12*7.57%)*SUM(Fasering!$D$5:$D$12)</f>
        <v>2843.0699630000008</v>
      </c>
    </row>
    <row r="31" spans="1:12" x14ac:dyDescent="0.2">
      <c r="A31" s="52">
        <f t="shared" si="2"/>
        <v>21</v>
      </c>
      <c r="B31" s="16">
        <v>35729.589999999997</v>
      </c>
      <c r="C31" s="16">
        <f t="shared" si="0"/>
        <v>35729.589999999997</v>
      </c>
      <c r="D31" s="68">
        <f t="shared" si="1"/>
        <v>2977.4658333333332</v>
      </c>
      <c r="E31" s="69">
        <f>GEW!$D$8+($D31-GEW!$D$8)*SUM(Fasering!$D$5:$D$9)</f>
        <v>2493.8255688840345</v>
      </c>
      <c r="F31" s="70">
        <f>GEW!$D$8+($D31-GEW!$D$8)*SUM(Fasering!$D$5:$D$10)</f>
        <v>2655.1598841881396</v>
      </c>
      <c r="G31" s="70">
        <f>GEW!$D$8+($D31-GEW!$D$8)*SUM(Fasering!$D$5:$D$11)</f>
        <v>2816.1315180292286</v>
      </c>
      <c r="H31" s="71">
        <f>GEW!$D$8+($D31-GEW!$D$8)*SUM(Fasering!$D$5:$D$12)</f>
        <v>2977.4658333333336</v>
      </c>
      <c r="I31" s="72">
        <f>($K$3+E31*12*7.57%)*SUM(Fasering!$D$5:$D$9)</f>
        <v>1334.7236785547611</v>
      </c>
      <c r="J31" s="30">
        <f>($K$3+F31*12*7.57%)*SUM(Fasering!$D$5:$D$10)</f>
        <v>1794.447332197768</v>
      </c>
      <c r="K31" s="30">
        <f>($K$3+G31*12*7.57%)*SUM(Fasering!$D$5:$D$11)</f>
        <v>2296.4753551990248</v>
      </c>
      <c r="L31" s="73">
        <f>($K$3+H31*12*7.57%)*SUM(Fasering!$D$5:$D$12)</f>
        <v>2843.0699630000008</v>
      </c>
    </row>
    <row r="32" spans="1:12" x14ac:dyDescent="0.2">
      <c r="A32" s="52">
        <f t="shared" si="2"/>
        <v>22</v>
      </c>
      <c r="B32" s="16">
        <v>37009.83</v>
      </c>
      <c r="C32" s="16">
        <f t="shared" si="0"/>
        <v>37009.83</v>
      </c>
      <c r="D32" s="68">
        <f t="shared" si="1"/>
        <v>3084.1525000000001</v>
      </c>
      <c r="E32" s="69">
        <f>GEW!$D$8+($D32-GEW!$D$8)*SUM(Fasering!$D$5:$D$9)</f>
        <v>2553.0656467010454</v>
      </c>
      <c r="F32" s="70">
        <f>GEW!$D$8+($D32-GEW!$D$8)*SUM(Fasering!$D$5:$D$10)</f>
        <v>2730.2273516752198</v>
      </c>
      <c r="G32" s="70">
        <f>GEW!$D$8+($D32-GEW!$D$8)*SUM(Fasering!$D$5:$D$11)</f>
        <v>2906.9907950258257</v>
      </c>
      <c r="H32" s="71">
        <f>GEW!$D$8+($D32-GEW!$D$8)*SUM(Fasering!$D$5:$D$12)</f>
        <v>3084.1525000000001</v>
      </c>
      <c r="I32" s="72">
        <f>($K$3+E32*12*7.57%)*SUM(Fasering!$D$5:$D$9)</f>
        <v>1364.6048913311936</v>
      </c>
      <c r="J32" s="30">
        <f>($K$3+F32*12*7.57%)*SUM(Fasering!$D$5:$D$10)</f>
        <v>1842.428466247954</v>
      </c>
      <c r="K32" s="30">
        <f>($K$3+G32*12*7.57%)*SUM(Fasering!$D$5:$D$11)</f>
        <v>2366.7672956826273</v>
      </c>
      <c r="L32" s="73">
        <f>($K$3+H32*12*7.57%)*SUM(Fasering!$D$5:$D$12)</f>
        <v>2939.9841310000011</v>
      </c>
    </row>
    <row r="33" spans="1:12" x14ac:dyDescent="0.2">
      <c r="A33" s="52">
        <f t="shared" si="2"/>
        <v>23</v>
      </c>
      <c r="B33" s="16">
        <v>38290.04</v>
      </c>
      <c r="C33" s="16">
        <f t="shared" si="0"/>
        <v>38290.04</v>
      </c>
      <c r="D33" s="68">
        <f t="shared" si="1"/>
        <v>3190.8366666666666</v>
      </c>
      <c r="E33" s="69">
        <f>GEW!$D$8+($D33-GEW!$D$8)*SUM(Fasering!$D$5:$D$9)</f>
        <v>2612.3043363390157</v>
      </c>
      <c r="F33" s="70">
        <f>GEW!$D$8+($D33-GEW!$D$8)*SUM(Fasering!$D$5:$D$10)</f>
        <v>2805.2930600983555</v>
      </c>
      <c r="G33" s="70">
        <f>GEW!$D$8+($D33-GEW!$D$8)*SUM(Fasering!$D$5:$D$11)</f>
        <v>2997.8479429073268</v>
      </c>
      <c r="H33" s="71">
        <f>GEW!$D$8+($D33-GEW!$D$8)*SUM(Fasering!$D$5:$D$12)</f>
        <v>3190.836666666667</v>
      </c>
      <c r="I33" s="72">
        <f>($K$3+E33*12*7.57%)*SUM(Fasering!$D$5:$D$9)</f>
        <v>1394.4854038979906</v>
      </c>
      <c r="J33" s="30">
        <f>($K$3+F33*12*7.57%)*SUM(Fasering!$D$5:$D$10)</f>
        <v>1890.4084759511254</v>
      </c>
      <c r="K33" s="30">
        <f>($K$3+G33*12*7.57%)*SUM(Fasering!$D$5:$D$11)</f>
        <v>2437.0575890077157</v>
      </c>
      <c r="L33" s="73">
        <f>($K$3+H33*12*7.57%)*SUM(Fasering!$D$5:$D$12)</f>
        <v>3036.8960280000015</v>
      </c>
    </row>
    <row r="34" spans="1:12" x14ac:dyDescent="0.2">
      <c r="A34" s="52">
        <f t="shared" si="2"/>
        <v>24</v>
      </c>
      <c r="B34" s="16">
        <v>39570.28</v>
      </c>
      <c r="C34" s="16">
        <f t="shared" si="0"/>
        <v>39570.28</v>
      </c>
      <c r="D34" s="68">
        <f t="shared" si="1"/>
        <v>3297.5233333333331</v>
      </c>
      <c r="E34" s="69">
        <f>GEW!$D$8+($D34-GEW!$D$8)*SUM(Fasering!$D$5:$D$9)</f>
        <v>2671.5444141560261</v>
      </c>
      <c r="F34" s="70">
        <f>GEW!$D$8+($D34-GEW!$D$8)*SUM(Fasering!$D$5:$D$10)</f>
        <v>2880.3605275854356</v>
      </c>
      <c r="G34" s="70">
        <f>GEW!$D$8+($D34-GEW!$D$8)*SUM(Fasering!$D$5:$D$11)</f>
        <v>3088.7072199039239</v>
      </c>
      <c r="H34" s="71">
        <f>GEW!$D$8+($D34-GEW!$D$8)*SUM(Fasering!$D$5:$D$12)</f>
        <v>3297.5233333333335</v>
      </c>
      <c r="I34" s="72">
        <f>($K$3+E34*12*7.57%)*SUM(Fasering!$D$5:$D$9)</f>
        <v>1424.3666166744226</v>
      </c>
      <c r="J34" s="30">
        <f>($K$3+F34*12*7.57%)*SUM(Fasering!$D$5:$D$10)</f>
        <v>1938.3896100013114</v>
      </c>
      <c r="K34" s="30">
        <f>($K$3+G34*12*7.57%)*SUM(Fasering!$D$5:$D$11)</f>
        <v>2507.3495294913173</v>
      </c>
      <c r="L34" s="73">
        <f>($K$3+H34*12*7.57%)*SUM(Fasering!$D$5:$D$12)</f>
        <v>3133.8101960000013</v>
      </c>
    </row>
    <row r="35" spans="1:12" x14ac:dyDescent="0.2">
      <c r="A35" s="52">
        <f t="shared" si="2"/>
        <v>25</v>
      </c>
      <c r="B35" s="16">
        <v>39642.07</v>
      </c>
      <c r="C35" s="16">
        <f t="shared" si="0"/>
        <v>39642.07</v>
      </c>
      <c r="D35" s="68">
        <f t="shared" si="1"/>
        <v>3303.5058333333332</v>
      </c>
      <c r="E35" s="69">
        <f>GEW!$D$8+($D35-GEW!$D$8)*SUM(Fasering!$D$5:$D$9)</f>
        <v>2674.8663265993828</v>
      </c>
      <c r="F35" s="70">
        <f>GEW!$D$8+($D35-GEW!$D$8)*SUM(Fasering!$D$5:$D$10)</f>
        <v>2884.5699676051954</v>
      </c>
      <c r="G35" s="70">
        <f>GEW!$D$8+($D35-GEW!$D$8)*SUM(Fasering!$D$5:$D$11)</f>
        <v>3093.802192327521</v>
      </c>
      <c r="H35" s="71">
        <f>GEW!$D$8+($D35-GEW!$D$8)*SUM(Fasering!$D$5:$D$12)</f>
        <v>3303.5058333333336</v>
      </c>
      <c r="I35" s="72">
        <f>($K$3+E35*12*7.57%)*SUM(Fasering!$D$5:$D$9)</f>
        <v>1426.0422183313149</v>
      </c>
      <c r="J35" s="30">
        <f>($K$3+F35*12*7.57%)*SUM(Fasering!$D$5:$D$10)</f>
        <v>1941.0801724063783</v>
      </c>
      <c r="K35" s="30">
        <f>($K$3+G35*12*7.57%)*SUM(Fasering!$D$5:$D$11)</f>
        <v>2511.2911798125992</v>
      </c>
      <c r="L35" s="73">
        <f>($K$3+H35*12*7.57%)*SUM(Fasering!$D$5:$D$12)</f>
        <v>3139.2446990000017</v>
      </c>
    </row>
    <row r="36" spans="1:12" x14ac:dyDescent="0.2">
      <c r="A36" s="52">
        <f t="shared" si="2"/>
        <v>26</v>
      </c>
      <c r="B36" s="16">
        <v>39708.6</v>
      </c>
      <c r="C36" s="16">
        <f t="shared" si="0"/>
        <v>39708.6</v>
      </c>
      <c r="D36" s="68">
        <f t="shared" si="1"/>
        <v>3309.0499999999997</v>
      </c>
      <c r="E36" s="69">
        <f>GEW!$D$8+($D36-GEW!$D$8)*SUM(Fasering!$D$5:$D$9)</f>
        <v>2677.9448449843462</v>
      </c>
      <c r="F36" s="70">
        <f>GEW!$D$8+($D36-GEW!$D$8)*SUM(Fasering!$D$5:$D$10)</f>
        <v>2888.4709850799777</v>
      </c>
      <c r="G36" s="70">
        <f>GEW!$D$8+($D36-GEW!$D$8)*SUM(Fasering!$D$5:$D$11)</f>
        <v>3098.5238599043687</v>
      </c>
      <c r="H36" s="71">
        <f>GEW!$D$8+($D36-GEW!$D$8)*SUM(Fasering!$D$5:$D$12)</f>
        <v>3309.05</v>
      </c>
      <c r="I36" s="72">
        <f>($K$3+E36*12*7.57%)*SUM(Fasering!$D$5:$D$9)</f>
        <v>1427.5950498988459</v>
      </c>
      <c r="J36" s="30">
        <f>($K$3+F36*12*7.57%)*SUM(Fasering!$D$5:$D$10)</f>
        <v>1943.5735993016158</v>
      </c>
      <c r="K36" s="30">
        <f>($K$3+G36*12*7.57%)*SUM(Fasering!$D$5:$D$11)</f>
        <v>2514.9440283412923</v>
      </c>
      <c r="L36" s="73">
        <f>($K$3+H36*12*7.57%)*SUM(Fasering!$D$5:$D$12)</f>
        <v>3144.2810200000017</v>
      </c>
    </row>
    <row r="37" spans="1:12" x14ac:dyDescent="0.2">
      <c r="A37" s="52">
        <f t="shared" si="2"/>
        <v>27</v>
      </c>
      <c r="B37" s="16">
        <v>39770.230000000003</v>
      </c>
      <c r="C37" s="16">
        <f t="shared" si="0"/>
        <v>39770.230000000003</v>
      </c>
      <c r="D37" s="68">
        <f t="shared" si="1"/>
        <v>3314.1858333333334</v>
      </c>
      <c r="E37" s="69">
        <f>GEW!$D$8+($D37-GEW!$D$8)*SUM(Fasering!$D$5:$D$9)</f>
        <v>2680.7966274594</v>
      </c>
      <c r="F37" s="70">
        <f>GEW!$D$8+($D37-GEW!$D$8)*SUM(Fasering!$D$5:$D$10)</f>
        <v>2892.0846887771199</v>
      </c>
      <c r="G37" s="70">
        <f>GEW!$D$8+($D37-GEW!$D$8)*SUM(Fasering!$D$5:$D$11)</f>
        <v>3102.8977720156136</v>
      </c>
      <c r="H37" s="71">
        <f>GEW!$D$8+($D37-GEW!$D$8)*SUM(Fasering!$D$5:$D$12)</f>
        <v>3314.1858333333339</v>
      </c>
      <c r="I37" s="72">
        <f>($K$3+E37*12*7.57%)*SUM(Fasering!$D$5:$D$9)</f>
        <v>1429.0335138926375</v>
      </c>
      <c r="J37" s="30">
        <f>($K$3+F37*12*7.57%)*SUM(Fasering!$D$5:$D$10)</f>
        <v>1945.8833828511947</v>
      </c>
      <c r="K37" s="30">
        <f>($K$3+G37*12*7.57%)*SUM(Fasering!$D$5:$D$11)</f>
        <v>2518.3278409795507</v>
      </c>
      <c r="L37" s="73">
        <f>($K$3+H37*12*7.57%)*SUM(Fasering!$D$5:$D$12)</f>
        <v>3148.9464110000022</v>
      </c>
    </row>
    <row r="38" spans="1:12" x14ac:dyDescent="0.2">
      <c r="A38" s="52">
        <f t="shared" si="2"/>
        <v>28</v>
      </c>
      <c r="B38" s="16">
        <v>39827.33</v>
      </c>
      <c r="C38" s="16">
        <f t="shared" si="0"/>
        <v>39827.33</v>
      </c>
      <c r="D38" s="68">
        <f t="shared" si="1"/>
        <v>3318.9441666666667</v>
      </c>
      <c r="E38" s="69">
        <f>GEW!$D$8+($D38-GEW!$D$8)*SUM(Fasering!$D$5:$D$9)</f>
        <v>2683.4387948993731</v>
      </c>
      <c r="F38" s="70">
        <f>GEW!$D$8+($D38-GEW!$D$8)*SUM(Fasering!$D$5:$D$10)</f>
        <v>2895.4327738186062</v>
      </c>
      <c r="G38" s="70">
        <f>GEW!$D$8+($D38-GEW!$D$8)*SUM(Fasering!$D$5:$D$11)</f>
        <v>3106.950187747434</v>
      </c>
      <c r="H38" s="71">
        <f>GEW!$D$8+($D38-GEW!$D$8)*SUM(Fasering!$D$5:$D$12)</f>
        <v>3318.9441666666671</v>
      </c>
      <c r="I38" s="72">
        <f>($K$3+E38*12*7.57%)*SUM(Fasering!$D$5:$D$9)</f>
        <v>1430.3662462315224</v>
      </c>
      <c r="J38" s="30">
        <f>($K$3+F38*12*7.57%)*SUM(Fasering!$D$5:$D$10)</f>
        <v>1948.0233900016244</v>
      </c>
      <c r="K38" s="30">
        <f>($K$3+G38*12*7.57%)*SUM(Fasering!$D$5:$D$11)</f>
        <v>2521.4629326823674</v>
      </c>
      <c r="L38" s="73">
        <f>($K$3+H38*12*7.57%)*SUM(Fasering!$D$5:$D$12)</f>
        <v>3153.2688810000013</v>
      </c>
    </row>
    <row r="39" spans="1:12" x14ac:dyDescent="0.2">
      <c r="A39" s="52">
        <f t="shared" si="2"/>
        <v>29</v>
      </c>
      <c r="B39" s="16">
        <v>39880.199999999997</v>
      </c>
      <c r="C39" s="16">
        <f t="shared" si="0"/>
        <v>39880.199999999997</v>
      </c>
      <c r="D39" s="68">
        <f t="shared" si="1"/>
        <v>3323.35</v>
      </c>
      <c r="E39" s="69">
        <f>GEW!$D$8+($D39-GEW!$D$8)*SUM(Fasering!$D$5:$D$9)</f>
        <v>2685.8852290946688</v>
      </c>
      <c r="F39" s="70">
        <f>GEW!$D$8+($D39-GEW!$D$8)*SUM(Fasering!$D$5:$D$10)</f>
        <v>2898.5328308438839</v>
      </c>
      <c r="G39" s="70">
        <f>GEW!$D$8+($D39-GEW!$D$8)*SUM(Fasering!$D$5:$D$11)</f>
        <v>3110.7023982507849</v>
      </c>
      <c r="H39" s="71">
        <f>GEW!$D$8+($D39-GEW!$D$8)*SUM(Fasering!$D$5:$D$12)</f>
        <v>3323.3500000000004</v>
      </c>
      <c r="I39" s="72">
        <f>($K$3+E39*12*7.57%)*SUM(Fasering!$D$5:$D$9)</f>
        <v>1431.6002490118528</v>
      </c>
      <c r="J39" s="30">
        <f>($K$3+F39*12*7.57%)*SUM(Fasering!$D$5:$D$10)</f>
        <v>1950.0048642230461</v>
      </c>
      <c r="K39" s="30">
        <f>($K$3+G39*12*7.57%)*SUM(Fasering!$D$5:$D$11)</f>
        <v>2524.3657750348698</v>
      </c>
      <c r="L39" s="73">
        <f>($K$3+H39*12*7.57%)*SUM(Fasering!$D$5:$D$12)</f>
        <v>3157.2711400000017</v>
      </c>
    </row>
    <row r="40" spans="1:12" x14ac:dyDescent="0.2">
      <c r="A40" s="52">
        <f t="shared" si="2"/>
        <v>30</v>
      </c>
      <c r="B40" s="16">
        <v>39929.21</v>
      </c>
      <c r="C40" s="16">
        <f t="shared" si="0"/>
        <v>39929.21</v>
      </c>
      <c r="D40" s="68">
        <f t="shared" si="1"/>
        <v>3327.4341666666664</v>
      </c>
      <c r="E40" s="69">
        <f>GEW!$D$8+($D40-GEW!$D$8)*SUM(Fasering!$D$5:$D$9)</f>
        <v>2688.1530509201166</v>
      </c>
      <c r="F40" s="70">
        <f>GEW!$D$8+($D40-GEW!$D$8)*SUM(Fasering!$D$5:$D$10)</f>
        <v>2901.4065549749389</v>
      </c>
      <c r="G40" s="70">
        <f>GEW!$D$8+($D40-GEW!$D$8)*SUM(Fasering!$D$5:$D$11)</f>
        <v>3114.1806626118446</v>
      </c>
      <c r="H40" s="71">
        <f>GEW!$D$8+($D40-GEW!$D$8)*SUM(Fasering!$D$5:$D$12)</f>
        <v>3327.4341666666669</v>
      </c>
      <c r="I40" s="72">
        <f>($K$3+E40*12*7.57%)*SUM(Fasering!$D$5:$D$9)</f>
        <v>1432.7441581524613</v>
      </c>
      <c r="J40" s="30">
        <f>($K$3+F40*12*7.57%)*SUM(Fasering!$D$5:$D$10)</f>
        <v>1951.8416724619697</v>
      </c>
      <c r="K40" s="30">
        <f>($K$3+G40*12*7.57%)*SUM(Fasering!$D$5:$D$11)</f>
        <v>2527.0566829920504</v>
      </c>
      <c r="L40" s="73">
        <f>($K$3+H40*12*7.57%)*SUM(Fasering!$D$5:$D$12)</f>
        <v>3160.9811970000019</v>
      </c>
    </row>
    <row r="41" spans="1:12" x14ac:dyDescent="0.2">
      <c r="A41" s="52">
        <f t="shared" si="2"/>
        <v>31</v>
      </c>
      <c r="B41" s="16">
        <v>39974.58</v>
      </c>
      <c r="C41" s="16">
        <f t="shared" si="0"/>
        <v>39974.58</v>
      </c>
      <c r="D41" s="68">
        <f t="shared" si="1"/>
        <v>3331.2150000000001</v>
      </c>
      <c r="E41" s="69">
        <f>GEW!$D$8+($D41-GEW!$D$8)*SUM(Fasering!$D$5:$D$9)</f>
        <v>2690.2524403553462</v>
      </c>
      <c r="F41" s="70">
        <f>GEW!$D$8+($D41-GEW!$D$8)*SUM(Fasering!$D$5:$D$10)</f>
        <v>2904.0668460140323</v>
      </c>
      <c r="G41" s="70">
        <f>GEW!$D$8+($D41-GEW!$D$8)*SUM(Fasering!$D$5:$D$11)</f>
        <v>3117.400594341314</v>
      </c>
      <c r="H41" s="71">
        <f>GEW!$D$8+($D41-GEW!$D$8)*SUM(Fasering!$D$5:$D$12)</f>
        <v>3331.2150000000001</v>
      </c>
      <c r="I41" s="72">
        <f>($K$3+E41*12*7.57%)*SUM(Fasering!$D$5:$D$9)</f>
        <v>1433.8031085240066</v>
      </c>
      <c r="J41" s="30">
        <f>($K$3+F41*12*7.57%)*SUM(Fasering!$D$5:$D$10)</f>
        <v>1953.5420599298325</v>
      </c>
      <c r="K41" s="30">
        <f>($K$3+G41*12*7.57%)*SUM(Fasering!$D$5:$D$11)</f>
        <v>2529.5477357163377</v>
      </c>
      <c r="L41" s="73">
        <f>($K$3+H41*12*7.57%)*SUM(Fasering!$D$5:$D$12)</f>
        <v>3164.4157060000011</v>
      </c>
    </row>
    <row r="42" spans="1:12" x14ac:dyDescent="0.2">
      <c r="A42" s="52">
        <f t="shared" si="2"/>
        <v>32</v>
      </c>
      <c r="B42" s="16">
        <v>40016.589999999997</v>
      </c>
      <c r="C42" s="16">
        <f t="shared" si="0"/>
        <v>40016.589999999997</v>
      </c>
      <c r="D42" s="68">
        <f t="shared" si="1"/>
        <v>3334.7158333333332</v>
      </c>
      <c r="E42" s="69">
        <f>GEW!$D$8+($D42-GEW!$D$8)*SUM(Fasering!$D$5:$D$9)</f>
        <v>2692.1963537380652</v>
      </c>
      <c r="F42" s="70">
        <f>GEW!$D$8+($D42-GEW!$D$8)*SUM(Fasering!$D$5:$D$10)</f>
        <v>2906.5301218913146</v>
      </c>
      <c r="G42" s="70">
        <f>GEW!$D$8+($D42-GEW!$D$8)*SUM(Fasering!$D$5:$D$11)</f>
        <v>3120.3820651800843</v>
      </c>
      <c r="H42" s="71">
        <f>GEW!$D$8+($D42-GEW!$D$8)*SUM(Fasering!$D$5:$D$12)</f>
        <v>3334.7158333333336</v>
      </c>
      <c r="I42" s="72">
        <f>($K$3+E42*12*7.57%)*SUM(Fasering!$D$5:$D$9)</f>
        <v>1434.7836354164156</v>
      </c>
      <c r="J42" s="30">
        <f>($K$3+F42*12*7.57%)*SUM(Fasering!$D$5:$D$10)</f>
        <v>1955.1165205321008</v>
      </c>
      <c r="K42" s="30">
        <f>($K$3+G42*12*7.57%)*SUM(Fasering!$D$5:$D$11)</f>
        <v>2531.8543066871839</v>
      </c>
      <c r="L42" s="73">
        <f>($K$3+H42*12*7.57%)*SUM(Fasering!$D$5:$D$12)</f>
        <v>3167.5958630000014</v>
      </c>
    </row>
    <row r="43" spans="1:12" x14ac:dyDescent="0.2">
      <c r="A43" s="52">
        <f t="shared" si="2"/>
        <v>33</v>
      </c>
      <c r="B43" s="16">
        <v>40055.49</v>
      </c>
      <c r="C43" s="16">
        <f t="shared" si="0"/>
        <v>40055.49</v>
      </c>
      <c r="D43" s="68">
        <f t="shared" si="1"/>
        <v>3337.9575</v>
      </c>
      <c r="E43" s="69">
        <f>GEW!$D$8+($D43-GEW!$D$8)*SUM(Fasering!$D$5:$D$9)</f>
        <v>2693.9963592269437</v>
      </c>
      <c r="F43" s="70">
        <f>GEW!$D$8+($D43-GEW!$D$8)*SUM(Fasering!$D$5:$D$10)</f>
        <v>2908.8110414729927</v>
      </c>
      <c r="G43" s="70">
        <f>GEW!$D$8+($D43-GEW!$D$8)*SUM(Fasering!$D$5:$D$11)</f>
        <v>3123.142817753951</v>
      </c>
      <c r="H43" s="71">
        <f>GEW!$D$8+($D43-GEW!$D$8)*SUM(Fasering!$D$5:$D$12)</f>
        <v>3337.9575000000004</v>
      </c>
      <c r="I43" s="72">
        <f>($K$3+E43*12*7.57%)*SUM(Fasering!$D$5:$D$9)</f>
        <v>1435.6915739099818</v>
      </c>
      <c r="J43" s="30">
        <f>($K$3+F43*12*7.57%)*SUM(Fasering!$D$5:$D$10)</f>
        <v>1956.5744238272273</v>
      </c>
      <c r="K43" s="30">
        <f>($K$3+G43*12*7.57%)*SUM(Fasering!$D$5:$D$11)</f>
        <v>2533.9901222255298</v>
      </c>
      <c r="L43" s="73">
        <f>($K$3+H43*12*7.57%)*SUM(Fasering!$D$5:$D$12)</f>
        <v>3170.5405930000015</v>
      </c>
    </row>
    <row r="44" spans="1:12" x14ac:dyDescent="0.2">
      <c r="A44" s="52">
        <f t="shared" si="2"/>
        <v>34</v>
      </c>
      <c r="B44" s="16">
        <v>40091.53</v>
      </c>
      <c r="C44" s="16">
        <f t="shared" si="0"/>
        <v>40091.53</v>
      </c>
      <c r="D44" s="68">
        <f t="shared" si="1"/>
        <v>3340.9608333333331</v>
      </c>
      <c r="E44" s="69">
        <f>GEW!$D$8+($D44-GEW!$D$8)*SUM(Fasering!$D$5:$D$9)</f>
        <v>2695.6640249806501</v>
      </c>
      <c r="F44" s="70">
        <f>GEW!$D$8+($D44-GEW!$D$8)*SUM(Fasering!$D$5:$D$10)</f>
        <v>2910.924263625272</v>
      </c>
      <c r="G44" s="70">
        <f>GEW!$D$8+($D44-GEW!$D$8)*SUM(Fasering!$D$5:$D$11)</f>
        <v>3125.7005946887111</v>
      </c>
      <c r="H44" s="71">
        <f>GEW!$D$8+($D44-GEW!$D$8)*SUM(Fasering!$D$5:$D$12)</f>
        <v>3340.9608333333335</v>
      </c>
      <c r="I44" s="72">
        <f>($K$3+E44*12*7.57%)*SUM(Fasering!$D$5:$D$9)</f>
        <v>1436.5327590849981</v>
      </c>
      <c r="J44" s="30">
        <f>($K$3+F44*12*7.57%)*SUM(Fasering!$D$5:$D$10)</f>
        <v>1957.9251393736631</v>
      </c>
      <c r="K44" s="30">
        <f>($K$3+G44*12*7.57%)*SUM(Fasering!$D$5:$D$11)</f>
        <v>2535.9689086523163</v>
      </c>
      <c r="L44" s="73">
        <f>($K$3+H44*12*7.57%)*SUM(Fasering!$D$5:$D$12)</f>
        <v>3173.268821000001</v>
      </c>
    </row>
    <row r="45" spans="1:12" x14ac:dyDescent="0.2">
      <c r="A45" s="52">
        <f t="shared" si="2"/>
        <v>35</v>
      </c>
      <c r="B45" s="16">
        <v>40124.870000000003</v>
      </c>
      <c r="C45" s="16">
        <f t="shared" si="0"/>
        <v>40124.870000000003</v>
      </c>
      <c r="D45" s="68">
        <f t="shared" si="1"/>
        <v>3343.7391666666667</v>
      </c>
      <c r="E45" s="69">
        <f>GEW!$D$8+($D45-GEW!$D$8)*SUM(Fasering!$D$5:$D$9)</f>
        <v>2697.2067546207327</v>
      </c>
      <c r="F45" s="70">
        <f>GEW!$D$8+($D45-GEW!$D$8)*SUM(Fasering!$D$5:$D$10)</f>
        <v>2912.8791700225256</v>
      </c>
      <c r="G45" s="70">
        <f>GEW!$D$8+($D45-GEW!$D$8)*SUM(Fasering!$D$5:$D$11)</f>
        <v>3128.0667512648743</v>
      </c>
      <c r="H45" s="71">
        <f>GEW!$D$8+($D45-GEW!$D$8)*SUM(Fasering!$D$5:$D$12)</f>
        <v>3343.7391666666672</v>
      </c>
      <c r="I45" s="72">
        <f>($K$3+E45*12*7.57%)*SUM(Fasering!$D$5:$D$9)</f>
        <v>1437.3109253928515</v>
      </c>
      <c r="J45" s="30">
        <f>($K$3+F45*12*7.57%)*SUM(Fasering!$D$5:$D$10)</f>
        <v>1959.1746636888174</v>
      </c>
      <c r="K45" s="30">
        <f>($K$3+G45*12*7.57%)*SUM(Fasering!$D$5:$D$11)</f>
        <v>2537.7994508129455</v>
      </c>
      <c r="L45" s="73">
        <f>($K$3+H45*12*7.57%)*SUM(Fasering!$D$5:$D$12)</f>
        <v>3175.792659000002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38</v>
      </c>
      <c r="B1" s="1" t="s">
        <v>101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25061.73</v>
      </c>
      <c r="C10" s="16">
        <f t="shared" ref="C10:C45" si="0">B10*$D$3</f>
        <v>25061.73</v>
      </c>
      <c r="D10" s="68">
        <f t="shared" ref="D10:D45" si="1">B10/12*$D$3</f>
        <v>2088.4775</v>
      </c>
      <c r="E10" s="69">
        <f>GEW!$D$8+($D10-GEW!$D$8)*SUM(Fasering!$D$5:$D$9)</f>
        <v>2000.1955803342519</v>
      </c>
      <c r="F10" s="70">
        <f>GEW!$D$8+($D10-GEW!$D$8)*SUM(Fasering!$D$5:$D$10)</f>
        <v>2029.6449544040954</v>
      </c>
      <c r="G10" s="70">
        <f>GEW!$D$8+($D10-GEW!$D$8)*SUM(Fasering!$D$5:$D$11)</f>
        <v>2059.0281259301564</v>
      </c>
      <c r="H10" s="71">
        <f>GEW!$D$8+($D10-GEW!$D$8)*SUM(Fasering!$D$5:$D$12)</f>
        <v>2088.4775</v>
      </c>
      <c r="I10" s="72">
        <f>($K$3+E10*12*7.57%)*SUM(Fasering!$D$5:$D$9)</f>
        <v>1085.7323999435725</v>
      </c>
      <c r="J10" s="30">
        <f>($K$3+F10*12*7.57%)*SUM(Fasering!$D$5:$D$10)</f>
        <v>1394.6347808881571</v>
      </c>
      <c r="K10" s="30">
        <f>($K$3+G10*12*7.57%)*SUM(Fasering!$D$5:$D$11)</f>
        <v>1710.7534747645791</v>
      </c>
      <c r="L10" s="73">
        <f>($K$3+H10*12*7.57%)*SUM(Fasering!$D$5:$D$12)</f>
        <v>2035.5129610000004</v>
      </c>
    </row>
    <row r="11" spans="1:12" x14ac:dyDescent="0.2">
      <c r="A11" s="52">
        <f t="shared" ref="A11:A45" si="2">+A10+1</f>
        <v>1</v>
      </c>
      <c r="B11" s="16">
        <v>26037.58</v>
      </c>
      <c r="C11" s="16">
        <f t="shared" si="0"/>
        <v>26037.58</v>
      </c>
      <c r="D11" s="68">
        <f t="shared" si="1"/>
        <v>2169.7983333333336</v>
      </c>
      <c r="E11" s="69">
        <f>GEW!$D$8+($D11-GEW!$D$8)*SUM(Fasering!$D$5:$D$9)</f>
        <v>2045.3507308823757</v>
      </c>
      <c r="F11" s="70">
        <f>GEW!$D$8+($D11-GEW!$D$8)*SUM(Fasering!$D$5:$D$10)</f>
        <v>2086.8643727532076</v>
      </c>
      <c r="G11" s="70">
        <f>GEW!$D$8+($D11-GEW!$D$8)*SUM(Fasering!$D$5:$D$11)</f>
        <v>2128.2846914625015</v>
      </c>
      <c r="H11" s="71">
        <f>GEW!$D$8+($D11-GEW!$D$8)*SUM(Fasering!$D$5:$D$12)</f>
        <v>2169.7983333333336</v>
      </c>
      <c r="I11" s="72">
        <f>($K$3+E11*12*7.57%)*SUM(Fasering!$D$5:$D$9)</f>
        <v>1108.5090523586521</v>
      </c>
      <c r="J11" s="30">
        <f>($K$3+F11*12*7.57%)*SUM(Fasering!$D$5:$D$10)</f>
        <v>1431.2079153495658</v>
      </c>
      <c r="K11" s="30">
        <f>($K$3+G11*12*7.57%)*SUM(Fasering!$D$5:$D$11)</f>
        <v>1764.3327959238329</v>
      </c>
      <c r="L11" s="73">
        <f>($K$3+H11*12*7.57%)*SUM(Fasering!$D$5:$D$12)</f>
        <v>2109.3848060000005</v>
      </c>
    </row>
    <row r="12" spans="1:12" x14ac:dyDescent="0.2">
      <c r="A12" s="52">
        <f t="shared" si="2"/>
        <v>2</v>
      </c>
      <c r="B12" s="16">
        <v>27013.42</v>
      </c>
      <c r="C12" s="16">
        <f t="shared" si="0"/>
        <v>27013.42</v>
      </c>
      <c r="D12" s="68">
        <f t="shared" si="1"/>
        <v>2251.1183333333333</v>
      </c>
      <c r="E12" s="69">
        <f>GEW!$D$8+($D12-GEW!$D$8)*SUM(Fasering!$D$5:$D$9)</f>
        <v>2090.5054187041524</v>
      </c>
      <c r="F12" s="70">
        <f>GEW!$D$8+($D12-GEW!$D$8)*SUM(Fasering!$D$5:$D$10)</f>
        <v>2144.0832047476715</v>
      </c>
      <c r="G12" s="70">
        <f>GEW!$D$8+($D12-GEW!$D$8)*SUM(Fasering!$D$5:$D$11)</f>
        <v>2197.5405472898142</v>
      </c>
      <c r="H12" s="71">
        <f>GEW!$D$8+($D12-GEW!$D$8)*SUM(Fasering!$D$5:$D$12)</f>
        <v>2251.1183333333333</v>
      </c>
      <c r="I12" s="72">
        <f>($K$3+E12*12*7.57%)*SUM(Fasering!$D$5:$D$9)</f>
        <v>1131.2854713705196</v>
      </c>
      <c r="J12" s="30">
        <f>($K$3+F12*12*7.57%)*SUM(Fasering!$D$5:$D$10)</f>
        <v>1467.7806750286363</v>
      </c>
      <c r="K12" s="30">
        <f>($K$3+G12*12*7.57%)*SUM(Fasering!$D$5:$D$11)</f>
        <v>1817.9115680302484</v>
      </c>
      <c r="L12" s="73">
        <f>($K$3+H12*12*7.57%)*SUM(Fasering!$D$5:$D$12)</f>
        <v>2183.2558940000004</v>
      </c>
    </row>
    <row r="13" spans="1:12" x14ac:dyDescent="0.2">
      <c r="A13" s="52">
        <f t="shared" si="2"/>
        <v>3</v>
      </c>
      <c r="B13" s="16">
        <v>27989.279999999999</v>
      </c>
      <c r="C13" s="16">
        <f t="shared" si="0"/>
        <v>27989.279999999999</v>
      </c>
      <c r="D13" s="68">
        <f t="shared" si="1"/>
        <v>2332.44</v>
      </c>
      <c r="E13" s="69">
        <f>GEW!$D$8+($D13-GEW!$D$8)*SUM(Fasering!$D$5:$D$9)</f>
        <v>2135.6610319786228</v>
      </c>
      <c r="F13" s="70">
        <f>GEW!$D$8+($D13-GEW!$D$8)*SUM(Fasering!$D$5:$D$10)</f>
        <v>2201.3032094514319</v>
      </c>
      <c r="G13" s="70">
        <f>GEW!$D$8+($D13-GEW!$D$8)*SUM(Fasering!$D$5:$D$11)</f>
        <v>2266.7978225271909</v>
      </c>
      <c r="H13" s="71">
        <f>GEW!$D$8+($D13-GEW!$D$8)*SUM(Fasering!$D$5:$D$12)</f>
        <v>2332.44</v>
      </c>
      <c r="I13" s="72">
        <f>($K$3+E13*12*7.57%)*SUM(Fasering!$D$5:$D$9)</f>
        <v>1154.0623571888104</v>
      </c>
      <c r="J13" s="30">
        <f>($K$3+F13*12*7.57%)*SUM(Fasering!$D$5:$D$10)</f>
        <v>1504.3541842723832</v>
      </c>
      <c r="K13" s="30">
        <f>($K$3+G13*12*7.57%)*SUM(Fasering!$D$5:$D$11)</f>
        <v>1871.4914382423399</v>
      </c>
      <c r="L13" s="73">
        <f>($K$3+H13*12*7.57%)*SUM(Fasering!$D$5:$D$12)</f>
        <v>2257.1284960000007</v>
      </c>
    </row>
    <row r="14" spans="1:12" x14ac:dyDescent="0.2">
      <c r="A14" s="52">
        <f t="shared" si="2"/>
        <v>4</v>
      </c>
      <c r="B14" s="16">
        <v>28965.119999999999</v>
      </c>
      <c r="C14" s="16">
        <f t="shared" si="0"/>
        <v>28965.119999999999</v>
      </c>
      <c r="D14" s="68">
        <f t="shared" si="1"/>
        <v>2413.7599999999998</v>
      </c>
      <c r="E14" s="69">
        <f>GEW!$D$8+($D14-GEW!$D$8)*SUM(Fasering!$D$5:$D$9)</f>
        <v>2180.8157198003992</v>
      </c>
      <c r="F14" s="70">
        <f>GEW!$D$8+($D14-GEW!$D$8)*SUM(Fasering!$D$5:$D$10)</f>
        <v>2258.5220414458954</v>
      </c>
      <c r="G14" s="70">
        <f>GEW!$D$8+($D14-GEW!$D$8)*SUM(Fasering!$D$5:$D$11)</f>
        <v>2336.0536783545035</v>
      </c>
      <c r="H14" s="71">
        <f>GEW!$D$8+($D14-GEW!$D$8)*SUM(Fasering!$D$5:$D$12)</f>
        <v>2413.7599999999998</v>
      </c>
      <c r="I14" s="72">
        <f>($K$3+E14*12*7.57%)*SUM(Fasering!$D$5:$D$9)</f>
        <v>1176.8387762006782</v>
      </c>
      <c r="J14" s="30">
        <f>($K$3+F14*12*7.57%)*SUM(Fasering!$D$5:$D$10)</f>
        <v>1540.9269439514537</v>
      </c>
      <c r="K14" s="30">
        <f>($K$3+G14*12*7.57%)*SUM(Fasering!$D$5:$D$11)</f>
        <v>1925.0702103487558</v>
      </c>
      <c r="L14" s="73">
        <f>($K$3+H14*12*7.57%)*SUM(Fasering!$D$5:$D$12)</f>
        <v>2330.9995840000001</v>
      </c>
    </row>
    <row r="15" spans="1:12" x14ac:dyDescent="0.2">
      <c r="A15" s="52">
        <f t="shared" si="2"/>
        <v>5</v>
      </c>
      <c r="B15" s="16">
        <v>28965.119999999999</v>
      </c>
      <c r="C15" s="16">
        <f t="shared" si="0"/>
        <v>28965.119999999999</v>
      </c>
      <c r="D15" s="68">
        <f t="shared" si="1"/>
        <v>2413.7599999999998</v>
      </c>
      <c r="E15" s="69">
        <f>GEW!$D$8+($D15-GEW!$D$8)*SUM(Fasering!$D$5:$D$9)</f>
        <v>2180.8157198003992</v>
      </c>
      <c r="F15" s="70">
        <f>GEW!$D$8+($D15-GEW!$D$8)*SUM(Fasering!$D$5:$D$10)</f>
        <v>2258.5220414458954</v>
      </c>
      <c r="G15" s="70">
        <f>GEW!$D$8+($D15-GEW!$D$8)*SUM(Fasering!$D$5:$D$11)</f>
        <v>2336.0536783545035</v>
      </c>
      <c r="H15" s="71">
        <f>GEW!$D$8+($D15-GEW!$D$8)*SUM(Fasering!$D$5:$D$12)</f>
        <v>2413.7599999999998</v>
      </c>
      <c r="I15" s="72">
        <f>($K$3+E15*12*7.57%)*SUM(Fasering!$D$5:$D$9)</f>
        <v>1176.8387762006782</v>
      </c>
      <c r="J15" s="30">
        <f>($K$3+F15*12*7.57%)*SUM(Fasering!$D$5:$D$10)</f>
        <v>1540.9269439514537</v>
      </c>
      <c r="K15" s="30">
        <f>($K$3+G15*12*7.57%)*SUM(Fasering!$D$5:$D$11)</f>
        <v>1925.0702103487558</v>
      </c>
      <c r="L15" s="73">
        <f>($K$3+H15*12*7.57%)*SUM(Fasering!$D$5:$D$12)</f>
        <v>2330.9995840000001</v>
      </c>
    </row>
    <row r="16" spans="1:12" x14ac:dyDescent="0.2">
      <c r="A16" s="52">
        <f t="shared" si="2"/>
        <v>6</v>
      </c>
      <c r="B16" s="16">
        <v>29718.63</v>
      </c>
      <c r="C16" s="16">
        <f t="shared" si="0"/>
        <v>29718.63</v>
      </c>
      <c r="D16" s="68">
        <f t="shared" si="1"/>
        <v>2476.5525000000002</v>
      </c>
      <c r="E16" s="69">
        <f>GEW!$D$8+($D16-GEW!$D$8)*SUM(Fasering!$D$5:$D$9)</f>
        <v>2215.6826127547642</v>
      </c>
      <c r="F16" s="70">
        <f>GEW!$D$8+($D16-GEW!$D$8)*SUM(Fasering!$D$5:$D$10)</f>
        <v>2302.7044505459007</v>
      </c>
      <c r="G16" s="70">
        <f>GEW!$D$8+($D16-GEW!$D$8)*SUM(Fasering!$D$5:$D$11)</f>
        <v>2389.5306622088638</v>
      </c>
      <c r="H16" s="71">
        <f>GEW!$D$8+($D16-GEW!$D$8)*SUM(Fasering!$D$5:$D$12)</f>
        <v>2476.5525000000002</v>
      </c>
      <c r="I16" s="72">
        <f>($K$3+E16*12*7.57%)*SUM(Fasering!$D$5:$D$9)</f>
        <v>1194.4259416065158</v>
      </c>
      <c r="J16" s="30">
        <f>($K$3+F16*12*7.57%)*SUM(Fasering!$D$5:$D$10)</f>
        <v>1569.1671679080214</v>
      </c>
      <c r="K16" s="30">
        <f>($K$3+G16*12*7.57%)*SUM(Fasering!$D$5:$D$11)</f>
        <v>1966.4418907163422</v>
      </c>
      <c r="L16" s="73">
        <f>($K$3+H16*12*7.57%)*SUM(Fasering!$D$5:$D$12)</f>
        <v>2388.0402910000012</v>
      </c>
    </row>
    <row r="17" spans="1:12" x14ac:dyDescent="0.2">
      <c r="A17" s="52">
        <f t="shared" si="2"/>
        <v>7</v>
      </c>
      <c r="B17" s="16">
        <v>29718.63</v>
      </c>
      <c r="C17" s="16">
        <f t="shared" si="0"/>
        <v>29718.63</v>
      </c>
      <c r="D17" s="68">
        <f t="shared" si="1"/>
        <v>2476.5525000000002</v>
      </c>
      <c r="E17" s="69">
        <f>GEW!$D$8+($D17-GEW!$D$8)*SUM(Fasering!$D$5:$D$9)</f>
        <v>2215.6826127547642</v>
      </c>
      <c r="F17" s="70">
        <f>GEW!$D$8+($D17-GEW!$D$8)*SUM(Fasering!$D$5:$D$10)</f>
        <v>2302.7044505459007</v>
      </c>
      <c r="G17" s="70">
        <f>GEW!$D$8+($D17-GEW!$D$8)*SUM(Fasering!$D$5:$D$11)</f>
        <v>2389.5306622088638</v>
      </c>
      <c r="H17" s="71">
        <f>GEW!$D$8+($D17-GEW!$D$8)*SUM(Fasering!$D$5:$D$12)</f>
        <v>2476.5525000000002</v>
      </c>
      <c r="I17" s="72">
        <f>($K$3+E17*12*7.57%)*SUM(Fasering!$D$5:$D$9)</f>
        <v>1194.4259416065158</v>
      </c>
      <c r="J17" s="30">
        <f>($K$3+F17*12*7.57%)*SUM(Fasering!$D$5:$D$10)</f>
        <v>1569.1671679080214</v>
      </c>
      <c r="K17" s="30">
        <f>($K$3+G17*12*7.57%)*SUM(Fasering!$D$5:$D$11)</f>
        <v>1966.4418907163422</v>
      </c>
      <c r="L17" s="73">
        <f>($K$3+H17*12*7.57%)*SUM(Fasering!$D$5:$D$12)</f>
        <v>2388.0402910000012</v>
      </c>
    </row>
    <row r="18" spans="1:12" x14ac:dyDescent="0.2">
      <c r="A18" s="52">
        <f t="shared" si="2"/>
        <v>8</v>
      </c>
      <c r="B18" s="16">
        <v>31109.49</v>
      </c>
      <c r="C18" s="16">
        <f t="shared" si="0"/>
        <v>31109.49</v>
      </c>
      <c r="D18" s="68">
        <f t="shared" si="1"/>
        <v>2592.4575</v>
      </c>
      <c r="E18" s="69">
        <f>GEW!$D$8+($D18-GEW!$D$8)*SUM(Fasering!$D$5:$D$9)</f>
        <v>2280.0413694195822</v>
      </c>
      <c r="F18" s="70">
        <f>GEW!$D$8+($D18-GEW!$D$8)*SUM(Fasering!$D$5:$D$10)</f>
        <v>2384.2581731518808</v>
      </c>
      <c r="G18" s="70">
        <f>GEW!$D$8+($D18-GEW!$D$8)*SUM(Fasering!$D$5:$D$11)</f>
        <v>2488.2406962677019</v>
      </c>
      <c r="H18" s="71">
        <f>GEW!$D$8+($D18-GEW!$D$8)*SUM(Fasering!$D$5:$D$12)</f>
        <v>2592.4575</v>
      </c>
      <c r="I18" s="72">
        <f>($K$3+E18*12*7.57%)*SUM(Fasering!$D$5:$D$9)</f>
        <v>1226.8890607109245</v>
      </c>
      <c r="J18" s="30">
        <f>($K$3+F18*12*7.57%)*SUM(Fasering!$D$5:$D$10)</f>
        <v>1621.2941441820335</v>
      </c>
      <c r="K18" s="30">
        <f>($K$3+G18*12*7.57%)*SUM(Fasering!$D$5:$D$11)</f>
        <v>2042.8074536897084</v>
      </c>
      <c r="L18" s="73">
        <f>($K$3+H18*12*7.57%)*SUM(Fasering!$D$5:$D$12)</f>
        <v>2493.3283930000007</v>
      </c>
    </row>
    <row r="19" spans="1:12" x14ac:dyDescent="0.2">
      <c r="A19" s="52">
        <f t="shared" si="2"/>
        <v>9</v>
      </c>
      <c r="B19" s="16">
        <v>31109.49</v>
      </c>
      <c r="C19" s="16">
        <f t="shared" si="0"/>
        <v>31109.49</v>
      </c>
      <c r="D19" s="68">
        <f t="shared" si="1"/>
        <v>2592.4575</v>
      </c>
      <c r="E19" s="69">
        <f>GEW!$D$8+($D19-GEW!$D$8)*SUM(Fasering!$D$5:$D$9)</f>
        <v>2280.0413694195822</v>
      </c>
      <c r="F19" s="70">
        <f>GEW!$D$8+($D19-GEW!$D$8)*SUM(Fasering!$D$5:$D$10)</f>
        <v>2384.2581731518808</v>
      </c>
      <c r="G19" s="70">
        <f>GEW!$D$8+($D19-GEW!$D$8)*SUM(Fasering!$D$5:$D$11)</f>
        <v>2488.2406962677019</v>
      </c>
      <c r="H19" s="71">
        <f>GEW!$D$8+($D19-GEW!$D$8)*SUM(Fasering!$D$5:$D$12)</f>
        <v>2592.4575</v>
      </c>
      <c r="I19" s="72">
        <f>($K$3+E19*12*7.57%)*SUM(Fasering!$D$5:$D$9)</f>
        <v>1226.8890607109245</v>
      </c>
      <c r="J19" s="30">
        <f>($K$3+F19*12*7.57%)*SUM(Fasering!$D$5:$D$10)</f>
        <v>1621.2941441820335</v>
      </c>
      <c r="K19" s="30">
        <f>($K$3+G19*12*7.57%)*SUM(Fasering!$D$5:$D$11)</f>
        <v>2042.8074536897084</v>
      </c>
      <c r="L19" s="73">
        <f>($K$3+H19*12*7.57%)*SUM(Fasering!$D$5:$D$12)</f>
        <v>2493.3283930000007</v>
      </c>
    </row>
    <row r="20" spans="1:12" x14ac:dyDescent="0.2">
      <c r="A20" s="52">
        <f t="shared" si="2"/>
        <v>10</v>
      </c>
      <c r="B20" s="16">
        <v>32273.3</v>
      </c>
      <c r="C20" s="16">
        <f t="shared" si="0"/>
        <v>32273.3</v>
      </c>
      <c r="D20" s="68">
        <f t="shared" si="1"/>
        <v>2689.4416666666666</v>
      </c>
      <c r="E20" s="69">
        <f>GEW!$D$8+($D20-GEW!$D$8)*SUM(Fasering!$D$5:$D$9)</f>
        <v>2333.8939243813202</v>
      </c>
      <c r="F20" s="70">
        <f>GEW!$D$8+($D20-GEW!$D$8)*SUM(Fasering!$D$5:$D$10)</f>
        <v>2452.4987134694297</v>
      </c>
      <c r="G20" s="70">
        <f>GEW!$D$8+($D20-GEW!$D$8)*SUM(Fasering!$D$5:$D$11)</f>
        <v>2570.8368775785571</v>
      </c>
      <c r="H20" s="71">
        <f>GEW!$D$8+($D20-GEW!$D$8)*SUM(Fasering!$D$5:$D$12)</f>
        <v>2689.4416666666666</v>
      </c>
      <c r="I20" s="72">
        <f>($K$3+E20*12*7.57%)*SUM(Fasering!$D$5:$D$9)</f>
        <v>1254.0527598933743</v>
      </c>
      <c r="J20" s="30">
        <f>($K$3+F20*12*7.57%)*SUM(Fasering!$D$5:$D$10)</f>
        <v>1664.9116874699691</v>
      </c>
      <c r="K20" s="30">
        <f>($K$3+G20*12*7.57%)*SUM(Fasering!$D$5:$D$11)</f>
        <v>2106.7067719848878</v>
      </c>
      <c r="L20" s="73">
        <f>($K$3+H20*12*7.57%)*SUM(Fasering!$D$5:$D$12)</f>
        <v>2581.4288100000008</v>
      </c>
    </row>
    <row r="21" spans="1:12" x14ac:dyDescent="0.2">
      <c r="A21" s="52">
        <f t="shared" si="2"/>
        <v>11</v>
      </c>
      <c r="B21" s="16">
        <v>32273.3</v>
      </c>
      <c r="C21" s="16">
        <f t="shared" si="0"/>
        <v>32273.3</v>
      </c>
      <c r="D21" s="68">
        <f t="shared" si="1"/>
        <v>2689.4416666666666</v>
      </c>
      <c r="E21" s="69">
        <f>GEW!$D$8+($D21-GEW!$D$8)*SUM(Fasering!$D$5:$D$9)</f>
        <v>2333.8939243813202</v>
      </c>
      <c r="F21" s="70">
        <f>GEW!$D$8+($D21-GEW!$D$8)*SUM(Fasering!$D$5:$D$10)</f>
        <v>2452.4987134694297</v>
      </c>
      <c r="G21" s="70">
        <f>GEW!$D$8+($D21-GEW!$D$8)*SUM(Fasering!$D$5:$D$11)</f>
        <v>2570.8368775785571</v>
      </c>
      <c r="H21" s="71">
        <f>GEW!$D$8+($D21-GEW!$D$8)*SUM(Fasering!$D$5:$D$12)</f>
        <v>2689.4416666666666</v>
      </c>
      <c r="I21" s="72">
        <f>($K$3+E21*12*7.57%)*SUM(Fasering!$D$5:$D$9)</f>
        <v>1254.0527598933743</v>
      </c>
      <c r="J21" s="30">
        <f>($K$3+F21*12*7.57%)*SUM(Fasering!$D$5:$D$10)</f>
        <v>1664.9116874699691</v>
      </c>
      <c r="K21" s="30">
        <f>($K$3+G21*12*7.57%)*SUM(Fasering!$D$5:$D$11)</f>
        <v>2106.7067719848878</v>
      </c>
      <c r="L21" s="73">
        <f>($K$3+H21*12*7.57%)*SUM(Fasering!$D$5:$D$12)</f>
        <v>2581.4288100000008</v>
      </c>
    </row>
    <row r="22" spans="1:12" x14ac:dyDescent="0.2">
      <c r="A22" s="52">
        <f t="shared" si="2"/>
        <v>12</v>
      </c>
      <c r="B22" s="16">
        <v>33253.879999999997</v>
      </c>
      <c r="C22" s="16">
        <f t="shared" si="0"/>
        <v>33253.879999999997</v>
      </c>
      <c r="D22" s="68">
        <f t="shared" si="1"/>
        <v>2771.1566666666663</v>
      </c>
      <c r="E22" s="69">
        <f>GEW!$D$8+($D22-GEW!$D$8)*SUM(Fasering!$D$5:$D$9)</f>
        <v>2379.2679444914588</v>
      </c>
      <c r="F22" s="70">
        <f>GEW!$D$8+($D22-GEW!$D$8)*SUM(Fasering!$D$5:$D$10)</f>
        <v>2509.9954775671622</v>
      </c>
      <c r="G22" s="70">
        <f>GEW!$D$8+($D22-GEW!$D$8)*SUM(Fasering!$D$5:$D$11)</f>
        <v>2640.4291335909629</v>
      </c>
      <c r="H22" s="71">
        <f>GEW!$D$8+($D22-GEW!$D$8)*SUM(Fasering!$D$5:$D$12)</f>
        <v>2771.1566666666668</v>
      </c>
      <c r="I22" s="72">
        <f>($K$3+E22*12*7.57%)*SUM(Fasering!$D$5:$D$9)</f>
        <v>1276.9398120275939</v>
      </c>
      <c r="J22" s="30">
        <f>($K$3+F22*12*7.57%)*SUM(Fasering!$D$5:$D$10)</f>
        <v>1701.662093977289</v>
      </c>
      <c r="K22" s="30">
        <f>($K$3+G22*12*7.57%)*SUM(Fasering!$D$5:$D$11)</f>
        <v>2160.5457951363355</v>
      </c>
      <c r="L22" s="73">
        <f>($K$3+H22*12*7.57%)*SUM(Fasering!$D$5:$D$12)</f>
        <v>2655.6587160000013</v>
      </c>
    </row>
    <row r="23" spans="1:12" x14ac:dyDescent="0.2">
      <c r="A23" s="52">
        <f t="shared" si="2"/>
        <v>13</v>
      </c>
      <c r="B23" s="16">
        <v>33253.879999999997</v>
      </c>
      <c r="C23" s="16">
        <f t="shared" si="0"/>
        <v>33253.879999999997</v>
      </c>
      <c r="D23" s="68">
        <f t="shared" si="1"/>
        <v>2771.1566666666663</v>
      </c>
      <c r="E23" s="69">
        <f>GEW!$D$8+($D23-GEW!$D$8)*SUM(Fasering!$D$5:$D$9)</f>
        <v>2379.2679444914588</v>
      </c>
      <c r="F23" s="70">
        <f>GEW!$D$8+($D23-GEW!$D$8)*SUM(Fasering!$D$5:$D$10)</f>
        <v>2509.9954775671622</v>
      </c>
      <c r="G23" s="70">
        <f>GEW!$D$8+($D23-GEW!$D$8)*SUM(Fasering!$D$5:$D$11)</f>
        <v>2640.4291335909629</v>
      </c>
      <c r="H23" s="71">
        <f>GEW!$D$8+($D23-GEW!$D$8)*SUM(Fasering!$D$5:$D$12)</f>
        <v>2771.1566666666668</v>
      </c>
      <c r="I23" s="72">
        <f>($K$3+E23*12*7.57%)*SUM(Fasering!$D$5:$D$9)</f>
        <v>1276.9398120275939</v>
      </c>
      <c r="J23" s="30">
        <f>($K$3+F23*12*7.57%)*SUM(Fasering!$D$5:$D$10)</f>
        <v>1701.662093977289</v>
      </c>
      <c r="K23" s="30">
        <f>($K$3+G23*12*7.57%)*SUM(Fasering!$D$5:$D$11)</f>
        <v>2160.5457951363355</v>
      </c>
      <c r="L23" s="73">
        <f>($K$3+H23*12*7.57%)*SUM(Fasering!$D$5:$D$12)</f>
        <v>2655.6587160000013</v>
      </c>
    </row>
    <row r="24" spans="1:12" x14ac:dyDescent="0.2">
      <c r="A24" s="52">
        <f t="shared" si="2"/>
        <v>14</v>
      </c>
      <c r="B24" s="16">
        <v>34644.74</v>
      </c>
      <c r="C24" s="16">
        <f t="shared" si="0"/>
        <v>34644.74</v>
      </c>
      <c r="D24" s="68">
        <f t="shared" si="1"/>
        <v>2887.0616666666665</v>
      </c>
      <c r="E24" s="69">
        <f>GEW!$D$8+($D24-GEW!$D$8)*SUM(Fasering!$D$5:$D$9)</f>
        <v>2443.6267011562777</v>
      </c>
      <c r="F24" s="70">
        <f>GEW!$D$8+($D24-GEW!$D$8)*SUM(Fasering!$D$5:$D$10)</f>
        <v>2591.5492001731427</v>
      </c>
      <c r="G24" s="70">
        <f>GEW!$D$8+($D24-GEW!$D$8)*SUM(Fasering!$D$5:$D$11)</f>
        <v>2739.1391676498015</v>
      </c>
      <c r="H24" s="71">
        <f>GEW!$D$8+($D24-GEW!$D$8)*SUM(Fasering!$D$5:$D$12)</f>
        <v>2887.0616666666665</v>
      </c>
      <c r="I24" s="72">
        <f>($K$3+E24*12*7.57%)*SUM(Fasering!$D$5:$D$9)</f>
        <v>1309.402931132003</v>
      </c>
      <c r="J24" s="30">
        <f>($K$3+F24*12*7.57%)*SUM(Fasering!$D$5:$D$10)</f>
        <v>1753.7890702513014</v>
      </c>
      <c r="K24" s="30">
        <f>($K$3+G24*12*7.57%)*SUM(Fasering!$D$5:$D$11)</f>
        <v>2236.9113581097017</v>
      </c>
      <c r="L24" s="73">
        <f>($K$3+H24*12*7.57%)*SUM(Fasering!$D$5:$D$12)</f>
        <v>2760.9468180000003</v>
      </c>
    </row>
    <row r="25" spans="1:12" x14ac:dyDescent="0.2">
      <c r="A25" s="52">
        <f t="shared" si="2"/>
        <v>15</v>
      </c>
      <c r="B25" s="16">
        <v>34644.74</v>
      </c>
      <c r="C25" s="16">
        <f t="shared" si="0"/>
        <v>34644.74</v>
      </c>
      <c r="D25" s="68">
        <f t="shared" si="1"/>
        <v>2887.0616666666665</v>
      </c>
      <c r="E25" s="69">
        <f>GEW!$D$8+($D25-GEW!$D$8)*SUM(Fasering!$D$5:$D$9)</f>
        <v>2443.6267011562777</v>
      </c>
      <c r="F25" s="70">
        <f>GEW!$D$8+($D25-GEW!$D$8)*SUM(Fasering!$D$5:$D$10)</f>
        <v>2591.5492001731427</v>
      </c>
      <c r="G25" s="70">
        <f>GEW!$D$8+($D25-GEW!$D$8)*SUM(Fasering!$D$5:$D$11)</f>
        <v>2739.1391676498015</v>
      </c>
      <c r="H25" s="71">
        <f>GEW!$D$8+($D25-GEW!$D$8)*SUM(Fasering!$D$5:$D$12)</f>
        <v>2887.0616666666665</v>
      </c>
      <c r="I25" s="72">
        <f>($K$3+E25*12*7.57%)*SUM(Fasering!$D$5:$D$9)</f>
        <v>1309.402931132003</v>
      </c>
      <c r="J25" s="30">
        <f>($K$3+F25*12*7.57%)*SUM(Fasering!$D$5:$D$10)</f>
        <v>1753.7890702513014</v>
      </c>
      <c r="K25" s="30">
        <f>($K$3+G25*12*7.57%)*SUM(Fasering!$D$5:$D$11)</f>
        <v>2236.9113581097017</v>
      </c>
      <c r="L25" s="73">
        <f>($K$3+H25*12*7.57%)*SUM(Fasering!$D$5:$D$12)</f>
        <v>2760.9468180000003</v>
      </c>
    </row>
    <row r="26" spans="1:12" x14ac:dyDescent="0.2">
      <c r="A26" s="52">
        <f t="shared" si="2"/>
        <v>16</v>
      </c>
      <c r="B26" s="16">
        <v>36035.599999999999</v>
      </c>
      <c r="C26" s="16">
        <f t="shared" si="0"/>
        <v>36035.599999999999</v>
      </c>
      <c r="D26" s="68">
        <f t="shared" si="1"/>
        <v>3002.9666666666667</v>
      </c>
      <c r="E26" s="69">
        <f>GEW!$D$8+($D26-GEW!$D$8)*SUM(Fasering!$D$5:$D$9)</f>
        <v>2507.9854578210961</v>
      </c>
      <c r="F26" s="70">
        <f>GEW!$D$8+($D26-GEW!$D$8)*SUM(Fasering!$D$5:$D$10)</f>
        <v>2673.1029227791237</v>
      </c>
      <c r="G26" s="70">
        <f>GEW!$D$8+($D26-GEW!$D$8)*SUM(Fasering!$D$5:$D$11)</f>
        <v>2837.8492017086396</v>
      </c>
      <c r="H26" s="71">
        <f>GEW!$D$8+($D26-GEW!$D$8)*SUM(Fasering!$D$5:$D$12)</f>
        <v>3002.9666666666672</v>
      </c>
      <c r="I26" s="72">
        <f>($K$3+E26*12*7.57%)*SUM(Fasering!$D$5:$D$9)</f>
        <v>1341.8660502364119</v>
      </c>
      <c r="J26" s="30">
        <f>($K$3+F26*12*7.57%)*SUM(Fasering!$D$5:$D$10)</f>
        <v>1805.916046525314</v>
      </c>
      <c r="K26" s="30">
        <f>($K$3+G26*12*7.57%)*SUM(Fasering!$D$5:$D$11)</f>
        <v>2313.2769210830684</v>
      </c>
      <c r="L26" s="73">
        <f>($K$3+H26*12*7.57%)*SUM(Fasering!$D$5:$D$12)</f>
        <v>2866.2349200000012</v>
      </c>
    </row>
    <row r="27" spans="1:12" x14ac:dyDescent="0.2">
      <c r="A27" s="52">
        <f t="shared" si="2"/>
        <v>17</v>
      </c>
      <c r="B27" s="16">
        <v>36035.599999999999</v>
      </c>
      <c r="C27" s="16">
        <f t="shared" si="0"/>
        <v>36035.599999999999</v>
      </c>
      <c r="D27" s="68">
        <f t="shared" si="1"/>
        <v>3002.9666666666667</v>
      </c>
      <c r="E27" s="69">
        <f>GEW!$D$8+($D27-GEW!$D$8)*SUM(Fasering!$D$5:$D$9)</f>
        <v>2507.9854578210961</v>
      </c>
      <c r="F27" s="70">
        <f>GEW!$D$8+($D27-GEW!$D$8)*SUM(Fasering!$D$5:$D$10)</f>
        <v>2673.1029227791237</v>
      </c>
      <c r="G27" s="70">
        <f>GEW!$D$8+($D27-GEW!$D$8)*SUM(Fasering!$D$5:$D$11)</f>
        <v>2837.8492017086396</v>
      </c>
      <c r="H27" s="71">
        <f>GEW!$D$8+($D27-GEW!$D$8)*SUM(Fasering!$D$5:$D$12)</f>
        <v>3002.9666666666672</v>
      </c>
      <c r="I27" s="72">
        <f>($K$3+E27*12*7.57%)*SUM(Fasering!$D$5:$D$9)</f>
        <v>1341.8660502364119</v>
      </c>
      <c r="J27" s="30">
        <f>($K$3+F27*12*7.57%)*SUM(Fasering!$D$5:$D$10)</f>
        <v>1805.916046525314</v>
      </c>
      <c r="K27" s="30">
        <f>($K$3+G27*12*7.57%)*SUM(Fasering!$D$5:$D$11)</f>
        <v>2313.2769210830684</v>
      </c>
      <c r="L27" s="73">
        <f>($K$3+H27*12*7.57%)*SUM(Fasering!$D$5:$D$12)</f>
        <v>2866.2349200000012</v>
      </c>
    </row>
    <row r="28" spans="1:12" x14ac:dyDescent="0.2">
      <c r="A28" s="52">
        <f t="shared" si="2"/>
        <v>18</v>
      </c>
      <c r="B28" s="16">
        <v>37426.47</v>
      </c>
      <c r="C28" s="16">
        <f t="shared" si="0"/>
        <v>37426.47</v>
      </c>
      <c r="D28" s="68">
        <f t="shared" si="1"/>
        <v>3118.8724999999999</v>
      </c>
      <c r="E28" s="69">
        <f>GEW!$D$8+($D28-GEW!$D$8)*SUM(Fasering!$D$5:$D$9)</f>
        <v>2572.3446772122616</v>
      </c>
      <c r="F28" s="70">
        <f>GEW!$D$8+($D28-GEW!$D$8)*SUM(Fasering!$D$5:$D$10)</f>
        <v>2754.6572317397522</v>
      </c>
      <c r="G28" s="70">
        <f>GEW!$D$8+($D28-GEW!$D$8)*SUM(Fasering!$D$5:$D$11)</f>
        <v>2936.5599454725093</v>
      </c>
      <c r="H28" s="71">
        <f>GEW!$D$8+($D28-GEW!$D$8)*SUM(Fasering!$D$5:$D$12)</f>
        <v>3118.8725000000004</v>
      </c>
      <c r="I28" s="72">
        <f>($K$3+E28*12*7.57%)*SUM(Fasering!$D$5:$D$9)</f>
        <v>1374.3294027440322</v>
      </c>
      <c r="J28" s="30">
        <f>($K$3+F28*12*7.57%)*SUM(Fasering!$D$5:$D$10)</f>
        <v>1858.0433975816645</v>
      </c>
      <c r="K28" s="30">
        <f>($K$3+G28*12*7.57%)*SUM(Fasering!$D$5:$D$11)</f>
        <v>2389.643033109272</v>
      </c>
      <c r="L28" s="73">
        <f>($K$3+H28*12*7.57%)*SUM(Fasering!$D$5:$D$12)</f>
        <v>2971.523779000001</v>
      </c>
    </row>
    <row r="29" spans="1:12" x14ac:dyDescent="0.2">
      <c r="A29" s="52">
        <f t="shared" si="2"/>
        <v>19</v>
      </c>
      <c r="B29" s="16">
        <v>37426.47</v>
      </c>
      <c r="C29" s="16">
        <f t="shared" si="0"/>
        <v>37426.47</v>
      </c>
      <c r="D29" s="68">
        <f t="shared" si="1"/>
        <v>3118.8724999999999</v>
      </c>
      <c r="E29" s="69">
        <f>GEW!$D$8+($D29-GEW!$D$8)*SUM(Fasering!$D$5:$D$9)</f>
        <v>2572.3446772122616</v>
      </c>
      <c r="F29" s="70">
        <f>GEW!$D$8+($D29-GEW!$D$8)*SUM(Fasering!$D$5:$D$10)</f>
        <v>2754.6572317397522</v>
      </c>
      <c r="G29" s="70">
        <f>GEW!$D$8+($D29-GEW!$D$8)*SUM(Fasering!$D$5:$D$11)</f>
        <v>2936.5599454725093</v>
      </c>
      <c r="H29" s="71">
        <f>GEW!$D$8+($D29-GEW!$D$8)*SUM(Fasering!$D$5:$D$12)</f>
        <v>3118.8725000000004</v>
      </c>
      <c r="I29" s="72">
        <f>($K$3+E29*12*7.57%)*SUM(Fasering!$D$5:$D$9)</f>
        <v>1374.3294027440322</v>
      </c>
      <c r="J29" s="30">
        <f>($K$3+F29*12*7.57%)*SUM(Fasering!$D$5:$D$10)</f>
        <v>1858.0433975816645</v>
      </c>
      <c r="K29" s="30">
        <f>($K$3+G29*12*7.57%)*SUM(Fasering!$D$5:$D$11)</f>
        <v>2389.643033109272</v>
      </c>
      <c r="L29" s="73">
        <f>($K$3+H29*12*7.57%)*SUM(Fasering!$D$5:$D$12)</f>
        <v>2971.523779000001</v>
      </c>
    </row>
    <row r="30" spans="1:12" x14ac:dyDescent="0.2">
      <c r="A30" s="52">
        <f t="shared" si="2"/>
        <v>20</v>
      </c>
      <c r="B30" s="16">
        <v>38817.33</v>
      </c>
      <c r="C30" s="16">
        <f t="shared" si="0"/>
        <v>38817.33</v>
      </c>
      <c r="D30" s="68">
        <f t="shared" si="1"/>
        <v>3234.7775000000001</v>
      </c>
      <c r="E30" s="69">
        <f>GEW!$D$8+($D30-GEW!$D$8)*SUM(Fasering!$D$5:$D$9)</f>
        <v>2636.70343387708</v>
      </c>
      <c r="F30" s="70">
        <f>GEW!$D$8+($D30-GEW!$D$8)*SUM(Fasering!$D$5:$D$10)</f>
        <v>2836.2109543457327</v>
      </c>
      <c r="G30" s="70">
        <f>GEW!$D$8+($D30-GEW!$D$8)*SUM(Fasering!$D$5:$D$11)</f>
        <v>3035.2699795313474</v>
      </c>
      <c r="H30" s="71">
        <f>GEW!$D$8+($D30-GEW!$D$8)*SUM(Fasering!$D$5:$D$12)</f>
        <v>3234.7775000000001</v>
      </c>
      <c r="I30" s="72">
        <f>($K$3+E30*12*7.57%)*SUM(Fasering!$D$5:$D$9)</f>
        <v>1406.7925218484411</v>
      </c>
      <c r="J30" s="30">
        <f>($K$3+F30*12*7.57%)*SUM(Fasering!$D$5:$D$10)</f>
        <v>1910.1703738556766</v>
      </c>
      <c r="K30" s="30">
        <f>($K$3+G30*12*7.57%)*SUM(Fasering!$D$5:$D$11)</f>
        <v>2466.0085960826382</v>
      </c>
      <c r="L30" s="73">
        <f>($K$3+H30*12*7.57%)*SUM(Fasering!$D$5:$D$12)</f>
        <v>3076.8118810000014</v>
      </c>
    </row>
    <row r="31" spans="1:12" x14ac:dyDescent="0.2">
      <c r="A31" s="52">
        <f t="shared" si="2"/>
        <v>21</v>
      </c>
      <c r="B31" s="16">
        <v>38817.33</v>
      </c>
      <c r="C31" s="16">
        <f t="shared" si="0"/>
        <v>38817.33</v>
      </c>
      <c r="D31" s="68">
        <f t="shared" si="1"/>
        <v>3234.7775000000001</v>
      </c>
      <c r="E31" s="69">
        <f>GEW!$D$8+($D31-GEW!$D$8)*SUM(Fasering!$D$5:$D$9)</f>
        <v>2636.70343387708</v>
      </c>
      <c r="F31" s="70">
        <f>GEW!$D$8+($D31-GEW!$D$8)*SUM(Fasering!$D$5:$D$10)</f>
        <v>2836.2109543457327</v>
      </c>
      <c r="G31" s="70">
        <f>GEW!$D$8+($D31-GEW!$D$8)*SUM(Fasering!$D$5:$D$11)</f>
        <v>3035.2699795313474</v>
      </c>
      <c r="H31" s="71">
        <f>GEW!$D$8+($D31-GEW!$D$8)*SUM(Fasering!$D$5:$D$12)</f>
        <v>3234.7775000000001</v>
      </c>
      <c r="I31" s="72">
        <f>($K$3+E31*12*7.57%)*SUM(Fasering!$D$5:$D$9)</f>
        <v>1406.7925218484411</v>
      </c>
      <c r="J31" s="30">
        <f>($K$3+F31*12*7.57%)*SUM(Fasering!$D$5:$D$10)</f>
        <v>1910.1703738556766</v>
      </c>
      <c r="K31" s="30">
        <f>($K$3+G31*12*7.57%)*SUM(Fasering!$D$5:$D$11)</f>
        <v>2466.0085960826382</v>
      </c>
      <c r="L31" s="73">
        <f>($K$3+H31*12*7.57%)*SUM(Fasering!$D$5:$D$12)</f>
        <v>3076.8118810000014</v>
      </c>
    </row>
    <row r="32" spans="1:12" x14ac:dyDescent="0.2">
      <c r="A32" s="52">
        <f t="shared" si="2"/>
        <v>22</v>
      </c>
      <c r="B32" s="16">
        <v>40208.19</v>
      </c>
      <c r="C32" s="16">
        <f t="shared" si="0"/>
        <v>40208.19</v>
      </c>
      <c r="D32" s="68">
        <f t="shared" si="1"/>
        <v>3350.6825000000003</v>
      </c>
      <c r="E32" s="69">
        <f>GEW!$D$8+($D32-GEW!$D$8)*SUM(Fasering!$D$5:$D$9)</f>
        <v>2701.0621905418984</v>
      </c>
      <c r="F32" s="70">
        <f>GEW!$D$8+($D32-GEW!$D$8)*SUM(Fasering!$D$5:$D$10)</f>
        <v>2917.7646769517137</v>
      </c>
      <c r="G32" s="70">
        <f>GEW!$D$8+($D32-GEW!$D$8)*SUM(Fasering!$D$5:$D$11)</f>
        <v>3133.9800135901855</v>
      </c>
      <c r="H32" s="71">
        <f>GEW!$D$8+($D32-GEW!$D$8)*SUM(Fasering!$D$5:$D$12)</f>
        <v>3350.6825000000008</v>
      </c>
      <c r="I32" s="72">
        <f>($K$3+E32*12*7.57%)*SUM(Fasering!$D$5:$D$9)</f>
        <v>1439.2556409528497</v>
      </c>
      <c r="J32" s="30">
        <f>($K$3+F32*12*7.57%)*SUM(Fasering!$D$5:$D$10)</f>
        <v>1962.297350129689</v>
      </c>
      <c r="K32" s="30">
        <f>($K$3+G32*12*7.57%)*SUM(Fasering!$D$5:$D$11)</f>
        <v>2542.3741590560044</v>
      </c>
      <c r="L32" s="73">
        <f>($K$3+H32*12*7.57%)*SUM(Fasering!$D$5:$D$12)</f>
        <v>3182.0999830000019</v>
      </c>
    </row>
    <row r="33" spans="1:12" x14ac:dyDescent="0.2">
      <c r="A33" s="52">
        <f t="shared" si="2"/>
        <v>23</v>
      </c>
      <c r="B33" s="16">
        <v>41599.06</v>
      </c>
      <c r="C33" s="16">
        <f t="shared" si="0"/>
        <v>41599.06</v>
      </c>
      <c r="D33" s="68">
        <f t="shared" si="1"/>
        <v>3466.5883333333331</v>
      </c>
      <c r="E33" s="69">
        <f>GEW!$D$8+($D33-GEW!$D$8)*SUM(Fasering!$D$5:$D$9)</f>
        <v>2765.4214099330638</v>
      </c>
      <c r="F33" s="70">
        <f>GEW!$D$8+($D33-GEW!$D$8)*SUM(Fasering!$D$5:$D$10)</f>
        <v>2999.3189859123422</v>
      </c>
      <c r="G33" s="70">
        <f>GEW!$D$8+($D33-GEW!$D$8)*SUM(Fasering!$D$5:$D$11)</f>
        <v>3232.6907573540548</v>
      </c>
      <c r="H33" s="71">
        <f>GEW!$D$8+($D33-GEW!$D$8)*SUM(Fasering!$D$5:$D$12)</f>
        <v>3466.5883333333336</v>
      </c>
      <c r="I33" s="72">
        <f>($K$3+E33*12*7.57%)*SUM(Fasering!$D$5:$D$9)</f>
        <v>1471.7189934604703</v>
      </c>
      <c r="J33" s="30">
        <f>($K$3+F33*12*7.57%)*SUM(Fasering!$D$5:$D$10)</f>
        <v>2014.4247011860398</v>
      </c>
      <c r="K33" s="30">
        <f>($K$3+G33*12*7.57%)*SUM(Fasering!$D$5:$D$11)</f>
        <v>2618.7402710822075</v>
      </c>
      <c r="L33" s="73">
        <f>($K$3+H33*12*7.57%)*SUM(Fasering!$D$5:$D$12)</f>
        <v>3287.3888420000017</v>
      </c>
    </row>
    <row r="34" spans="1:12" x14ac:dyDescent="0.2">
      <c r="A34" s="52">
        <f t="shared" si="2"/>
        <v>24</v>
      </c>
      <c r="B34" s="16">
        <v>42989.919999999998</v>
      </c>
      <c r="C34" s="16">
        <f t="shared" si="0"/>
        <v>42989.919999999998</v>
      </c>
      <c r="D34" s="68">
        <f t="shared" si="1"/>
        <v>3582.4933333333333</v>
      </c>
      <c r="E34" s="69">
        <f>GEW!$D$8+($D34-GEW!$D$8)*SUM(Fasering!$D$5:$D$9)</f>
        <v>2829.7801665978823</v>
      </c>
      <c r="F34" s="70">
        <f>GEW!$D$8+($D34-GEW!$D$8)*SUM(Fasering!$D$5:$D$10)</f>
        <v>3080.8727085183227</v>
      </c>
      <c r="G34" s="70">
        <f>GEW!$D$8+($D34-GEW!$D$8)*SUM(Fasering!$D$5:$D$11)</f>
        <v>3331.4007914128933</v>
      </c>
      <c r="H34" s="71">
        <f>GEW!$D$8+($D34-GEW!$D$8)*SUM(Fasering!$D$5:$D$12)</f>
        <v>3582.4933333333338</v>
      </c>
      <c r="I34" s="72">
        <f>($K$3+E34*12*7.57%)*SUM(Fasering!$D$5:$D$9)</f>
        <v>1504.1821125648792</v>
      </c>
      <c r="J34" s="30">
        <f>($K$3+F34*12*7.57%)*SUM(Fasering!$D$5:$D$10)</f>
        <v>2066.5516774600519</v>
      </c>
      <c r="K34" s="30">
        <f>($K$3+G34*12*7.57%)*SUM(Fasering!$D$5:$D$11)</f>
        <v>2695.1058340555742</v>
      </c>
      <c r="L34" s="73">
        <f>($K$3+H34*12*7.57%)*SUM(Fasering!$D$5:$D$12)</f>
        <v>3392.6769440000016</v>
      </c>
    </row>
    <row r="35" spans="1:12" x14ac:dyDescent="0.2">
      <c r="A35" s="52">
        <f t="shared" si="2"/>
        <v>25</v>
      </c>
      <c r="B35" s="16">
        <v>43067.92</v>
      </c>
      <c r="C35" s="16">
        <f t="shared" si="0"/>
        <v>43067.92</v>
      </c>
      <c r="D35" s="68">
        <f t="shared" si="1"/>
        <v>3588.9933333333333</v>
      </c>
      <c r="E35" s="69">
        <f>GEW!$D$8+($D35-GEW!$D$8)*SUM(Fasering!$D$5:$D$9)</f>
        <v>2833.3894321025741</v>
      </c>
      <c r="F35" s="70">
        <f>GEW!$D$8+($D35-GEW!$D$8)*SUM(Fasering!$D$5:$D$10)</f>
        <v>3085.4462747746438</v>
      </c>
      <c r="G35" s="70">
        <f>GEW!$D$8+($D35-GEW!$D$8)*SUM(Fasering!$D$5:$D$11)</f>
        <v>3336.9364906612645</v>
      </c>
      <c r="H35" s="71">
        <f>GEW!$D$8+($D35-GEW!$D$8)*SUM(Fasering!$D$5:$D$12)</f>
        <v>3588.9933333333338</v>
      </c>
      <c r="I35" s="72">
        <f>($K$3+E35*12*7.57%)*SUM(Fasering!$D$5:$D$9)</f>
        <v>1506.0026576162456</v>
      </c>
      <c r="J35" s="30">
        <f>($K$3+F35*12*7.57%)*SUM(Fasering!$D$5:$D$10)</f>
        <v>2069.4749796970659</v>
      </c>
      <c r="K35" s="30">
        <f>($K$3+G35*12*7.57%)*SUM(Fasering!$D$5:$D$11)</f>
        <v>2699.3884461890189</v>
      </c>
      <c r="L35" s="73">
        <f>($K$3+H35*12*7.57%)*SUM(Fasering!$D$5:$D$12)</f>
        <v>3398.5815440000015</v>
      </c>
    </row>
    <row r="36" spans="1:12" x14ac:dyDescent="0.2">
      <c r="A36" s="52">
        <f t="shared" si="2"/>
        <v>26</v>
      </c>
      <c r="B36" s="16">
        <v>43140.19</v>
      </c>
      <c r="C36" s="16">
        <f t="shared" si="0"/>
        <v>43140.19</v>
      </c>
      <c r="D36" s="68">
        <f t="shared" si="1"/>
        <v>3595.0158333333334</v>
      </c>
      <c r="E36" s="69">
        <f>GEW!$D$8+($D36-GEW!$D$8)*SUM(Fasering!$D$5:$D$9)</f>
        <v>2836.7335554105753</v>
      </c>
      <c r="F36" s="70">
        <f>GEW!$D$8+($D36-GEW!$D$8)*SUM(Fasering!$D$5:$D$10)</f>
        <v>3089.6838598175195</v>
      </c>
      <c r="G36" s="70">
        <f>GEW!$D$8+($D36-GEW!$D$8)*SUM(Fasering!$D$5:$D$11)</f>
        <v>3342.0655289263896</v>
      </c>
      <c r="H36" s="71">
        <f>GEW!$D$8+($D36-GEW!$D$8)*SUM(Fasering!$D$5:$D$12)</f>
        <v>3595.0158333333338</v>
      </c>
      <c r="I36" s="72">
        <f>($K$3+E36*12*7.57%)*SUM(Fasering!$D$5:$D$9)</f>
        <v>1507.6894626273004</v>
      </c>
      <c r="J36" s="30">
        <f>($K$3+F36*12*7.57%)*SUM(Fasering!$D$5:$D$10)</f>
        <v>2072.1835316543602</v>
      </c>
      <c r="K36" s="30">
        <f>($K$3+G36*12*7.57%)*SUM(Fasering!$D$5:$D$11)</f>
        <v>2703.3564510465062</v>
      </c>
      <c r="L36" s="73">
        <f>($K$3+H36*12*7.57%)*SUM(Fasering!$D$5:$D$12)</f>
        <v>3404.0523830000016</v>
      </c>
    </row>
    <row r="37" spans="1:12" x14ac:dyDescent="0.2">
      <c r="A37" s="52">
        <f t="shared" si="2"/>
        <v>27</v>
      </c>
      <c r="B37" s="16">
        <v>43207.15</v>
      </c>
      <c r="C37" s="16">
        <f t="shared" si="0"/>
        <v>43207.15</v>
      </c>
      <c r="D37" s="68">
        <f t="shared" si="1"/>
        <v>3600.5958333333333</v>
      </c>
      <c r="E37" s="69">
        <f>GEW!$D$8+($D37-GEW!$D$8)*SUM(Fasering!$D$5:$D$9)</f>
        <v>2839.8319710284495</v>
      </c>
      <c r="F37" s="70">
        <f>GEW!$D$8+($D37-GEW!$D$8)*SUM(Fasering!$D$5:$D$10)</f>
        <v>3093.6100905421763</v>
      </c>
      <c r="G37" s="70">
        <f>GEW!$D$8+($D37-GEW!$D$8)*SUM(Fasering!$D$5:$D$11)</f>
        <v>3346.8177138196065</v>
      </c>
      <c r="H37" s="71">
        <f>GEW!$D$8+($D37-GEW!$D$8)*SUM(Fasering!$D$5:$D$12)</f>
        <v>3600.5958333333338</v>
      </c>
      <c r="I37" s="72">
        <f>($K$3+E37*12*7.57%)*SUM(Fasering!$D$5:$D$9)</f>
        <v>1509.2523305329355</v>
      </c>
      <c r="J37" s="30">
        <f>($K$3+F37*12*7.57%)*SUM(Fasering!$D$5:$D$10)</f>
        <v>2074.6930741901351</v>
      </c>
      <c r="K37" s="30">
        <f>($K$3+G37*12*7.57%)*SUM(Fasering!$D$5:$D$11)</f>
        <v>2707.0329088472167</v>
      </c>
      <c r="L37" s="73">
        <f>($K$3+H37*12*7.57%)*SUM(Fasering!$D$5:$D$12)</f>
        <v>3409.1212550000018</v>
      </c>
    </row>
    <row r="38" spans="1:12" x14ac:dyDescent="0.2">
      <c r="A38" s="52">
        <f t="shared" si="2"/>
        <v>28</v>
      </c>
      <c r="B38" s="16">
        <v>43269.18</v>
      </c>
      <c r="C38" s="16">
        <f t="shared" si="0"/>
        <v>43269.18</v>
      </c>
      <c r="D38" s="68">
        <f t="shared" si="1"/>
        <v>3605.7649999999999</v>
      </c>
      <c r="E38" s="69">
        <f>GEW!$D$8+($D38-GEW!$D$8)*SUM(Fasering!$D$5:$D$9)</f>
        <v>2842.7022625573727</v>
      </c>
      <c r="F38" s="70">
        <f>GEW!$D$8+($D38-GEW!$D$8)*SUM(Fasering!$D$5:$D$10)</f>
        <v>3097.247248425248</v>
      </c>
      <c r="G38" s="70">
        <f>GEW!$D$8+($D38-GEW!$D$8)*SUM(Fasering!$D$5:$D$11)</f>
        <v>3351.2200141321255</v>
      </c>
      <c r="H38" s="71">
        <f>GEW!$D$8+($D38-GEW!$D$8)*SUM(Fasering!$D$5:$D$12)</f>
        <v>3605.7650000000003</v>
      </c>
      <c r="I38" s="72">
        <f>($K$3+E38*12*7.57%)*SUM(Fasering!$D$5:$D$9)</f>
        <v>1510.7001306551949</v>
      </c>
      <c r="J38" s="30">
        <f>($K$3+F38*12*7.57%)*SUM(Fasering!$D$5:$D$10)</f>
        <v>2077.0178490332373</v>
      </c>
      <c r="K38" s="30">
        <f>($K$3+G38*12*7.57%)*SUM(Fasering!$D$5:$D$11)</f>
        <v>2710.4386835989803</v>
      </c>
      <c r="L38" s="73">
        <f>($K$3+H38*12*7.57%)*SUM(Fasering!$D$5:$D$12)</f>
        <v>3413.8169260000018</v>
      </c>
    </row>
    <row r="39" spans="1:12" x14ac:dyDescent="0.2">
      <c r="A39" s="52">
        <f t="shared" si="2"/>
        <v>29</v>
      </c>
      <c r="B39" s="16">
        <v>43326.62</v>
      </c>
      <c r="C39" s="16">
        <f t="shared" si="0"/>
        <v>43326.62</v>
      </c>
      <c r="D39" s="68">
        <f t="shared" si="1"/>
        <v>3610.5516666666667</v>
      </c>
      <c r="E39" s="69">
        <f>GEW!$D$8+($D39-GEW!$D$8)*SUM(Fasering!$D$5:$D$9)</f>
        <v>2845.3601626931359</v>
      </c>
      <c r="F39" s="70">
        <f>GEW!$D$8+($D39-GEW!$D$8)*SUM(Fasering!$D$5:$D$10)</f>
        <v>3100.6152695247747</v>
      </c>
      <c r="G39" s="70">
        <f>GEW!$D$8+($D39-GEW!$D$8)*SUM(Fasering!$D$5:$D$11)</f>
        <v>3355.2965598350283</v>
      </c>
      <c r="H39" s="71">
        <f>GEW!$D$8+($D39-GEW!$D$8)*SUM(Fasering!$D$5:$D$12)</f>
        <v>3610.5516666666672</v>
      </c>
      <c r="I39" s="72">
        <f>($K$3+E39*12*7.57%)*SUM(Fasering!$D$5:$D$9)</f>
        <v>1512.0407987032786</v>
      </c>
      <c r="J39" s="30">
        <f>($K$3+F39*12*7.57%)*SUM(Fasering!$D$5:$D$10)</f>
        <v>2079.1705987831615</v>
      </c>
      <c r="K39" s="30">
        <f>($K$3+G39*12*7.57%)*SUM(Fasering!$D$5:$D$11)</f>
        <v>2713.5924430982759</v>
      </c>
      <c r="L39" s="73">
        <f>($K$3+H39*12*7.57%)*SUM(Fasering!$D$5:$D$12)</f>
        <v>3418.1651340000021</v>
      </c>
    </row>
    <row r="40" spans="1:12" x14ac:dyDescent="0.2">
      <c r="A40" s="52">
        <f t="shared" si="2"/>
        <v>30</v>
      </c>
      <c r="B40" s="16">
        <v>43379.87</v>
      </c>
      <c r="C40" s="16">
        <f t="shared" si="0"/>
        <v>43379.87</v>
      </c>
      <c r="D40" s="68">
        <f t="shared" si="1"/>
        <v>3614.9891666666667</v>
      </c>
      <c r="E40" s="69">
        <f>GEW!$D$8+($D40-GEW!$D$8)*SUM(Fasering!$D$5:$D$9)</f>
        <v>2847.8241804896084</v>
      </c>
      <c r="F40" s="70">
        <f>GEW!$D$8+($D40-GEW!$D$8)*SUM(Fasering!$D$5:$D$10)</f>
        <v>3103.7376080266858</v>
      </c>
      <c r="G40" s="70">
        <f>GEW!$D$8+($D40-GEW!$D$8)*SUM(Fasering!$D$5:$D$11)</f>
        <v>3359.0757391295892</v>
      </c>
      <c r="H40" s="71">
        <f>GEW!$D$8+($D40-GEW!$D$8)*SUM(Fasering!$D$5:$D$12)</f>
        <v>3614.9891666666672</v>
      </c>
      <c r="I40" s="72">
        <f>($K$3+E40*12*7.57%)*SUM(Fasering!$D$5:$D$9)</f>
        <v>1513.2836708056541</v>
      </c>
      <c r="J40" s="30">
        <f>($K$3+F40*12*7.57%)*SUM(Fasering!$D$5:$D$10)</f>
        <v>2081.1663147334302</v>
      </c>
      <c r="K40" s="30">
        <f>($K$3+G40*12*7.57%)*SUM(Fasering!$D$5:$D$11)</f>
        <v>2716.5161494586082</v>
      </c>
      <c r="L40" s="73">
        <f>($K$3+H40*12*7.57%)*SUM(Fasering!$D$5:$D$12)</f>
        <v>3422.1961590000019</v>
      </c>
    </row>
    <row r="41" spans="1:12" x14ac:dyDescent="0.2">
      <c r="A41" s="52">
        <f t="shared" si="2"/>
        <v>31</v>
      </c>
      <c r="B41" s="16">
        <v>43429.16</v>
      </c>
      <c r="C41" s="16">
        <f t="shared" si="0"/>
        <v>43429.16</v>
      </c>
      <c r="D41" s="68">
        <f t="shared" si="1"/>
        <v>3619.0966666666668</v>
      </c>
      <c r="E41" s="69">
        <f>GEW!$D$8+($D41-GEW!$D$8)*SUM(Fasering!$D$5:$D$9)</f>
        <v>2850.1049586527656</v>
      </c>
      <c r="F41" s="70">
        <f>GEW!$D$8+($D41-GEW!$D$8)*SUM(Fasering!$D$5:$D$10)</f>
        <v>3106.6277500878919</v>
      </c>
      <c r="G41" s="70">
        <f>GEW!$D$8+($D41-GEW!$D$8)*SUM(Fasering!$D$5:$D$11)</f>
        <v>3362.573875231541</v>
      </c>
      <c r="H41" s="71">
        <f>GEW!$D$8+($D41-GEW!$D$8)*SUM(Fasering!$D$5:$D$12)</f>
        <v>3619.0966666666673</v>
      </c>
      <c r="I41" s="72">
        <f>($K$3+E41*12*7.57%)*SUM(Fasering!$D$5:$D$9)</f>
        <v>1514.4341152361906</v>
      </c>
      <c r="J41" s="30">
        <f>($K$3+F41*12*7.57%)*SUM(Fasering!$D$5:$D$10)</f>
        <v>2083.0136168778204</v>
      </c>
      <c r="K41" s="30">
        <f>($K$3+G41*12*7.57%)*SUM(Fasering!$D$5:$D$11)</f>
        <v>2719.2224308952427</v>
      </c>
      <c r="L41" s="73">
        <f>($K$3+H41*12*7.57%)*SUM(Fasering!$D$5:$D$12)</f>
        <v>3425.9274120000014</v>
      </c>
    </row>
    <row r="42" spans="1:12" x14ac:dyDescent="0.2">
      <c r="A42" s="52">
        <f t="shared" si="2"/>
        <v>32</v>
      </c>
      <c r="B42" s="16">
        <v>43474.81</v>
      </c>
      <c r="C42" s="16">
        <f t="shared" si="0"/>
        <v>43474.81</v>
      </c>
      <c r="D42" s="68">
        <f t="shared" si="1"/>
        <v>3622.9008333333331</v>
      </c>
      <c r="E42" s="69">
        <f>GEW!$D$8+($D42-GEW!$D$8)*SUM(Fasering!$D$5:$D$9)</f>
        <v>2852.2173044257038</v>
      </c>
      <c r="F42" s="70">
        <f>GEW!$D$8+($D42-GEW!$D$8)*SUM(Fasering!$D$5:$D$10)</f>
        <v>3109.3044590571362</v>
      </c>
      <c r="G42" s="70">
        <f>GEW!$D$8+($D42-GEW!$D$8)*SUM(Fasering!$D$5:$D$11)</f>
        <v>3365.8136787019012</v>
      </c>
      <c r="H42" s="71">
        <f>GEW!$D$8+($D42-GEW!$D$8)*SUM(Fasering!$D$5:$D$12)</f>
        <v>3622.9008333333336</v>
      </c>
      <c r="I42" s="72">
        <f>($K$3+E42*12*7.57%)*SUM(Fasering!$D$5:$D$9)</f>
        <v>1515.4996008976636</v>
      </c>
      <c r="J42" s="30">
        <f>($K$3+F42*12*7.57%)*SUM(Fasering!$D$5:$D$10)</f>
        <v>2084.7244982511493</v>
      </c>
      <c r="K42" s="30">
        <f>($K$3+G42*12*7.57%)*SUM(Fasering!$D$5:$D$11)</f>
        <v>2721.7288570989826</v>
      </c>
      <c r="L42" s="73">
        <f>($K$3+H42*12*7.57%)*SUM(Fasering!$D$5:$D$12)</f>
        <v>3429.3831170000017</v>
      </c>
    </row>
    <row r="43" spans="1:12" x14ac:dyDescent="0.2">
      <c r="A43" s="52">
        <f t="shared" si="2"/>
        <v>33</v>
      </c>
      <c r="B43" s="16">
        <v>43517.06</v>
      </c>
      <c r="C43" s="16">
        <f t="shared" si="0"/>
        <v>43517.06</v>
      </c>
      <c r="D43" s="68">
        <f t="shared" si="1"/>
        <v>3626.4216666666666</v>
      </c>
      <c r="E43" s="69">
        <f>GEW!$D$8+($D43-GEW!$D$8)*SUM(Fasering!$D$5:$D$9)</f>
        <v>2854.1723232407453</v>
      </c>
      <c r="F43" s="70">
        <f>GEW!$D$8+($D43-GEW!$D$8)*SUM(Fasering!$D$5:$D$10)</f>
        <v>3111.7818074459765</v>
      </c>
      <c r="G43" s="70">
        <f>GEW!$D$8+($D43-GEW!$D$8)*SUM(Fasering!$D$5:$D$11)</f>
        <v>3368.8121824614354</v>
      </c>
      <c r="H43" s="71">
        <f>GEW!$D$8+($D43-GEW!$D$8)*SUM(Fasering!$D$5:$D$12)</f>
        <v>3626.4216666666671</v>
      </c>
      <c r="I43" s="72">
        <f>($K$3+E43*12*7.57%)*SUM(Fasering!$D$5:$D$9)</f>
        <v>1516.4857294671538</v>
      </c>
      <c r="J43" s="30">
        <f>($K$3+F43*12*7.57%)*SUM(Fasering!$D$5:$D$10)</f>
        <v>2086.3079536295322</v>
      </c>
      <c r="K43" s="30">
        <f>($K$3+G43*12*7.57%)*SUM(Fasering!$D$5:$D$11)</f>
        <v>2724.0486053379313</v>
      </c>
      <c r="L43" s="73">
        <f>($K$3+H43*12*7.57%)*SUM(Fasering!$D$5:$D$12)</f>
        <v>3432.5814420000015</v>
      </c>
    </row>
    <row r="44" spans="1:12" x14ac:dyDescent="0.2">
      <c r="A44" s="52">
        <f t="shared" si="2"/>
        <v>34</v>
      </c>
      <c r="B44" s="16">
        <v>43556.22</v>
      </c>
      <c r="C44" s="16">
        <f t="shared" si="0"/>
        <v>43556.22</v>
      </c>
      <c r="D44" s="68">
        <f t="shared" si="1"/>
        <v>3629.6849999999999</v>
      </c>
      <c r="E44" s="69">
        <f>GEW!$D$8+($D44-GEW!$D$8)*SUM(Fasering!$D$5:$D$9)</f>
        <v>2855.9843596146393</v>
      </c>
      <c r="F44" s="70">
        <f>GEW!$D$8+($D44-GEW!$D$8)*SUM(Fasering!$D$5:$D$10)</f>
        <v>3114.0779722485086</v>
      </c>
      <c r="G44" s="70">
        <f>GEW!$D$8+($D44-GEW!$D$8)*SUM(Fasering!$D$5:$D$11)</f>
        <v>3371.5913873661307</v>
      </c>
      <c r="H44" s="71">
        <f>GEW!$D$8+($D44-GEW!$D$8)*SUM(Fasering!$D$5:$D$12)</f>
        <v>3629.6850000000004</v>
      </c>
      <c r="I44" s="72">
        <f>($K$3+E44*12*7.57%)*SUM(Fasering!$D$5:$D$9)</f>
        <v>1517.3997364442248</v>
      </c>
      <c r="J44" s="30">
        <f>($K$3+F44*12*7.57%)*SUM(Fasering!$D$5:$D$10)</f>
        <v>2087.7756012654472</v>
      </c>
      <c r="K44" s="30">
        <f>($K$3+G44*12*7.57%)*SUM(Fasering!$D$5:$D$11)</f>
        <v>2726.1986962500559</v>
      </c>
      <c r="L44" s="73">
        <f>($K$3+H44*12*7.57%)*SUM(Fasering!$D$5:$D$12)</f>
        <v>3435.5458540000013</v>
      </c>
    </row>
    <row r="45" spans="1:12" x14ac:dyDescent="0.2">
      <c r="A45" s="52">
        <f t="shared" si="2"/>
        <v>35</v>
      </c>
      <c r="B45" s="16">
        <v>43592.44</v>
      </c>
      <c r="C45" s="16">
        <f t="shared" si="0"/>
        <v>43592.44</v>
      </c>
      <c r="D45" s="68">
        <f t="shared" si="1"/>
        <v>3632.7033333333334</v>
      </c>
      <c r="E45" s="69">
        <f>GEW!$D$8+($D45-GEW!$D$8)*SUM(Fasering!$D$5:$D$9)</f>
        <v>2857.660354442587</v>
      </c>
      <c r="F45" s="70">
        <f>GEW!$D$8+($D45-GEW!$D$8)*SUM(Fasering!$D$5:$D$10)</f>
        <v>3116.2017487844569</v>
      </c>
      <c r="G45" s="70">
        <f>GEW!$D$8+($D45-GEW!$D$8)*SUM(Fasering!$D$5:$D$11)</f>
        <v>3374.161938991464</v>
      </c>
      <c r="H45" s="71">
        <f>GEW!$D$8+($D45-GEW!$D$8)*SUM(Fasering!$D$5:$D$12)</f>
        <v>3632.7033333333338</v>
      </c>
      <c r="I45" s="72">
        <f>($K$3+E45*12*7.57%)*SUM(Fasering!$D$5:$D$9)</f>
        <v>1518.2451228770515</v>
      </c>
      <c r="J45" s="30">
        <f>($K$3+F45*12*7.57%)*SUM(Fasering!$D$5:$D$10)</f>
        <v>2089.1330628939691</v>
      </c>
      <c r="K45" s="30">
        <f>($K$3+G45*12*7.57%)*SUM(Fasering!$D$5:$D$11)</f>
        <v>2728.1873656279199</v>
      </c>
      <c r="L45" s="73">
        <f>($K$3+H45*12*7.57%)*SUM(Fasering!$D$5:$D$12)</f>
        <v>3438.2877080000012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36</v>
      </c>
      <c r="B1" s="1" t="s">
        <v>37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29153.06</v>
      </c>
      <c r="C10" s="16">
        <f t="shared" ref="C10:C45" si="0">B10*$D$3</f>
        <v>29153.06</v>
      </c>
      <c r="D10" s="68">
        <f t="shared" ref="D10:D45" si="1">B10/12*$D$3</f>
        <v>2429.4216666666666</v>
      </c>
      <c r="E10" s="69">
        <f>GEW!$D$8+($D10-GEW!$D$8)*SUM(Fasering!$D$5:$D$9)</f>
        <v>2189.5121987613202</v>
      </c>
      <c r="F10" s="70">
        <f>GEW!$D$8+($D10-GEW!$D$8)*SUM(Fasering!$D$5:$D$10)</f>
        <v>2269.5419907050359</v>
      </c>
      <c r="G10" s="70">
        <f>GEW!$D$8+($D10-GEW!$D$8)*SUM(Fasering!$D$5:$D$11)</f>
        <v>2349.3918747229509</v>
      </c>
      <c r="H10" s="71">
        <f>GEW!$D$8+($D10-GEW!$D$8)*SUM(Fasering!$D$5:$D$12)</f>
        <v>2429.4216666666666</v>
      </c>
      <c r="I10" s="72">
        <f>($K$3+E10*12*7.57%)*SUM(Fasering!$D$5:$D$9)</f>
        <v>1181.2253561616253</v>
      </c>
      <c r="J10" s="30">
        <f>($K$3+F10*12*7.57%)*SUM(Fasering!$D$5:$D$10)</f>
        <v>1547.9706032133047</v>
      </c>
      <c r="K10" s="30">
        <f>($K$3+G10*12*7.57%)*SUM(Fasering!$D$5:$D$11)</f>
        <v>1935.3891093790066</v>
      </c>
      <c r="L10" s="73">
        <f>($K$3+H10*12*7.57%)*SUM(Fasering!$D$5:$D$12)</f>
        <v>2345.2266420000005</v>
      </c>
    </row>
    <row r="11" spans="1:12" x14ac:dyDescent="0.2">
      <c r="A11" s="52">
        <f t="shared" ref="A11:A45" si="2">+A10+1</f>
        <v>1</v>
      </c>
      <c r="B11" s="16">
        <v>29153.06</v>
      </c>
      <c r="C11" s="16">
        <f t="shared" si="0"/>
        <v>29153.06</v>
      </c>
      <c r="D11" s="68">
        <f t="shared" si="1"/>
        <v>2429.4216666666666</v>
      </c>
      <c r="E11" s="69">
        <f>GEW!$D$8+($D11-GEW!$D$8)*SUM(Fasering!$D$5:$D$9)</f>
        <v>2189.5121987613202</v>
      </c>
      <c r="F11" s="70">
        <f>GEW!$D$8+($D11-GEW!$D$8)*SUM(Fasering!$D$5:$D$10)</f>
        <v>2269.5419907050359</v>
      </c>
      <c r="G11" s="70">
        <f>GEW!$D$8+($D11-GEW!$D$8)*SUM(Fasering!$D$5:$D$11)</f>
        <v>2349.3918747229509</v>
      </c>
      <c r="H11" s="71">
        <f>GEW!$D$8+($D11-GEW!$D$8)*SUM(Fasering!$D$5:$D$12)</f>
        <v>2429.4216666666666</v>
      </c>
      <c r="I11" s="72">
        <f>($K$3+E11*12*7.57%)*SUM(Fasering!$D$5:$D$9)</f>
        <v>1181.2253561616253</v>
      </c>
      <c r="J11" s="30">
        <f>($K$3+F11*12*7.57%)*SUM(Fasering!$D$5:$D$10)</f>
        <v>1547.9706032133047</v>
      </c>
      <c r="K11" s="30">
        <f>($K$3+G11*12*7.57%)*SUM(Fasering!$D$5:$D$11)</f>
        <v>1935.3891093790066</v>
      </c>
      <c r="L11" s="73">
        <f>($K$3+H11*12*7.57%)*SUM(Fasering!$D$5:$D$12)</f>
        <v>2345.2266420000005</v>
      </c>
    </row>
    <row r="12" spans="1:12" x14ac:dyDescent="0.2">
      <c r="A12" s="52">
        <f t="shared" si="2"/>
        <v>2</v>
      </c>
      <c r="B12" s="16">
        <v>29885.89</v>
      </c>
      <c r="C12" s="16">
        <f t="shared" si="0"/>
        <v>29885.89</v>
      </c>
      <c r="D12" s="68">
        <f t="shared" si="1"/>
        <v>2490.4908333333333</v>
      </c>
      <c r="E12" s="69">
        <f>GEW!$D$8+($D12-GEW!$D$8)*SUM(Fasering!$D$5:$D$9)</f>
        <v>2223.4221736305944</v>
      </c>
      <c r="F12" s="70">
        <f>GEW!$D$8+($D12-GEW!$D$8)*SUM(Fasering!$D$5:$D$10)</f>
        <v>2312.5118183924674</v>
      </c>
      <c r="G12" s="70">
        <f>GEW!$D$8+($D12-GEW!$D$8)*SUM(Fasering!$D$5:$D$11)</f>
        <v>2401.4011885714604</v>
      </c>
      <c r="H12" s="71">
        <f>GEW!$D$8+($D12-GEW!$D$8)*SUM(Fasering!$D$5:$D$12)</f>
        <v>2490.4908333333333</v>
      </c>
      <c r="I12" s="72">
        <f>($K$3+E12*12*7.57%)*SUM(Fasering!$D$5:$D$9)</f>
        <v>1198.3298437256387</v>
      </c>
      <c r="J12" s="30">
        <f>($K$3+F12*12*7.57%)*SUM(Fasering!$D$5:$D$10)</f>
        <v>1575.4357772947253</v>
      </c>
      <c r="K12" s="30">
        <f>($K$3+G12*12*7.57%)*SUM(Fasering!$D$5:$D$11)</f>
        <v>1975.6253484783922</v>
      </c>
      <c r="L12" s="73">
        <f>($K$3+H12*12*7.57%)*SUM(Fasering!$D$5:$D$12)</f>
        <v>2400.7018730000004</v>
      </c>
    </row>
    <row r="13" spans="1:12" x14ac:dyDescent="0.2">
      <c r="A13" s="52">
        <f t="shared" si="2"/>
        <v>3</v>
      </c>
      <c r="B13" s="16">
        <v>30994.799999999999</v>
      </c>
      <c r="C13" s="16">
        <f t="shared" si="0"/>
        <v>30994.799999999999</v>
      </c>
      <c r="D13" s="68">
        <f t="shared" si="1"/>
        <v>2582.9</v>
      </c>
      <c r="E13" s="69">
        <f>GEW!$D$8+($D13-GEW!$D$8)*SUM(Fasering!$D$5:$D$9)</f>
        <v>2274.7343609486452</v>
      </c>
      <c r="F13" s="70">
        <f>GEW!$D$8+($D13-GEW!$D$8)*SUM(Fasering!$D$5:$D$10)</f>
        <v>2377.5332716911444</v>
      </c>
      <c r="G13" s="70">
        <f>GEW!$D$8+($D13-GEW!$D$8)*SUM(Fasering!$D$5:$D$11)</f>
        <v>2480.1010892575009</v>
      </c>
      <c r="H13" s="71">
        <f>GEW!$D$8+($D13-GEW!$D$8)*SUM(Fasering!$D$5:$D$12)</f>
        <v>2582.9</v>
      </c>
      <c r="I13" s="72">
        <f>($K$3+E13*12*7.57%)*SUM(Fasering!$D$5:$D$9)</f>
        <v>1224.2121592757803</v>
      </c>
      <c r="J13" s="30">
        <f>($K$3+F13*12*7.57%)*SUM(Fasering!$D$5:$D$10)</f>
        <v>1616.9957655466089</v>
      </c>
      <c r="K13" s="30">
        <f>($K$3+G13*12*7.57%)*SUM(Fasering!$D$5:$D$11)</f>
        <v>2036.5103666950317</v>
      </c>
      <c r="L13" s="73">
        <f>($K$3+H13*12*7.57%)*SUM(Fasering!$D$5:$D$12)</f>
        <v>2484.6463600000011</v>
      </c>
    </row>
    <row r="14" spans="1:12" x14ac:dyDescent="0.2">
      <c r="A14" s="52">
        <f t="shared" si="2"/>
        <v>4</v>
      </c>
      <c r="B14" s="16">
        <v>32103.72</v>
      </c>
      <c r="C14" s="16">
        <f t="shared" si="0"/>
        <v>32103.72</v>
      </c>
      <c r="D14" s="68">
        <f t="shared" si="1"/>
        <v>2675.31</v>
      </c>
      <c r="E14" s="69">
        <f>GEW!$D$8+($D14-GEW!$D$8)*SUM(Fasering!$D$5:$D$9)</f>
        <v>2326.0470109930425</v>
      </c>
      <c r="F14" s="70">
        <f>GEW!$D$8+($D14-GEW!$D$8)*SUM(Fasering!$D$5:$D$10)</f>
        <v>2442.5553113444694</v>
      </c>
      <c r="G14" s="70">
        <f>GEW!$D$8+($D14-GEW!$D$8)*SUM(Fasering!$D$5:$D$11)</f>
        <v>2558.801699648573</v>
      </c>
      <c r="H14" s="71">
        <f>GEW!$D$8+($D14-GEW!$D$8)*SUM(Fasering!$D$5:$D$12)</f>
        <v>2675.3100000000004</v>
      </c>
      <c r="I14" s="72">
        <f>($K$3+E14*12*7.57%)*SUM(Fasering!$D$5:$D$9)</f>
        <v>1250.0947082291336</v>
      </c>
      <c r="J14" s="30">
        <f>($K$3+F14*12*7.57%)*SUM(Fasering!$D$5:$D$10)</f>
        <v>1658.5561285808308</v>
      </c>
      <c r="K14" s="30">
        <f>($K$3+G14*12*7.57%)*SUM(Fasering!$D$5:$D$11)</f>
        <v>2097.3959339645089</v>
      </c>
      <c r="L14" s="73">
        <f>($K$3+H14*12*7.57%)*SUM(Fasering!$D$5:$D$12)</f>
        <v>2568.5916040000011</v>
      </c>
    </row>
    <row r="15" spans="1:12" x14ac:dyDescent="0.2">
      <c r="A15" s="52">
        <f t="shared" si="2"/>
        <v>5</v>
      </c>
      <c r="B15" s="16">
        <v>32103.72</v>
      </c>
      <c r="C15" s="16">
        <f t="shared" si="0"/>
        <v>32103.72</v>
      </c>
      <c r="D15" s="68">
        <f t="shared" si="1"/>
        <v>2675.31</v>
      </c>
      <c r="E15" s="69">
        <f>GEW!$D$8+($D15-GEW!$D$8)*SUM(Fasering!$D$5:$D$9)</f>
        <v>2326.0470109930425</v>
      </c>
      <c r="F15" s="70">
        <f>GEW!$D$8+($D15-GEW!$D$8)*SUM(Fasering!$D$5:$D$10)</f>
        <v>2442.5553113444694</v>
      </c>
      <c r="G15" s="70">
        <f>GEW!$D$8+($D15-GEW!$D$8)*SUM(Fasering!$D$5:$D$11)</f>
        <v>2558.801699648573</v>
      </c>
      <c r="H15" s="71">
        <f>GEW!$D$8+($D15-GEW!$D$8)*SUM(Fasering!$D$5:$D$12)</f>
        <v>2675.3100000000004</v>
      </c>
      <c r="I15" s="72">
        <f>($K$3+E15*12*7.57%)*SUM(Fasering!$D$5:$D$9)</f>
        <v>1250.0947082291336</v>
      </c>
      <c r="J15" s="30">
        <f>($K$3+F15*12*7.57%)*SUM(Fasering!$D$5:$D$10)</f>
        <v>1658.5561285808308</v>
      </c>
      <c r="K15" s="30">
        <f>($K$3+G15*12*7.57%)*SUM(Fasering!$D$5:$D$11)</f>
        <v>2097.3959339645089</v>
      </c>
      <c r="L15" s="73">
        <f>($K$3+H15*12*7.57%)*SUM(Fasering!$D$5:$D$12)</f>
        <v>2568.5916040000011</v>
      </c>
    </row>
    <row r="16" spans="1:12" x14ac:dyDescent="0.2">
      <c r="A16" s="52">
        <f t="shared" si="2"/>
        <v>6</v>
      </c>
      <c r="B16" s="16">
        <v>33046.9</v>
      </c>
      <c r="C16" s="16">
        <f t="shared" si="0"/>
        <v>33046.9</v>
      </c>
      <c r="D16" s="68">
        <f t="shared" si="1"/>
        <v>2753.9083333333333</v>
      </c>
      <c r="E16" s="69">
        <f>GEW!$D$8+($D16-GEW!$D$8)*SUM(Fasering!$D$5:$D$9)</f>
        <v>2369.6904345663161</v>
      </c>
      <c r="F16" s="70">
        <f>GEW!$D$8+($D16-GEW!$D$8)*SUM(Fasering!$D$5:$D$10)</f>
        <v>2497.8591090577611</v>
      </c>
      <c r="G16" s="70">
        <f>GEW!$D$8+($D16-GEW!$D$8)*SUM(Fasering!$D$5:$D$11)</f>
        <v>2625.7396588418887</v>
      </c>
      <c r="H16" s="71">
        <f>GEW!$D$8+($D16-GEW!$D$8)*SUM(Fasering!$D$5:$D$12)</f>
        <v>2753.9083333333338</v>
      </c>
      <c r="I16" s="72">
        <f>($K$3+E16*12*7.57%)*SUM(Fasering!$D$5:$D$9)</f>
        <v>1272.1088323515446</v>
      </c>
      <c r="J16" s="30">
        <f>($K$3+F16*12*7.57%)*SUM(Fasering!$D$5:$D$10)</f>
        <v>1693.9048491437363</v>
      </c>
      <c r="K16" s="30">
        <f>($K$3+G16*12*7.57%)*SUM(Fasering!$D$5:$D$11)</f>
        <v>2149.1814995032551</v>
      </c>
      <c r="L16" s="73">
        <f>($K$3+H16*12*7.57%)*SUM(Fasering!$D$5:$D$12)</f>
        <v>2639.9903300000014</v>
      </c>
    </row>
    <row r="17" spans="1:12" x14ac:dyDescent="0.2">
      <c r="A17" s="52">
        <f t="shared" si="2"/>
        <v>7</v>
      </c>
      <c r="B17" s="16">
        <v>34803.360000000001</v>
      </c>
      <c r="C17" s="16">
        <f t="shared" si="0"/>
        <v>34803.360000000001</v>
      </c>
      <c r="D17" s="68">
        <f t="shared" si="1"/>
        <v>2900.28</v>
      </c>
      <c r="E17" s="69">
        <f>GEW!$D$8+($D17-GEW!$D$8)*SUM(Fasering!$D$5:$D$9)</f>
        <v>2450.9664664685115</v>
      </c>
      <c r="F17" s="70">
        <f>GEW!$D$8+($D17-GEW!$D$8)*SUM(Fasering!$D$5:$D$10)</f>
        <v>2600.8499576036256</v>
      </c>
      <c r="G17" s="70">
        <f>GEW!$D$8+($D17-GEW!$D$8)*SUM(Fasering!$D$5:$D$11)</f>
        <v>2750.3965088648865</v>
      </c>
      <c r="H17" s="71">
        <f>GEW!$D$8+($D17-GEW!$D$8)*SUM(Fasering!$D$5:$D$12)</f>
        <v>2900.2800000000007</v>
      </c>
      <c r="I17" s="72">
        <f>($K$3+E17*12*7.57%)*SUM(Fasering!$D$5:$D$9)</f>
        <v>1313.1051728762054</v>
      </c>
      <c r="J17" s="30">
        <f>($K$3+F17*12*7.57%)*SUM(Fasering!$D$5:$D$10)</f>
        <v>1759.7338676979059</v>
      </c>
      <c r="K17" s="30">
        <f>($K$3+G17*12*7.57%)*SUM(Fasering!$D$5:$D$11)</f>
        <v>2245.6204342200476</v>
      </c>
      <c r="L17" s="73">
        <f>($K$3+H17*12*7.57%)*SUM(Fasering!$D$5:$D$12)</f>
        <v>2772.9543520000011</v>
      </c>
    </row>
    <row r="18" spans="1:12" x14ac:dyDescent="0.2">
      <c r="A18" s="52">
        <f t="shared" si="2"/>
        <v>8</v>
      </c>
      <c r="B18" s="16">
        <v>34803.360000000001</v>
      </c>
      <c r="C18" s="16">
        <f t="shared" si="0"/>
        <v>34803.360000000001</v>
      </c>
      <c r="D18" s="68">
        <f t="shared" si="1"/>
        <v>2900.28</v>
      </c>
      <c r="E18" s="69">
        <f>GEW!$D$8+($D18-GEW!$D$8)*SUM(Fasering!$D$5:$D$9)</f>
        <v>2450.9664664685115</v>
      </c>
      <c r="F18" s="70">
        <f>GEW!$D$8+($D18-GEW!$D$8)*SUM(Fasering!$D$5:$D$10)</f>
        <v>2600.8499576036256</v>
      </c>
      <c r="G18" s="70">
        <f>GEW!$D$8+($D18-GEW!$D$8)*SUM(Fasering!$D$5:$D$11)</f>
        <v>2750.3965088648865</v>
      </c>
      <c r="H18" s="71">
        <f>GEW!$D$8+($D18-GEW!$D$8)*SUM(Fasering!$D$5:$D$12)</f>
        <v>2900.2800000000007</v>
      </c>
      <c r="I18" s="72">
        <f>($K$3+E18*12*7.57%)*SUM(Fasering!$D$5:$D$9)</f>
        <v>1313.1051728762054</v>
      </c>
      <c r="J18" s="30">
        <f>($K$3+F18*12*7.57%)*SUM(Fasering!$D$5:$D$10)</f>
        <v>1759.7338676979059</v>
      </c>
      <c r="K18" s="30">
        <f>($K$3+G18*12*7.57%)*SUM(Fasering!$D$5:$D$11)</f>
        <v>2245.6204342200476</v>
      </c>
      <c r="L18" s="73">
        <f>($K$3+H18*12*7.57%)*SUM(Fasering!$D$5:$D$12)</f>
        <v>2772.9543520000011</v>
      </c>
    </row>
    <row r="19" spans="1:12" x14ac:dyDescent="0.2">
      <c r="A19" s="52">
        <f t="shared" si="2"/>
        <v>9</v>
      </c>
      <c r="B19" s="16">
        <v>35714.58</v>
      </c>
      <c r="C19" s="16">
        <f t="shared" si="0"/>
        <v>35714.58</v>
      </c>
      <c r="D19" s="68">
        <f t="shared" si="1"/>
        <v>2976.2150000000001</v>
      </c>
      <c r="E19" s="69">
        <f>GEW!$D$8+($D19-GEW!$D$8)*SUM(Fasering!$D$5:$D$9)</f>
        <v>2493.1310166375551</v>
      </c>
      <c r="F19" s="70">
        <f>GEW!$D$8+($D19-GEW!$D$8)*SUM(Fasering!$D$5:$D$10)</f>
        <v>2654.2797658611221</v>
      </c>
      <c r="G19" s="70">
        <f>GEW!$D$8+($D19-GEW!$D$8)*SUM(Fasering!$D$5:$D$11)</f>
        <v>2815.0662507764337</v>
      </c>
      <c r="H19" s="71">
        <f>GEW!$D$8+($D19-GEW!$D$8)*SUM(Fasering!$D$5:$D$12)</f>
        <v>2976.2150000000001</v>
      </c>
      <c r="I19" s="72">
        <f>($K$3+E19*12*7.57%)*SUM(Fasering!$D$5:$D$9)</f>
        <v>1334.3733403339793</v>
      </c>
      <c r="J19" s="30">
        <f>($K$3+F19*12*7.57%)*SUM(Fasering!$D$5:$D$10)</f>
        <v>1793.8847839083123</v>
      </c>
      <c r="K19" s="30">
        <f>($K$3+G19*12*7.57%)*SUM(Fasering!$D$5:$D$11)</f>
        <v>2295.6512268897563</v>
      </c>
      <c r="L19" s="73">
        <f>($K$3+H19*12*7.57%)*SUM(Fasering!$D$5:$D$12)</f>
        <v>2841.9337060000007</v>
      </c>
    </row>
    <row r="20" spans="1:12" x14ac:dyDescent="0.2">
      <c r="A20" s="52">
        <f t="shared" si="2"/>
        <v>10</v>
      </c>
      <c r="B20" s="16">
        <v>36207.96</v>
      </c>
      <c r="C20" s="16">
        <f t="shared" si="0"/>
        <v>36207.96</v>
      </c>
      <c r="D20" s="68">
        <f t="shared" si="1"/>
        <v>3017.33</v>
      </c>
      <c r="E20" s="69">
        <f>GEW!$D$8+($D20-GEW!$D$8)*SUM(Fasering!$D$5:$D$9)</f>
        <v>2515.9610091337718</v>
      </c>
      <c r="F20" s="70">
        <f>GEW!$D$8+($D20-GEW!$D$8)*SUM(Fasering!$D$5:$D$10)</f>
        <v>2683.2093314962963</v>
      </c>
      <c r="G20" s="70">
        <f>GEW!$D$8+($D20-GEW!$D$8)*SUM(Fasering!$D$5:$D$11)</f>
        <v>2850.0816776374759</v>
      </c>
      <c r="H20" s="71">
        <f>GEW!$D$8+($D20-GEW!$D$8)*SUM(Fasering!$D$5:$D$12)</f>
        <v>3017.33</v>
      </c>
      <c r="I20" s="72">
        <f>($K$3+E20*12*7.57%)*SUM(Fasering!$D$5:$D$9)</f>
        <v>1345.8889879935086</v>
      </c>
      <c r="J20" s="30">
        <f>($K$3+F20*12*7.57%)*SUM(Fasering!$D$5:$D$10)</f>
        <v>1812.3757949044382</v>
      </c>
      <c r="K20" s="30">
        <f>($K$3+G20*12*7.57%)*SUM(Fasering!$D$5:$D$11)</f>
        <v>2322.7403957923052</v>
      </c>
      <c r="L20" s="73">
        <f>($K$3+H20*12*7.57%)*SUM(Fasering!$D$5:$D$12)</f>
        <v>2879.2825720000005</v>
      </c>
    </row>
    <row r="21" spans="1:12" x14ac:dyDescent="0.2">
      <c r="A21" s="52">
        <f t="shared" si="2"/>
        <v>11</v>
      </c>
      <c r="B21" s="16">
        <v>36625.269999999997</v>
      </c>
      <c r="C21" s="16">
        <f t="shared" si="0"/>
        <v>36625.269999999997</v>
      </c>
      <c r="D21" s="68">
        <f t="shared" si="1"/>
        <v>3052.1058333333331</v>
      </c>
      <c r="E21" s="69">
        <f>GEW!$D$8+($D21-GEW!$D$8)*SUM(Fasering!$D$5:$D$9)</f>
        <v>2535.2710423102203</v>
      </c>
      <c r="F21" s="70">
        <f>GEW!$D$8+($D21-GEW!$D$8)*SUM(Fasering!$D$5:$D$10)</f>
        <v>2707.6784973222611</v>
      </c>
      <c r="G21" s="70">
        <f>GEW!$D$8+($D21-GEW!$D$8)*SUM(Fasering!$D$5:$D$11)</f>
        <v>2879.6983783212927</v>
      </c>
      <c r="H21" s="71">
        <f>GEW!$D$8+($D21-GEW!$D$8)*SUM(Fasering!$D$5:$D$12)</f>
        <v>3052.1058333333331</v>
      </c>
      <c r="I21" s="72">
        <f>($K$3+E21*12*7.57%)*SUM(Fasering!$D$5:$D$9)</f>
        <v>1355.6291374215323</v>
      </c>
      <c r="J21" s="30">
        <f>($K$3+F21*12*7.57%)*SUM(Fasering!$D$5:$D$10)</f>
        <v>1828.0158366548001</v>
      </c>
      <c r="K21" s="30">
        <f>($K$3+G21*12*7.57%)*SUM(Fasering!$D$5:$D$11)</f>
        <v>2345.6529197590708</v>
      </c>
      <c r="L21" s="73">
        <f>($K$3+H21*12*7.57%)*SUM(Fasering!$D$5:$D$12)</f>
        <v>2910.8729390000003</v>
      </c>
    </row>
    <row r="22" spans="1:12" x14ac:dyDescent="0.2">
      <c r="A22" s="52">
        <f t="shared" si="2"/>
        <v>12</v>
      </c>
      <c r="B22" s="16">
        <v>37788.49</v>
      </c>
      <c r="C22" s="16">
        <f t="shared" si="0"/>
        <v>37788.49</v>
      </c>
      <c r="D22" s="68">
        <f t="shared" si="1"/>
        <v>3149.040833333333</v>
      </c>
      <c r="E22" s="69">
        <f>GEW!$D$8+($D22-GEW!$D$8)*SUM(Fasering!$D$5:$D$9)</f>
        <v>2589.0962964174996</v>
      </c>
      <c r="F22" s="70">
        <f>GEW!$D$8+($D22-GEW!$D$8)*SUM(Fasering!$D$5:$D$10)</f>
        <v>2775.8844427155636</v>
      </c>
      <c r="G22" s="70">
        <f>GEW!$D$8+($D22-GEW!$D$8)*SUM(Fasering!$D$5:$D$11)</f>
        <v>2962.2526870352694</v>
      </c>
      <c r="H22" s="71">
        <f>GEW!$D$8+($D22-GEW!$D$8)*SUM(Fasering!$D$5:$D$12)</f>
        <v>3149.0408333333335</v>
      </c>
      <c r="I22" s="72">
        <f>($K$3+E22*12*7.57%)*SUM(Fasering!$D$5:$D$9)</f>
        <v>1382.7790658144909</v>
      </c>
      <c r="J22" s="30">
        <f>($K$3+F22*12*7.57%)*SUM(Fasering!$D$5:$D$10)</f>
        <v>1871.6112677847889</v>
      </c>
      <c r="K22" s="30">
        <f>($K$3+G22*12*7.57%)*SUM(Fasering!$D$5:$D$11)</f>
        <v>2409.5198439368301</v>
      </c>
      <c r="L22" s="73">
        <f>($K$3+H22*12*7.57%)*SUM(Fasering!$D$5:$D$12)</f>
        <v>2998.9286930000012</v>
      </c>
    </row>
    <row r="23" spans="1:12" x14ac:dyDescent="0.2">
      <c r="A23" s="52">
        <f t="shared" si="2"/>
        <v>13</v>
      </c>
      <c r="B23" s="16">
        <v>37788.49</v>
      </c>
      <c r="C23" s="16">
        <f t="shared" si="0"/>
        <v>37788.49</v>
      </c>
      <c r="D23" s="68">
        <f t="shared" si="1"/>
        <v>3149.040833333333</v>
      </c>
      <c r="E23" s="69">
        <f>GEW!$D$8+($D23-GEW!$D$8)*SUM(Fasering!$D$5:$D$9)</f>
        <v>2589.0962964174996</v>
      </c>
      <c r="F23" s="70">
        <f>GEW!$D$8+($D23-GEW!$D$8)*SUM(Fasering!$D$5:$D$10)</f>
        <v>2775.8844427155636</v>
      </c>
      <c r="G23" s="70">
        <f>GEW!$D$8+($D23-GEW!$D$8)*SUM(Fasering!$D$5:$D$11)</f>
        <v>2962.2526870352694</v>
      </c>
      <c r="H23" s="71">
        <f>GEW!$D$8+($D23-GEW!$D$8)*SUM(Fasering!$D$5:$D$12)</f>
        <v>3149.0408333333335</v>
      </c>
      <c r="I23" s="72">
        <f>($K$3+E23*12*7.57%)*SUM(Fasering!$D$5:$D$9)</f>
        <v>1382.7790658144909</v>
      </c>
      <c r="J23" s="30">
        <f>($K$3+F23*12*7.57%)*SUM(Fasering!$D$5:$D$10)</f>
        <v>1871.6112677847889</v>
      </c>
      <c r="K23" s="30">
        <f>($K$3+G23*12*7.57%)*SUM(Fasering!$D$5:$D$11)</f>
        <v>2409.5198439368301</v>
      </c>
      <c r="L23" s="73">
        <f>($K$3+H23*12*7.57%)*SUM(Fasering!$D$5:$D$12)</f>
        <v>2998.9286930000012</v>
      </c>
    </row>
    <row r="24" spans="1:12" x14ac:dyDescent="0.2">
      <c r="A24" s="52">
        <f t="shared" si="2"/>
        <v>14</v>
      </c>
      <c r="B24" s="16">
        <v>39369.01</v>
      </c>
      <c r="C24" s="16">
        <f t="shared" si="0"/>
        <v>39369.01</v>
      </c>
      <c r="D24" s="68">
        <f t="shared" si="1"/>
        <v>3280.7508333333335</v>
      </c>
      <c r="E24" s="69">
        <f>GEW!$D$8+($D24-GEW!$D$8)*SUM(Fasering!$D$5:$D$9)</f>
        <v>2662.2311209748805</v>
      </c>
      <c r="F24" s="70">
        <f>GEW!$D$8+($D24-GEW!$D$8)*SUM(Fasering!$D$5:$D$10)</f>
        <v>2868.558967580183</v>
      </c>
      <c r="G24" s="70">
        <f>GEW!$D$8+($D24-GEW!$D$8)*SUM(Fasering!$D$5:$D$11)</f>
        <v>3074.4229867280314</v>
      </c>
      <c r="H24" s="71">
        <f>GEW!$D$8+($D24-GEW!$D$8)*SUM(Fasering!$D$5:$D$12)</f>
        <v>3280.7508333333335</v>
      </c>
      <c r="I24" s="72">
        <f>($K$3+E24*12*7.57%)*SUM(Fasering!$D$5:$D$9)</f>
        <v>1419.6689102322614</v>
      </c>
      <c r="J24" s="30">
        <f>($K$3+F24*12*7.57%)*SUM(Fasering!$D$5:$D$10)</f>
        <v>1930.846365882802</v>
      </c>
      <c r="K24" s="30">
        <f>($K$3+G24*12*7.57%)*SUM(Fasering!$D$5:$D$11)</f>
        <v>2496.2987430285179</v>
      </c>
      <c r="L24" s="73">
        <f>($K$3+H24*12*7.57%)*SUM(Fasering!$D$5:$D$12)</f>
        <v>3118.5740570000012</v>
      </c>
    </row>
    <row r="25" spans="1:12" x14ac:dyDescent="0.2">
      <c r="A25" s="52">
        <f t="shared" si="2"/>
        <v>15</v>
      </c>
      <c r="B25" s="16">
        <v>39369.01</v>
      </c>
      <c r="C25" s="16">
        <f t="shared" si="0"/>
        <v>39369.01</v>
      </c>
      <c r="D25" s="68">
        <f t="shared" si="1"/>
        <v>3280.7508333333335</v>
      </c>
      <c r="E25" s="69">
        <f>GEW!$D$8+($D25-GEW!$D$8)*SUM(Fasering!$D$5:$D$9)</f>
        <v>2662.2311209748805</v>
      </c>
      <c r="F25" s="70">
        <f>GEW!$D$8+($D25-GEW!$D$8)*SUM(Fasering!$D$5:$D$10)</f>
        <v>2868.558967580183</v>
      </c>
      <c r="G25" s="70">
        <f>GEW!$D$8+($D25-GEW!$D$8)*SUM(Fasering!$D$5:$D$11)</f>
        <v>3074.4229867280314</v>
      </c>
      <c r="H25" s="71">
        <f>GEW!$D$8+($D25-GEW!$D$8)*SUM(Fasering!$D$5:$D$12)</f>
        <v>3280.7508333333335</v>
      </c>
      <c r="I25" s="72">
        <f>($K$3+E25*12*7.57%)*SUM(Fasering!$D$5:$D$9)</f>
        <v>1419.6689102322614</v>
      </c>
      <c r="J25" s="30">
        <f>($K$3+F25*12*7.57%)*SUM(Fasering!$D$5:$D$10)</f>
        <v>1930.846365882802</v>
      </c>
      <c r="K25" s="30">
        <f>($K$3+G25*12*7.57%)*SUM(Fasering!$D$5:$D$11)</f>
        <v>2496.2987430285179</v>
      </c>
      <c r="L25" s="73">
        <f>($K$3+H25*12*7.57%)*SUM(Fasering!$D$5:$D$12)</f>
        <v>3118.5740570000012</v>
      </c>
    </row>
    <row r="26" spans="1:12" x14ac:dyDescent="0.2">
      <c r="A26" s="52">
        <f t="shared" si="2"/>
        <v>16</v>
      </c>
      <c r="B26" s="16">
        <v>41583.79</v>
      </c>
      <c r="C26" s="16">
        <f t="shared" si="0"/>
        <v>41583.79</v>
      </c>
      <c r="D26" s="68">
        <f t="shared" si="1"/>
        <v>3465.3158333333336</v>
      </c>
      <c r="E26" s="69">
        <f>GEW!$D$8+($D26-GEW!$D$8)*SUM(Fasering!$D$5:$D$9)</f>
        <v>2764.7148268015685</v>
      </c>
      <c r="F26" s="70">
        <f>GEW!$D$8+($D26-GEW!$D$8)*SUM(Fasering!$D$5:$D$10)</f>
        <v>2998.4236223644702</v>
      </c>
      <c r="G26" s="70">
        <f>GEW!$D$8+($D26-GEW!$D$8)*SUM(Fasering!$D$5:$D$11)</f>
        <v>3231.6070377704318</v>
      </c>
      <c r="H26" s="71">
        <f>GEW!$D$8+($D26-GEW!$D$8)*SUM(Fasering!$D$5:$D$12)</f>
        <v>3465.315833333334</v>
      </c>
      <c r="I26" s="72">
        <f>($K$3+E26*12*7.57%)*SUM(Fasering!$D$5:$D$9)</f>
        <v>1471.3625867561839</v>
      </c>
      <c r="J26" s="30">
        <f>($K$3+F26*12*7.57%)*SUM(Fasering!$D$5:$D$10)</f>
        <v>2013.8524085557935</v>
      </c>
      <c r="K26" s="30">
        <f>($K$3+G26*12*7.57%)*SUM(Fasering!$D$5:$D$11)</f>
        <v>2617.9018673991604</v>
      </c>
      <c r="L26" s="73">
        <f>($K$3+H26*12*7.57%)*SUM(Fasering!$D$5:$D$12)</f>
        <v>3286.2329030000019</v>
      </c>
    </row>
    <row r="27" spans="1:12" x14ac:dyDescent="0.2">
      <c r="A27" s="52">
        <f t="shared" si="2"/>
        <v>17</v>
      </c>
      <c r="B27" s="16">
        <v>42494.48</v>
      </c>
      <c r="C27" s="16">
        <f t="shared" si="0"/>
        <v>42494.48</v>
      </c>
      <c r="D27" s="68">
        <f t="shared" si="1"/>
        <v>3541.2066666666669</v>
      </c>
      <c r="E27" s="69">
        <f>GEW!$D$8+($D27-GEW!$D$8)*SUM(Fasering!$D$5:$D$9)</f>
        <v>2806.8548524742337</v>
      </c>
      <c r="F27" s="70">
        <f>GEW!$D$8+($D27-GEW!$D$8)*SUM(Fasering!$D$5:$D$10)</f>
        <v>3051.8223538256098</v>
      </c>
      <c r="G27" s="70">
        <f>GEW!$D$8+($D27-GEW!$D$8)*SUM(Fasering!$D$5:$D$11)</f>
        <v>3296.2391653152918</v>
      </c>
      <c r="H27" s="71">
        <f>GEW!$D$8+($D27-GEW!$D$8)*SUM(Fasering!$D$5:$D$12)</f>
        <v>3541.2066666666674</v>
      </c>
      <c r="I27" s="72">
        <f>($K$3+E27*12*7.57%)*SUM(Fasering!$D$5:$D$9)</f>
        <v>1492.6183838437366</v>
      </c>
      <c r="J27" s="30">
        <f>($K$3+F27*12*7.57%)*SUM(Fasering!$D$5:$D$10)</f>
        <v>2047.9834613022813</v>
      </c>
      <c r="K27" s="30">
        <f>($K$3+G27*12*7.57%)*SUM(Fasering!$D$5:$D$11)</f>
        <v>2667.9035602684753</v>
      </c>
      <c r="L27" s="73">
        <f>($K$3+H27*12*7.57%)*SUM(Fasering!$D$5:$D$12)</f>
        <v>3355.172136000002</v>
      </c>
    </row>
    <row r="28" spans="1:12" x14ac:dyDescent="0.2">
      <c r="A28" s="52">
        <f t="shared" si="2"/>
        <v>18</v>
      </c>
      <c r="B28" s="16">
        <v>43798.43</v>
      </c>
      <c r="C28" s="16">
        <f t="shared" si="0"/>
        <v>43798.43</v>
      </c>
      <c r="D28" s="68">
        <f t="shared" si="1"/>
        <v>3649.8691666666668</v>
      </c>
      <c r="E28" s="69">
        <f>GEW!$D$8+($D28-GEW!$D$8)*SUM(Fasering!$D$5:$D$9)</f>
        <v>2867.1920544594013</v>
      </c>
      <c r="F28" s="70">
        <f>GEW!$D$8+($D28-GEW!$D$8)*SUM(Fasering!$D$5:$D$10)</f>
        <v>3128.2800681836816</v>
      </c>
      <c r="G28" s="70">
        <f>GEW!$D$8+($D28-GEW!$D$8)*SUM(Fasering!$D$5:$D$11)</f>
        <v>3388.7811529423871</v>
      </c>
      <c r="H28" s="71">
        <f>GEW!$D$8+($D28-GEW!$D$8)*SUM(Fasering!$D$5:$D$12)</f>
        <v>3649.8691666666673</v>
      </c>
      <c r="I28" s="72">
        <f>($K$3+E28*12*7.57%)*SUM(Fasering!$D$5:$D$9)</f>
        <v>1523.0529956351415</v>
      </c>
      <c r="J28" s="30">
        <f>($K$3+F28*12*7.57%)*SUM(Fasering!$D$5:$D$10)</f>
        <v>2096.8532042760517</v>
      </c>
      <c r="K28" s="30">
        <f>($K$3+G28*12*7.57%)*SUM(Fasering!$D$5:$D$11)</f>
        <v>2739.4973050300764</v>
      </c>
      <c r="L28" s="73">
        <f>($K$3+H28*12*7.57%)*SUM(Fasering!$D$5:$D$12)</f>
        <v>3453.8811510000019</v>
      </c>
    </row>
    <row r="29" spans="1:12" x14ac:dyDescent="0.2">
      <c r="A29" s="52">
        <f t="shared" si="2"/>
        <v>19</v>
      </c>
      <c r="B29" s="16">
        <v>44709.11</v>
      </c>
      <c r="C29" s="16">
        <f t="shared" si="0"/>
        <v>44709.11</v>
      </c>
      <c r="D29" s="68">
        <f t="shared" si="1"/>
        <v>3725.7591666666667</v>
      </c>
      <c r="E29" s="69">
        <f>GEW!$D$8+($D29-GEW!$D$8)*SUM(Fasering!$D$5:$D$9)</f>
        <v>2909.33161740572</v>
      </c>
      <c r="F29" s="70">
        <f>GEW!$D$8+($D29-GEW!$D$8)*SUM(Fasering!$D$5:$D$10)</f>
        <v>3181.6782132901731</v>
      </c>
      <c r="G29" s="70">
        <f>GEW!$D$8+($D29-GEW!$D$8)*SUM(Fasering!$D$5:$D$11)</f>
        <v>3453.4125707822141</v>
      </c>
      <c r="H29" s="71">
        <f>GEW!$D$8+($D29-GEW!$D$8)*SUM(Fasering!$D$5:$D$12)</f>
        <v>3725.7591666666672</v>
      </c>
      <c r="I29" s="72">
        <f>($K$3+E29*12*7.57%)*SUM(Fasering!$D$5:$D$9)</f>
        <v>1544.3085593194828</v>
      </c>
      <c r="J29" s="30">
        <f>($K$3+F29*12*7.57%)*SUM(Fasering!$D$5:$D$10)</f>
        <v>2130.9838822402016</v>
      </c>
      <c r="K29" s="30">
        <f>($K$3+G29*12*7.57%)*SUM(Fasering!$D$5:$D$11)</f>
        <v>2789.4984488465534</v>
      </c>
      <c r="L29" s="73">
        <f>($K$3+H29*12*7.57%)*SUM(Fasering!$D$5:$D$12)</f>
        <v>3522.8196270000017</v>
      </c>
    </row>
    <row r="30" spans="1:12" x14ac:dyDescent="0.2">
      <c r="A30" s="52">
        <f t="shared" si="2"/>
        <v>20</v>
      </c>
      <c r="B30" s="16">
        <v>44709.11</v>
      </c>
      <c r="C30" s="16">
        <f t="shared" si="0"/>
        <v>44709.11</v>
      </c>
      <c r="D30" s="68">
        <f t="shared" si="1"/>
        <v>3725.7591666666667</v>
      </c>
      <c r="E30" s="69">
        <f>GEW!$D$8+($D30-GEW!$D$8)*SUM(Fasering!$D$5:$D$9)</f>
        <v>2909.33161740572</v>
      </c>
      <c r="F30" s="70">
        <f>GEW!$D$8+($D30-GEW!$D$8)*SUM(Fasering!$D$5:$D$10)</f>
        <v>3181.6782132901731</v>
      </c>
      <c r="G30" s="70">
        <f>GEW!$D$8+($D30-GEW!$D$8)*SUM(Fasering!$D$5:$D$11)</f>
        <v>3453.4125707822141</v>
      </c>
      <c r="H30" s="71">
        <f>GEW!$D$8+($D30-GEW!$D$8)*SUM(Fasering!$D$5:$D$12)</f>
        <v>3725.7591666666672</v>
      </c>
      <c r="I30" s="72">
        <f>($K$3+E30*12*7.57%)*SUM(Fasering!$D$5:$D$9)</f>
        <v>1544.3085593194828</v>
      </c>
      <c r="J30" s="30">
        <f>($K$3+F30*12*7.57%)*SUM(Fasering!$D$5:$D$10)</f>
        <v>2130.9838822402016</v>
      </c>
      <c r="K30" s="30">
        <f>($K$3+G30*12*7.57%)*SUM(Fasering!$D$5:$D$11)</f>
        <v>2789.4984488465534</v>
      </c>
      <c r="L30" s="73">
        <f>($K$3+H30*12*7.57%)*SUM(Fasering!$D$5:$D$12)</f>
        <v>3522.8196270000017</v>
      </c>
    </row>
    <row r="31" spans="1:12" x14ac:dyDescent="0.2">
      <c r="A31" s="52">
        <f t="shared" si="2"/>
        <v>21</v>
      </c>
      <c r="B31" s="16">
        <v>45619.8</v>
      </c>
      <c r="C31" s="16">
        <f t="shared" si="0"/>
        <v>45619.8</v>
      </c>
      <c r="D31" s="68">
        <f t="shared" si="1"/>
        <v>3801.65</v>
      </c>
      <c r="E31" s="69">
        <f>GEW!$D$8+($D31-GEW!$D$8)*SUM(Fasering!$D$5:$D$9)</f>
        <v>2951.4716430783856</v>
      </c>
      <c r="F31" s="70">
        <f>GEW!$D$8+($D31-GEW!$D$8)*SUM(Fasering!$D$5:$D$10)</f>
        <v>3235.0769447513126</v>
      </c>
      <c r="G31" s="70">
        <f>GEW!$D$8+($D31-GEW!$D$8)*SUM(Fasering!$D$5:$D$11)</f>
        <v>3518.044698327074</v>
      </c>
      <c r="H31" s="71">
        <f>GEW!$D$8+($D31-GEW!$D$8)*SUM(Fasering!$D$5:$D$12)</f>
        <v>3801.6500000000005</v>
      </c>
      <c r="I31" s="72">
        <f>($K$3+E31*12*7.57%)*SUM(Fasering!$D$5:$D$9)</f>
        <v>1565.564356407036</v>
      </c>
      <c r="J31" s="30">
        <f>($K$3+F31*12*7.57%)*SUM(Fasering!$D$5:$D$10)</f>
        <v>2165.1149349866901</v>
      </c>
      <c r="K31" s="30">
        <f>($K$3+G31*12*7.57%)*SUM(Fasering!$D$5:$D$11)</f>
        <v>2839.5001417158678</v>
      </c>
      <c r="L31" s="73">
        <f>($K$3+H31*12*7.57%)*SUM(Fasering!$D$5:$D$12)</f>
        <v>3591.7588600000013</v>
      </c>
    </row>
    <row r="32" spans="1:12" x14ac:dyDescent="0.2">
      <c r="A32" s="52">
        <f t="shared" si="2"/>
        <v>22</v>
      </c>
      <c r="B32" s="16">
        <v>45691.13</v>
      </c>
      <c r="C32" s="16">
        <f t="shared" si="0"/>
        <v>45691.13</v>
      </c>
      <c r="D32" s="68">
        <f t="shared" si="1"/>
        <v>3807.5941666666663</v>
      </c>
      <c r="E32" s="69">
        <f>GEW!$D$8+($D32-GEW!$D$8)*SUM(Fasering!$D$5:$D$9)</f>
        <v>2954.7722701097919</v>
      </c>
      <c r="F32" s="70">
        <f>GEW!$D$8+($D32-GEW!$D$8)*SUM(Fasering!$D$5:$D$10)</f>
        <v>3239.2594124572529</v>
      </c>
      <c r="G32" s="70">
        <f>GEW!$D$8+($D32-GEW!$D$8)*SUM(Fasering!$D$5:$D$11)</f>
        <v>3523.1070243192053</v>
      </c>
      <c r="H32" s="71">
        <f>GEW!$D$8+($D32-GEW!$D$8)*SUM(Fasering!$D$5:$D$12)</f>
        <v>3807.5941666666668</v>
      </c>
      <c r="I32" s="72">
        <f>($K$3+E32*12*7.57%)*SUM(Fasering!$D$5:$D$9)</f>
        <v>1567.2292215161897</v>
      </c>
      <c r="J32" s="30">
        <f>($K$3+F32*12*7.57%)*SUM(Fasering!$D$5:$D$10)</f>
        <v>2167.7882574042051</v>
      </c>
      <c r="K32" s="30">
        <f>($K$3+G32*12*7.57%)*SUM(Fasering!$D$5:$D$11)</f>
        <v>2843.4165356066187</v>
      </c>
      <c r="L32" s="73">
        <f>($K$3+H32*12*7.57%)*SUM(Fasering!$D$5:$D$12)</f>
        <v>3597.1585410000016</v>
      </c>
    </row>
    <row r="33" spans="1:12" x14ac:dyDescent="0.2">
      <c r="A33" s="52">
        <f t="shared" si="2"/>
        <v>23</v>
      </c>
      <c r="B33" s="16">
        <v>47271.66</v>
      </c>
      <c r="C33" s="16">
        <f t="shared" si="0"/>
        <v>47271.66</v>
      </c>
      <c r="D33" s="68">
        <f t="shared" si="1"/>
        <v>3939.3050000000003</v>
      </c>
      <c r="E33" s="69">
        <f>GEW!$D$8+($D33-GEW!$D$8)*SUM(Fasering!$D$5:$D$9)</f>
        <v>3027.9075573935197</v>
      </c>
      <c r="F33" s="70">
        <f>GEW!$D$8+($D33-GEW!$D$8)*SUM(Fasering!$D$5:$D$10)</f>
        <v>3331.9345236765207</v>
      </c>
      <c r="G33" s="70">
        <f>GEW!$D$8+($D33-GEW!$D$8)*SUM(Fasering!$D$5:$D$11)</f>
        <v>3635.2780337169997</v>
      </c>
      <c r="H33" s="71">
        <f>GEW!$D$8+($D33-GEW!$D$8)*SUM(Fasering!$D$5:$D$12)</f>
        <v>3939.3050000000003</v>
      </c>
      <c r="I33" s="72">
        <f>($K$3+E33*12*7.57%)*SUM(Fasering!$D$5:$D$9)</f>
        <v>1604.1192993371722</v>
      </c>
      <c r="J33" s="30">
        <f>($K$3+F33*12*7.57%)*SUM(Fasering!$D$5:$D$10)</f>
        <v>2227.0237302845562</v>
      </c>
      <c r="K33" s="30">
        <f>($K$3+G33*12*7.57%)*SUM(Fasering!$D$5:$D$11)</f>
        <v>2930.195983751144</v>
      </c>
      <c r="L33" s="73">
        <f>($K$3+H33*12*7.57%)*SUM(Fasering!$D$5:$D$12)</f>
        <v>3716.8046620000014</v>
      </c>
    </row>
    <row r="34" spans="1:12" x14ac:dyDescent="0.2">
      <c r="A34" s="52">
        <f t="shared" si="2"/>
        <v>24</v>
      </c>
      <c r="B34" s="16">
        <v>48852.19</v>
      </c>
      <c r="C34" s="16">
        <f t="shared" si="0"/>
        <v>48852.19</v>
      </c>
      <c r="D34" s="68">
        <f t="shared" si="1"/>
        <v>4071.0158333333334</v>
      </c>
      <c r="E34" s="69">
        <f>GEW!$D$8+($D34-GEW!$D$8)*SUM(Fasering!$D$5:$D$9)</f>
        <v>3101.0428446772476</v>
      </c>
      <c r="F34" s="70">
        <f>GEW!$D$8+($D34-GEW!$D$8)*SUM(Fasering!$D$5:$D$10)</f>
        <v>3424.6096348957881</v>
      </c>
      <c r="G34" s="70">
        <f>GEW!$D$8+($D34-GEW!$D$8)*SUM(Fasering!$D$5:$D$11)</f>
        <v>3747.4490431147933</v>
      </c>
      <c r="H34" s="71">
        <f>GEW!$D$8+($D34-GEW!$D$8)*SUM(Fasering!$D$5:$D$12)</f>
        <v>4071.0158333333338</v>
      </c>
      <c r="I34" s="72">
        <f>($K$3+E34*12*7.57%)*SUM(Fasering!$D$5:$D$9)</f>
        <v>1641.0093771581539</v>
      </c>
      <c r="J34" s="30">
        <f>($K$3+F34*12*7.57%)*SUM(Fasering!$D$5:$D$10)</f>
        <v>2286.2592031649069</v>
      </c>
      <c r="K34" s="30">
        <f>($K$3+G34*12*7.57%)*SUM(Fasering!$D$5:$D$11)</f>
        <v>3016.9754318956698</v>
      </c>
      <c r="L34" s="73">
        <f>($K$3+H34*12*7.57%)*SUM(Fasering!$D$5:$D$12)</f>
        <v>3836.4507830000016</v>
      </c>
    </row>
    <row r="35" spans="1:12" x14ac:dyDescent="0.2">
      <c r="A35" s="52">
        <f t="shared" si="2"/>
        <v>25</v>
      </c>
      <c r="B35" s="16">
        <v>48940.83</v>
      </c>
      <c r="C35" s="16">
        <f t="shared" si="0"/>
        <v>48940.83</v>
      </c>
      <c r="D35" s="68">
        <f t="shared" si="1"/>
        <v>4078.4025000000001</v>
      </c>
      <c r="E35" s="69">
        <f>GEW!$D$8+($D35-GEW!$D$8)*SUM(Fasering!$D$5:$D$9)</f>
        <v>3105.1444510148867</v>
      </c>
      <c r="F35" s="70">
        <f>GEW!$D$8+($D35-GEW!$D$8)*SUM(Fasering!$D$5:$D$10)</f>
        <v>3429.8070824978431</v>
      </c>
      <c r="G35" s="70">
        <f>GEW!$D$8+($D35-GEW!$D$8)*SUM(Fasering!$D$5:$D$11)</f>
        <v>3753.7398685170447</v>
      </c>
      <c r="H35" s="71">
        <f>GEW!$D$8+($D35-GEW!$D$8)*SUM(Fasering!$D$5:$D$12)</f>
        <v>4078.4025000000001</v>
      </c>
      <c r="I35" s="72">
        <f>($K$3+E35*12*7.57%)*SUM(Fasering!$D$5:$D$9)</f>
        <v>1643.078263226784</v>
      </c>
      <c r="J35" s="30">
        <f>($K$3+F35*12*7.57%)*SUM(Fasering!$D$5:$D$10)</f>
        <v>2289.5812738096365</v>
      </c>
      <c r="K35" s="30">
        <f>($K$3+G35*12*7.57%)*SUM(Fasering!$D$5:$D$11)</f>
        <v>3021.8422362483429</v>
      </c>
      <c r="L35" s="73">
        <f>($K$3+H35*12*7.57%)*SUM(Fasering!$D$5:$D$12)</f>
        <v>3843.1608310000015</v>
      </c>
    </row>
    <row r="36" spans="1:12" x14ac:dyDescent="0.2">
      <c r="A36" s="52">
        <f t="shared" si="2"/>
        <v>26</v>
      </c>
      <c r="B36" s="16">
        <v>49022.95</v>
      </c>
      <c r="C36" s="16">
        <f t="shared" si="0"/>
        <v>49022.95</v>
      </c>
      <c r="D36" s="68">
        <f t="shared" si="1"/>
        <v>4085.2458333333329</v>
      </c>
      <c r="E36" s="69">
        <f>GEW!$D$8+($D36-GEW!$D$8)*SUM(Fasering!$D$5:$D$9)</f>
        <v>3108.9443597744421</v>
      </c>
      <c r="F36" s="70">
        <f>GEW!$D$8+($D36-GEW!$D$8)*SUM(Fasering!$D$5:$D$10)</f>
        <v>3434.6222268692413</v>
      </c>
      <c r="G36" s="70">
        <f>GEW!$D$8+($D36-GEW!$D$8)*SUM(Fasering!$D$5:$D$11)</f>
        <v>3759.5679662385346</v>
      </c>
      <c r="H36" s="71">
        <f>GEW!$D$8+($D36-GEW!$D$8)*SUM(Fasering!$D$5:$D$12)</f>
        <v>4085.2458333333334</v>
      </c>
      <c r="I36" s="72">
        <f>($K$3+E36*12*7.57%)*SUM(Fasering!$D$5:$D$9)</f>
        <v>1644.9949704013766</v>
      </c>
      <c r="J36" s="30">
        <f>($K$3+F36*12*7.57%)*SUM(Fasering!$D$5:$D$10)</f>
        <v>2292.6589863699382</v>
      </c>
      <c r="K36" s="30">
        <f>($K$3+G36*12*7.57%)*SUM(Fasering!$D$5:$D$11)</f>
        <v>3026.3510581508872</v>
      </c>
      <c r="L36" s="73">
        <f>($K$3+H36*12*7.57%)*SUM(Fasering!$D$5:$D$12)</f>
        <v>3849.3773150000011</v>
      </c>
    </row>
    <row r="37" spans="1:12" x14ac:dyDescent="0.2">
      <c r="A37" s="52">
        <f t="shared" si="2"/>
        <v>27</v>
      </c>
      <c r="B37" s="16">
        <v>49099.040000000001</v>
      </c>
      <c r="C37" s="16">
        <f t="shared" si="0"/>
        <v>49099.040000000001</v>
      </c>
      <c r="D37" s="68">
        <f t="shared" si="1"/>
        <v>4091.5866666666666</v>
      </c>
      <c r="E37" s="69">
        <f>GEW!$D$8+($D37-GEW!$D$8)*SUM(Fasering!$D$5:$D$9)</f>
        <v>3112.4652445469037</v>
      </c>
      <c r="F37" s="70">
        <f>GEW!$D$8+($D37-GEW!$D$8)*SUM(Fasering!$D$5:$D$10)</f>
        <v>3439.0837993877476</v>
      </c>
      <c r="G37" s="70">
        <f>GEW!$D$8+($D37-GEW!$D$8)*SUM(Fasering!$D$5:$D$11)</f>
        <v>3764.9681118258241</v>
      </c>
      <c r="H37" s="71">
        <f>GEW!$D$8+($D37-GEW!$D$8)*SUM(Fasering!$D$5:$D$12)</f>
        <v>4091.586666666667</v>
      </c>
      <c r="I37" s="72">
        <f>($K$3+E37*12*7.57%)*SUM(Fasering!$D$5:$D$9)</f>
        <v>1646.770935439306</v>
      </c>
      <c r="J37" s="30">
        <f>($K$3+F37*12*7.57%)*SUM(Fasering!$D$5:$D$10)</f>
        <v>2295.5107051803793</v>
      </c>
      <c r="K37" s="30">
        <f>($K$3+G37*12*7.57%)*SUM(Fasering!$D$5:$D$11)</f>
        <v>3030.5288011923462</v>
      </c>
      <c r="L37" s="73">
        <f>($K$3+H37*12*7.57%)*SUM(Fasering!$D$5:$D$12)</f>
        <v>3855.1373280000016</v>
      </c>
    </row>
    <row r="38" spans="1:12" x14ac:dyDescent="0.2">
      <c r="A38" s="52">
        <f t="shared" si="2"/>
        <v>28</v>
      </c>
      <c r="B38" s="16">
        <v>49169.53</v>
      </c>
      <c r="C38" s="16">
        <f t="shared" si="0"/>
        <v>49169.53</v>
      </c>
      <c r="D38" s="68">
        <f t="shared" si="1"/>
        <v>4097.4608333333335</v>
      </c>
      <c r="E38" s="69">
        <f>GEW!$D$8+($D38-GEW!$D$8)*SUM(Fasering!$D$5:$D$9)</f>
        <v>3115.7270025651824</v>
      </c>
      <c r="F38" s="70">
        <f>GEW!$D$8+($D38-GEW!$D$8)*SUM(Fasering!$D$5:$D$10)</f>
        <v>3443.217013303235</v>
      </c>
      <c r="G38" s="70">
        <f>GEW!$D$8+($D38-GEW!$D$8)*SUM(Fasering!$D$5:$D$11)</f>
        <v>3769.9708225952809</v>
      </c>
      <c r="H38" s="71">
        <f>GEW!$D$8+($D38-GEW!$D$8)*SUM(Fasering!$D$5:$D$12)</f>
        <v>4097.4608333333335</v>
      </c>
      <c r="I38" s="72">
        <f>($K$3+E38*12*7.57%)*SUM(Fasering!$D$5:$D$9)</f>
        <v>1648.416194678676</v>
      </c>
      <c r="J38" s="30">
        <f>($K$3+F38*12*7.57%)*SUM(Fasering!$D$5:$D$10)</f>
        <v>2298.1525458814958</v>
      </c>
      <c r="K38" s="30">
        <f>($K$3+G38*12*7.57%)*SUM(Fasering!$D$5:$D$11)</f>
        <v>3034.3990746447362</v>
      </c>
      <c r="L38" s="73">
        <f>($K$3+H38*12*7.57%)*SUM(Fasering!$D$5:$D$12)</f>
        <v>3860.4734210000011</v>
      </c>
    </row>
    <row r="39" spans="1:12" x14ac:dyDescent="0.2">
      <c r="A39" s="52">
        <f t="shared" si="2"/>
        <v>29</v>
      </c>
      <c r="B39" s="16">
        <v>49234.81</v>
      </c>
      <c r="C39" s="16">
        <f t="shared" si="0"/>
        <v>49234.81</v>
      </c>
      <c r="D39" s="68">
        <f t="shared" si="1"/>
        <v>4102.9008333333331</v>
      </c>
      <c r="E39" s="69">
        <f>GEW!$D$8+($D39-GEW!$D$8)*SUM(Fasering!$D$5:$D$9)</f>
        <v>3118.7476801568014</v>
      </c>
      <c r="F39" s="70">
        <f>GEW!$D$8+($D39-GEW!$D$8)*SUM(Fasering!$D$5:$D$10)</f>
        <v>3447.0447364469865</v>
      </c>
      <c r="G39" s="70">
        <f>GEW!$D$8+($D39-GEW!$D$8)*SUM(Fasering!$D$5:$D$11)</f>
        <v>3774.6037770431485</v>
      </c>
      <c r="H39" s="71">
        <f>GEW!$D$8+($D39-GEW!$D$8)*SUM(Fasering!$D$5:$D$12)</f>
        <v>4102.9008333333331</v>
      </c>
      <c r="I39" s="72">
        <f>($K$3+E39*12*7.57%)*SUM(Fasering!$D$5:$D$9)</f>
        <v>1649.9398508447428</v>
      </c>
      <c r="J39" s="30">
        <f>($K$3+F39*12*7.57%)*SUM(Fasering!$D$5:$D$10)</f>
        <v>2300.5991249844728</v>
      </c>
      <c r="K39" s="30">
        <f>($K$3+G39*12*7.57%)*SUM(Fasering!$D$5:$D$11)</f>
        <v>3037.9832915687275</v>
      </c>
      <c r="L39" s="73">
        <f>($K$3+H39*12*7.57%)*SUM(Fasering!$D$5:$D$12)</f>
        <v>3865.4151170000009</v>
      </c>
    </row>
    <row r="40" spans="1:12" x14ac:dyDescent="0.2">
      <c r="A40" s="52">
        <f t="shared" si="2"/>
        <v>30</v>
      </c>
      <c r="B40" s="16">
        <v>49295.32</v>
      </c>
      <c r="C40" s="16">
        <f t="shared" si="0"/>
        <v>49295.32</v>
      </c>
      <c r="D40" s="68">
        <f t="shared" si="1"/>
        <v>4107.9433333333336</v>
      </c>
      <c r="E40" s="69">
        <f>GEW!$D$8+($D40-GEW!$D$8)*SUM(Fasering!$D$5:$D$9)</f>
        <v>3121.5476372810185</v>
      </c>
      <c r="F40" s="70">
        <f>GEW!$D$8+($D40-GEW!$D$8)*SUM(Fasering!$D$5:$D$10)</f>
        <v>3450.5927684235248</v>
      </c>
      <c r="G40" s="70">
        <f>GEW!$D$8+($D40-GEW!$D$8)*SUM(Fasering!$D$5:$D$11)</f>
        <v>3778.8982021908273</v>
      </c>
      <c r="H40" s="71">
        <f>GEW!$D$8+($D40-GEW!$D$8)*SUM(Fasering!$D$5:$D$12)</f>
        <v>4107.9433333333336</v>
      </c>
      <c r="I40" s="72">
        <f>($K$3+E40*12*7.57%)*SUM(Fasering!$D$5:$D$9)</f>
        <v>1651.3521736788223</v>
      </c>
      <c r="J40" s="30">
        <f>($K$3+F40*12*7.57%)*SUM(Fasering!$D$5:$D$10)</f>
        <v>2302.8669329121876</v>
      </c>
      <c r="K40" s="30">
        <f>($K$3+G40*12*7.57%)*SUM(Fasering!$D$5:$D$11)</f>
        <v>3041.3056102891728</v>
      </c>
      <c r="L40" s="73">
        <f>($K$3+H40*12*7.57%)*SUM(Fasering!$D$5:$D$12)</f>
        <v>3869.9957240000017</v>
      </c>
    </row>
    <row r="41" spans="1:12" x14ac:dyDescent="0.2">
      <c r="A41" s="52">
        <f t="shared" si="2"/>
        <v>31</v>
      </c>
      <c r="B41" s="16">
        <v>49351.32</v>
      </c>
      <c r="C41" s="16">
        <f t="shared" si="0"/>
        <v>49351.32</v>
      </c>
      <c r="D41" s="68">
        <f t="shared" si="1"/>
        <v>4112.6099999999997</v>
      </c>
      <c r="E41" s="69">
        <f>GEW!$D$8+($D41-GEW!$D$8)*SUM(Fasering!$D$5:$D$9)</f>
        <v>3124.1389048228484</v>
      </c>
      <c r="F41" s="70">
        <f>GEW!$D$8+($D41-GEW!$D$8)*SUM(Fasering!$D$5:$D$10)</f>
        <v>3453.8763544537037</v>
      </c>
      <c r="G41" s="70">
        <f>GEW!$D$8+($D41-GEW!$D$8)*SUM(Fasering!$D$5:$D$11)</f>
        <v>3782.8725503691444</v>
      </c>
      <c r="H41" s="71">
        <f>GEW!$D$8+($D41-GEW!$D$8)*SUM(Fasering!$D$5:$D$12)</f>
        <v>4112.6099999999997</v>
      </c>
      <c r="I41" s="72">
        <f>($K$3+E41*12*7.57%)*SUM(Fasering!$D$5:$D$9)</f>
        <v>1652.6592316644187</v>
      </c>
      <c r="J41" s="30">
        <f>($K$3+F41*12*7.57%)*SUM(Fasering!$D$5:$D$10)</f>
        <v>2304.9657140054283</v>
      </c>
      <c r="K41" s="30">
        <f>($K$3+G41*12*7.57%)*SUM(Fasering!$D$5:$D$11)</f>
        <v>3044.3803061798503</v>
      </c>
      <c r="L41" s="73">
        <f>($K$3+H41*12*7.57%)*SUM(Fasering!$D$5:$D$12)</f>
        <v>3874.2349240000008</v>
      </c>
    </row>
    <row r="42" spans="1:12" x14ac:dyDescent="0.2">
      <c r="A42" s="52">
        <f t="shared" si="2"/>
        <v>32</v>
      </c>
      <c r="B42" s="16">
        <v>49403.199999999997</v>
      </c>
      <c r="C42" s="16">
        <f t="shared" si="0"/>
        <v>49403.199999999997</v>
      </c>
      <c r="D42" s="68">
        <f t="shared" si="1"/>
        <v>4116.9333333333334</v>
      </c>
      <c r="E42" s="69">
        <f>GEW!$D$8+($D42-GEW!$D$8)*SUM(Fasering!$D$5:$D$9)</f>
        <v>3126.5395291098152</v>
      </c>
      <c r="F42" s="70">
        <f>GEW!$D$8+($D42-GEW!$D$8)*SUM(Fasering!$D$5:$D$10)</f>
        <v>3456.9183623688059</v>
      </c>
      <c r="G42" s="70">
        <f>GEW!$D$8+($D42-GEW!$D$8)*SUM(Fasering!$D$5:$D$11)</f>
        <v>3786.5545000743432</v>
      </c>
      <c r="H42" s="71">
        <f>GEW!$D$8+($D42-GEW!$D$8)*SUM(Fasering!$D$5:$D$12)</f>
        <v>4116.9333333333334</v>
      </c>
      <c r="I42" s="72">
        <f>($K$3+E42*12*7.57%)*SUM(Fasering!$D$5:$D$9)</f>
        <v>1653.8701275267892</v>
      </c>
      <c r="J42" s="30">
        <f>($K$3+F42*12*7.57%)*SUM(Fasering!$D$5:$D$10)</f>
        <v>2306.9100847753807</v>
      </c>
      <c r="K42" s="30">
        <f>($K$3+G42*12*7.57%)*SUM(Fasering!$D$5:$D$11)</f>
        <v>3047.2287923014283</v>
      </c>
      <c r="L42" s="73">
        <f>($K$3+H42*12*7.57%)*SUM(Fasering!$D$5:$D$12)</f>
        <v>3878.162240000001</v>
      </c>
    </row>
    <row r="43" spans="1:12" x14ac:dyDescent="0.2">
      <c r="A43" s="52">
        <f t="shared" si="2"/>
        <v>33</v>
      </c>
      <c r="B43" s="16">
        <v>49451.22</v>
      </c>
      <c r="C43" s="16">
        <f t="shared" si="0"/>
        <v>49451.22</v>
      </c>
      <c r="D43" s="68">
        <f t="shared" si="1"/>
        <v>4120.9350000000004</v>
      </c>
      <c r="E43" s="69">
        <f>GEW!$D$8+($D43-GEW!$D$8)*SUM(Fasering!$D$5:$D$9)</f>
        <v>3128.7615410269345</v>
      </c>
      <c r="F43" s="70">
        <f>GEW!$D$8+($D43-GEW!$D$8)*SUM(Fasering!$D$5:$D$10)</f>
        <v>3459.7340373896845</v>
      </c>
      <c r="G43" s="70">
        <f>GEW!$D$8+($D43-GEW!$D$8)*SUM(Fasering!$D$5:$D$11)</f>
        <v>3789.9625036372508</v>
      </c>
      <c r="H43" s="71">
        <f>GEW!$D$8+($D43-GEW!$D$8)*SUM(Fasering!$D$5:$D$12)</f>
        <v>4120.9350000000004</v>
      </c>
      <c r="I43" s="72">
        <f>($K$3+E43*12*7.57%)*SUM(Fasering!$D$5:$D$9)</f>
        <v>1654.9909297494382</v>
      </c>
      <c r="J43" s="30">
        <f>($K$3+F43*12*7.57%)*SUM(Fasering!$D$5:$D$10)</f>
        <v>2308.7097895628344</v>
      </c>
      <c r="K43" s="30">
        <f>($K$3+G43*12*7.57%)*SUM(Fasering!$D$5:$D$11)</f>
        <v>3049.8653440276848</v>
      </c>
      <c r="L43" s="73">
        <f>($K$3+H43*12*7.57%)*SUM(Fasering!$D$5:$D$12)</f>
        <v>3881.7973540000012</v>
      </c>
    </row>
    <row r="44" spans="1:12" x14ac:dyDescent="0.2">
      <c r="A44" s="52">
        <f t="shared" si="2"/>
        <v>34</v>
      </c>
      <c r="B44" s="16">
        <v>49495.71</v>
      </c>
      <c r="C44" s="16">
        <f t="shared" si="0"/>
        <v>49495.71</v>
      </c>
      <c r="D44" s="68">
        <f t="shared" si="1"/>
        <v>4124.6424999999999</v>
      </c>
      <c r="E44" s="69">
        <f>GEW!$D$8+($D44-GEW!$D$8)*SUM(Fasering!$D$5:$D$9)</f>
        <v>3130.8202105436494</v>
      </c>
      <c r="F44" s="70">
        <f>GEW!$D$8+($D44-GEW!$D$8)*SUM(Fasering!$D$5:$D$10)</f>
        <v>3462.3427292197321</v>
      </c>
      <c r="G44" s="70">
        <f>GEW!$D$8+($D44-GEW!$D$8)*SUM(Fasering!$D$5:$D$11)</f>
        <v>3793.1199813239177</v>
      </c>
      <c r="H44" s="71">
        <f>GEW!$D$8+($D44-GEW!$D$8)*SUM(Fasering!$D$5:$D$12)</f>
        <v>4124.6424999999999</v>
      </c>
      <c r="I44" s="72">
        <f>($K$3+E44*12*7.57%)*SUM(Fasering!$D$5:$D$9)</f>
        <v>1656.0293406383526</v>
      </c>
      <c r="J44" s="30">
        <f>($K$3+F44*12*7.57%)*SUM(Fasering!$D$5:$D$10)</f>
        <v>2310.3771961849466</v>
      </c>
      <c r="K44" s="30">
        <f>($K$3+G44*12*7.57%)*SUM(Fasering!$D$5:$D$11)</f>
        <v>3052.3080801022611</v>
      </c>
      <c r="L44" s="73">
        <f>($K$3+H44*12*7.57%)*SUM(Fasering!$D$5:$D$12)</f>
        <v>3885.1652470000013</v>
      </c>
    </row>
    <row r="45" spans="1:12" x14ac:dyDescent="0.2">
      <c r="A45" s="52">
        <f t="shared" si="2"/>
        <v>35</v>
      </c>
      <c r="B45" s="16">
        <v>49536.87</v>
      </c>
      <c r="C45" s="16">
        <f t="shared" si="0"/>
        <v>49536.87</v>
      </c>
      <c r="D45" s="68">
        <f t="shared" si="1"/>
        <v>4128.0725000000002</v>
      </c>
      <c r="E45" s="69">
        <f>GEW!$D$8+($D45-GEW!$D$8)*SUM(Fasering!$D$5:$D$9)</f>
        <v>3132.7247921868948</v>
      </c>
      <c r="F45" s="70">
        <f>GEW!$D$8+($D45-GEW!$D$8)*SUM(Fasering!$D$5:$D$10)</f>
        <v>3464.7561649519139</v>
      </c>
      <c r="G45" s="70">
        <f>GEW!$D$8+($D45-GEW!$D$8)*SUM(Fasering!$D$5:$D$11)</f>
        <v>3796.0411272349811</v>
      </c>
      <c r="H45" s="71">
        <f>GEW!$D$8+($D45-GEW!$D$8)*SUM(Fasering!$D$5:$D$12)</f>
        <v>4128.0725000000002</v>
      </c>
      <c r="I45" s="72">
        <f>($K$3+E45*12*7.57%)*SUM(Fasering!$D$5:$D$9)</f>
        <v>1656.9900282577662</v>
      </c>
      <c r="J45" s="30">
        <f>($K$3+F45*12*7.57%)*SUM(Fasering!$D$5:$D$10)</f>
        <v>2311.9198002884782</v>
      </c>
      <c r="K45" s="30">
        <f>($K$3+G45*12*7.57%)*SUM(Fasering!$D$5:$D$11)</f>
        <v>3054.5679815819094</v>
      </c>
      <c r="L45" s="73">
        <f>($K$3+H45*12*7.57%)*SUM(Fasering!$D$5:$D$12)</f>
        <v>3888.2810590000013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42</v>
      </c>
      <c r="B1" s="1" t="s">
        <v>79</v>
      </c>
      <c r="C1" s="24"/>
      <c r="H1"/>
    </row>
    <row r="2" spans="1:12" x14ac:dyDescent="0.2">
      <c r="A2" s="24"/>
      <c r="B2" s="24"/>
      <c r="C2" s="24"/>
      <c r="D2" s="81">
        <f>C8</f>
        <v>44317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</v>
      </c>
      <c r="E3" s="24"/>
      <c r="F3" s="24"/>
      <c r="I3" s="82" t="s">
        <v>62</v>
      </c>
      <c r="K3" s="49">
        <v>138.34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7" t="s">
        <v>19</v>
      </c>
      <c r="C6" s="108"/>
      <c r="D6" s="51" t="s">
        <v>20</v>
      </c>
      <c r="E6" s="104" t="s">
        <v>27</v>
      </c>
      <c r="F6" s="105"/>
      <c r="G6" s="105"/>
      <c r="H6" s="106"/>
      <c r="I6" s="104" t="s">
        <v>94</v>
      </c>
      <c r="J6" s="105"/>
      <c r="K6" s="105"/>
      <c r="L6" s="106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44317</v>
      </c>
      <c r="D8" s="56">
        <f>C8</f>
        <v>44317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26288.98</v>
      </c>
      <c r="C10" s="16">
        <f t="shared" ref="C10:C45" si="0">B10*$D$3</f>
        <v>26288.98</v>
      </c>
      <c r="D10" s="68">
        <f t="shared" ref="D10:D45" si="1">B10/12*$D$3</f>
        <v>2190.7483333333334</v>
      </c>
      <c r="E10" s="69">
        <f>GEW!$D$8+($D10-GEW!$D$8)*SUM(Fasering!$D$5:$D$9)</f>
        <v>2056.9836712398055</v>
      </c>
      <c r="F10" s="70">
        <f>GEW!$D$8+($D10-GEW!$D$8)*SUM(Fasering!$D$5:$D$10)</f>
        <v>2101.6053286101187</v>
      </c>
      <c r="G10" s="70">
        <f>GEW!$D$8+($D10-GEW!$D$8)*SUM(Fasering!$D$5:$D$11)</f>
        <v>2146.1266759630203</v>
      </c>
      <c r="H10" s="71">
        <f>GEW!$D$8+($D10-GEW!$D$8)*SUM(Fasering!$D$5:$D$12)</f>
        <v>2190.7483333333334</v>
      </c>
      <c r="I10" s="72">
        <f>($K$3+E10*12*7.57%)*SUM(Fasering!$D$5:$D$9)</f>
        <v>1114.3768091011336</v>
      </c>
      <c r="J10" s="30">
        <f>($K$3+F10*12*7.57%)*SUM(Fasering!$D$5:$D$10)</f>
        <v>1440.6299433288639</v>
      </c>
      <c r="K10" s="30">
        <f>($K$3+G10*12*7.57%)*SUM(Fasering!$D$5:$D$11)</f>
        <v>1778.1359842616268</v>
      </c>
      <c r="L10" s="73">
        <f>($K$3+H10*12*7.57%)*SUM(Fasering!$D$5:$D$12)</f>
        <v>2128.4157860000009</v>
      </c>
    </row>
    <row r="11" spans="1:12" x14ac:dyDescent="0.2">
      <c r="A11" s="52">
        <f t="shared" ref="A11:A45" si="2">+A10+1</f>
        <v>1</v>
      </c>
      <c r="B11" s="16">
        <v>26894.37</v>
      </c>
      <c r="C11" s="16">
        <f t="shared" si="0"/>
        <v>26894.37</v>
      </c>
      <c r="D11" s="68">
        <f t="shared" si="1"/>
        <v>2241.1974999999998</v>
      </c>
      <c r="E11" s="69">
        <f>GEW!$D$8+($D11-GEW!$D$8)*SUM(Fasering!$D$5:$D$9)</f>
        <v>2084.9966615460294</v>
      </c>
      <c r="F11" s="70">
        <f>GEW!$D$8+($D11-GEW!$D$8)*SUM(Fasering!$D$5:$D$10)</f>
        <v>2137.1026526602996</v>
      </c>
      <c r="G11" s="70">
        <f>GEW!$D$8+($D11-GEW!$D$8)*SUM(Fasering!$D$5:$D$11)</f>
        <v>2189.0915088857296</v>
      </c>
      <c r="H11" s="71">
        <f>GEW!$D$8+($D11-GEW!$D$8)*SUM(Fasering!$D$5:$D$12)</f>
        <v>2241.1974999999998</v>
      </c>
      <c r="I11" s="72">
        <f>($K$3+E11*12*7.57%)*SUM(Fasering!$D$5:$D$9)</f>
        <v>1128.506806135068</v>
      </c>
      <c r="J11" s="30">
        <f>($K$3+F11*12*7.57%)*SUM(Fasering!$D$5:$D$10)</f>
        <v>1463.3188912938097</v>
      </c>
      <c r="K11" s="30">
        <f>($K$3+G11*12*7.57%)*SUM(Fasering!$D$5:$D$11)</f>
        <v>1811.3750939983693</v>
      </c>
      <c r="L11" s="73">
        <f>($K$3+H11*12*7.57%)*SUM(Fasering!$D$5:$D$12)</f>
        <v>2174.2438090000001</v>
      </c>
    </row>
    <row r="12" spans="1:12" x14ac:dyDescent="0.2">
      <c r="A12" s="52">
        <f t="shared" si="2"/>
        <v>2</v>
      </c>
      <c r="B12" s="16">
        <v>27518.11</v>
      </c>
      <c r="C12" s="16">
        <f t="shared" si="0"/>
        <v>27518.11</v>
      </c>
      <c r="D12" s="68">
        <f t="shared" si="1"/>
        <v>2293.1758333333332</v>
      </c>
      <c r="E12" s="69">
        <f>GEW!$D$8+($D12-GEW!$D$8)*SUM(Fasering!$D$5:$D$9)</f>
        <v>2113.8587546985495</v>
      </c>
      <c r="F12" s="70">
        <f>GEW!$D$8+($D12-GEW!$D$8)*SUM(Fasering!$D$5:$D$10)</f>
        <v>2173.6759374900121</v>
      </c>
      <c r="G12" s="70">
        <f>GEW!$D$8+($D12-GEW!$D$8)*SUM(Fasering!$D$5:$D$11)</f>
        <v>2233.3586505418702</v>
      </c>
      <c r="H12" s="71">
        <f>GEW!$D$8+($D12-GEW!$D$8)*SUM(Fasering!$D$5:$D$12)</f>
        <v>2293.1758333333332</v>
      </c>
      <c r="I12" s="72">
        <f>($K$3+E12*12*7.57%)*SUM(Fasering!$D$5:$D$9)</f>
        <v>1143.0650980624973</v>
      </c>
      <c r="J12" s="30">
        <f>($K$3+F12*12*7.57%)*SUM(Fasering!$D$5:$D$10)</f>
        <v>1486.6955648491294</v>
      </c>
      <c r="K12" s="30">
        <f>($K$3+G12*12*7.57%)*SUM(Fasering!$D$5:$D$11)</f>
        <v>1845.6217156921471</v>
      </c>
      <c r="L12" s="73">
        <f>($K$3+H12*12*7.57%)*SUM(Fasering!$D$5:$D$12)</f>
        <v>2221.4609270000005</v>
      </c>
    </row>
    <row r="13" spans="1:12" x14ac:dyDescent="0.2">
      <c r="A13" s="52">
        <f t="shared" si="2"/>
        <v>3</v>
      </c>
      <c r="B13" s="16">
        <v>28121.46</v>
      </c>
      <c r="C13" s="16">
        <f t="shared" si="0"/>
        <v>28121.46</v>
      </c>
      <c r="D13" s="68">
        <f t="shared" si="1"/>
        <v>2343.4549999999999</v>
      </c>
      <c r="E13" s="69">
        <f>GEW!$D$8+($D13-GEW!$D$8)*SUM(Fasering!$D$5:$D$9)</f>
        <v>2141.7773488300354</v>
      </c>
      <c r="F13" s="70">
        <f>GEW!$D$8+($D13-GEW!$D$8)*SUM(Fasering!$D$5:$D$10)</f>
        <v>2209.0536451919511</v>
      </c>
      <c r="G13" s="70">
        <f>GEW!$D$8+($D13-GEW!$D$8)*SUM(Fasering!$D$5:$D$11)</f>
        <v>2276.1787036380842</v>
      </c>
      <c r="H13" s="71">
        <f>GEW!$D$8+($D13-GEW!$D$8)*SUM(Fasering!$D$5:$D$12)</f>
        <v>2343.4549999999999</v>
      </c>
      <c r="I13" s="72">
        <f>($K$3+E13*12*7.57%)*SUM(Fasering!$D$5:$D$9)</f>
        <v>1157.1474808412422</v>
      </c>
      <c r="J13" s="30">
        <f>($K$3+F13*12*7.57%)*SUM(Fasering!$D$5:$D$10)</f>
        <v>1509.3080572171075</v>
      </c>
      <c r="K13" s="30">
        <f>($K$3+G13*12*7.57%)*SUM(Fasering!$D$5:$D$11)</f>
        <v>1878.7488186500154</v>
      </c>
      <c r="L13" s="73">
        <f>($K$3+H13*12*7.57%)*SUM(Fasering!$D$5:$D$12)</f>
        <v>2267.1345220000007</v>
      </c>
    </row>
    <row r="14" spans="1:12" x14ac:dyDescent="0.2">
      <c r="A14" s="52">
        <f t="shared" si="2"/>
        <v>4</v>
      </c>
      <c r="B14" s="16">
        <v>28701.8</v>
      </c>
      <c r="C14" s="16">
        <f t="shared" si="0"/>
        <v>28701.8</v>
      </c>
      <c r="D14" s="68">
        <f t="shared" si="1"/>
        <v>2391.8166666666666</v>
      </c>
      <c r="E14" s="69">
        <f>GEW!$D$8+($D14-GEW!$D$8)*SUM(Fasering!$D$5:$D$9)</f>
        <v>2168.6312096376369</v>
      </c>
      <c r="F14" s="70">
        <f>GEW!$D$8+($D14-GEW!$D$8)*SUM(Fasering!$D$5:$D$10)</f>
        <v>2243.082150848275</v>
      </c>
      <c r="G14" s="70">
        <f>GEW!$D$8+($D14-GEW!$D$8)*SUM(Fasering!$D$5:$D$11)</f>
        <v>2317.3657254560285</v>
      </c>
      <c r="H14" s="71">
        <f>GEW!$D$8+($D14-GEW!$D$8)*SUM(Fasering!$D$5:$D$12)</f>
        <v>2391.8166666666666</v>
      </c>
      <c r="I14" s="72">
        <f>($K$3+E14*12*7.57%)*SUM(Fasering!$D$5:$D$9)</f>
        <v>1170.6928028298337</v>
      </c>
      <c r="J14" s="30">
        <f>($K$3+F14*12*7.57%)*SUM(Fasering!$D$5:$D$10)</f>
        <v>1531.0581754251659</v>
      </c>
      <c r="K14" s="30">
        <f>($K$3+G14*12*7.57%)*SUM(Fasering!$D$5:$D$11)</f>
        <v>1910.6125510285174</v>
      </c>
      <c r="L14" s="73">
        <f>($K$3+H14*12*7.57%)*SUM(Fasering!$D$5:$D$12)</f>
        <v>2311.0662600000005</v>
      </c>
    </row>
    <row r="15" spans="1:12" x14ac:dyDescent="0.2">
      <c r="A15" s="52">
        <f t="shared" si="2"/>
        <v>5</v>
      </c>
      <c r="B15" s="16">
        <v>29022.83</v>
      </c>
      <c r="C15" s="16">
        <f t="shared" si="0"/>
        <v>29022.83</v>
      </c>
      <c r="D15" s="68">
        <f t="shared" si="1"/>
        <v>2418.5691666666667</v>
      </c>
      <c r="E15" s="69">
        <f>GEW!$D$8+($D15-GEW!$D$8)*SUM(Fasering!$D$5:$D$9)</f>
        <v>2183.4861135475248</v>
      </c>
      <c r="F15" s="70">
        <f>GEW!$D$8+($D15-GEW!$D$8)*SUM(Fasering!$D$5:$D$10)</f>
        <v>2261.905894120925</v>
      </c>
      <c r="G15" s="70">
        <f>GEW!$D$8+($D15-GEW!$D$8)*SUM(Fasering!$D$5:$D$11)</f>
        <v>2340.1493860932665</v>
      </c>
      <c r="H15" s="71">
        <f>GEW!$D$8+($D15-GEW!$D$8)*SUM(Fasering!$D$5:$D$12)</f>
        <v>2418.5691666666667</v>
      </c>
      <c r="I15" s="72">
        <f>($K$3+E15*12*7.57%)*SUM(Fasering!$D$5:$D$9)</f>
        <v>1178.185746135478</v>
      </c>
      <c r="J15" s="30">
        <f>($K$3+F15*12*7.57%)*SUM(Fasering!$D$5:$D$10)</f>
        <v>1543.0898128245062</v>
      </c>
      <c r="K15" s="30">
        <f>($K$3+G15*12*7.57%)*SUM(Fasering!$D$5:$D$11)</f>
        <v>1928.238794274667</v>
      </c>
      <c r="L15" s="73">
        <f>($K$3+H15*12*7.57%)*SUM(Fasering!$D$5:$D$12)</f>
        <v>2335.3682310000008</v>
      </c>
    </row>
    <row r="16" spans="1:12" x14ac:dyDescent="0.2">
      <c r="A16" s="52">
        <f t="shared" si="2"/>
        <v>6</v>
      </c>
      <c r="B16" s="16">
        <v>29667</v>
      </c>
      <c r="C16" s="16">
        <f t="shared" si="0"/>
        <v>29667</v>
      </c>
      <c r="D16" s="68">
        <f t="shared" si="1"/>
        <v>2472.25</v>
      </c>
      <c r="E16" s="69">
        <f>GEW!$D$8+($D16-GEW!$D$8)*SUM(Fasering!$D$5:$D$9)</f>
        <v>2213.2935566264659</v>
      </c>
      <c r="F16" s="70">
        <f>GEW!$D$8+($D16-GEW!$D$8)*SUM(Fasering!$D$5:$D$10)</f>
        <v>2299.677101497005</v>
      </c>
      <c r="G16" s="70">
        <f>GEW!$D$8+($D16-GEW!$D$8)*SUM(Fasering!$D$5:$D$11)</f>
        <v>2385.8664551294614</v>
      </c>
      <c r="H16" s="71">
        <f>GEW!$D$8+($D16-GEW!$D$8)*SUM(Fasering!$D$5:$D$12)</f>
        <v>2472.25</v>
      </c>
      <c r="I16" s="72">
        <f>($K$3+E16*12*7.57%)*SUM(Fasering!$D$5:$D$9)</f>
        <v>1193.2208808244379</v>
      </c>
      <c r="J16" s="30">
        <f>($K$3+F16*12*7.57%)*SUM(Fasering!$D$5:$D$10)</f>
        <v>1567.2321666965208</v>
      </c>
      <c r="K16" s="30">
        <f>($K$3+G16*12*7.57%)*SUM(Fasering!$D$5:$D$11)</f>
        <v>1963.6071309157046</v>
      </c>
      <c r="L16" s="73">
        <f>($K$3+H16*12*7.57%)*SUM(Fasering!$D$5:$D$12)</f>
        <v>2384.1319000000008</v>
      </c>
    </row>
    <row r="17" spans="1:12" x14ac:dyDescent="0.2">
      <c r="A17" s="52">
        <f t="shared" si="2"/>
        <v>7</v>
      </c>
      <c r="B17" s="16">
        <v>29950.38</v>
      </c>
      <c r="C17" s="16">
        <f t="shared" si="0"/>
        <v>29950.38</v>
      </c>
      <c r="D17" s="68">
        <f t="shared" si="1"/>
        <v>2495.8650000000002</v>
      </c>
      <c r="E17" s="69">
        <f>GEW!$D$8+($D17-GEW!$D$8)*SUM(Fasering!$D$5:$D$9)</f>
        <v>2226.4062958408199</v>
      </c>
      <c r="F17" s="70">
        <f>GEW!$D$8+($D17-GEW!$D$8)*SUM(Fasering!$D$5:$D$10)</f>
        <v>2316.2932195190078</v>
      </c>
      <c r="G17" s="70">
        <f>GEW!$D$8+($D17-GEW!$D$8)*SUM(Fasering!$D$5:$D$11)</f>
        <v>2405.9780763218123</v>
      </c>
      <c r="H17" s="71">
        <f>GEW!$D$8+($D17-GEW!$D$8)*SUM(Fasering!$D$5:$D$12)</f>
        <v>2495.8650000000002</v>
      </c>
      <c r="I17" s="72">
        <f>($K$3+E17*12*7.57%)*SUM(Fasering!$D$5:$D$9)</f>
        <v>1199.8350610379805</v>
      </c>
      <c r="J17" s="30">
        <f>($K$3+F17*12*7.57%)*SUM(Fasering!$D$5:$D$10)</f>
        <v>1577.8527485929951</v>
      </c>
      <c r="K17" s="30">
        <f>($K$3+G17*12*7.57%)*SUM(Fasering!$D$5:$D$11)</f>
        <v>1979.1661902282108</v>
      </c>
      <c r="L17" s="73">
        <f>($K$3+H17*12*7.57%)*SUM(Fasering!$D$5:$D$12)</f>
        <v>2405.5837660000011</v>
      </c>
    </row>
    <row r="18" spans="1:12" x14ac:dyDescent="0.2">
      <c r="A18" s="52">
        <f t="shared" si="2"/>
        <v>8</v>
      </c>
      <c r="B18" s="16">
        <v>30427.65</v>
      </c>
      <c r="C18" s="16">
        <f t="shared" si="0"/>
        <v>30427.65</v>
      </c>
      <c r="D18" s="68">
        <f t="shared" si="1"/>
        <v>2535.6375000000003</v>
      </c>
      <c r="E18" s="69">
        <f>GEW!$D$8+($D18-GEW!$D$8)*SUM(Fasering!$D$5:$D$9)</f>
        <v>2248.490836192414</v>
      </c>
      <c r="F18" s="70">
        <f>GEW!$D$8+($D18-GEW!$D$8)*SUM(Fasering!$D$5:$D$10)</f>
        <v>2344.2781678158576</v>
      </c>
      <c r="G18" s="70">
        <f>GEW!$D$8+($D18-GEW!$D$8)*SUM(Fasering!$D$5:$D$11)</f>
        <v>2439.8501683765571</v>
      </c>
      <c r="H18" s="71">
        <f>GEW!$D$8+($D18-GEW!$D$8)*SUM(Fasering!$D$5:$D$12)</f>
        <v>2535.6375000000003</v>
      </c>
      <c r="I18" s="72">
        <f>($K$3+E18*12*7.57%)*SUM(Fasering!$D$5:$D$9)</f>
        <v>1210.9746961234393</v>
      </c>
      <c r="J18" s="30">
        <f>($K$3+F18*12*7.57%)*SUM(Fasering!$D$5:$D$10)</f>
        <v>1595.7399852424765</v>
      </c>
      <c r="K18" s="30">
        <f>($K$3+G18*12*7.57%)*SUM(Fasering!$D$5:$D$11)</f>
        <v>2005.3708350093525</v>
      </c>
      <c r="L18" s="73">
        <f>($K$3+H18*12*7.57%)*SUM(Fasering!$D$5:$D$12)</f>
        <v>2441.7131050000007</v>
      </c>
    </row>
    <row r="19" spans="1:12" x14ac:dyDescent="0.2">
      <c r="A19" s="52">
        <f t="shared" si="2"/>
        <v>9</v>
      </c>
      <c r="B19" s="16">
        <v>30673</v>
      </c>
      <c r="C19" s="16">
        <f t="shared" si="0"/>
        <v>30673</v>
      </c>
      <c r="D19" s="68">
        <f t="shared" si="1"/>
        <v>2556.0833333333335</v>
      </c>
      <c r="E19" s="69">
        <f>GEW!$D$8+($D19-GEW!$D$8)*SUM(Fasering!$D$5:$D$9)</f>
        <v>2259.8438271100572</v>
      </c>
      <c r="F19" s="70">
        <f>GEW!$D$8+($D19-GEW!$D$8)*SUM(Fasering!$D$5:$D$10)</f>
        <v>2358.6643791105798</v>
      </c>
      <c r="G19" s="70">
        <f>GEW!$D$8+($D19-GEW!$D$8)*SUM(Fasering!$D$5:$D$11)</f>
        <v>2457.2627813328108</v>
      </c>
      <c r="H19" s="71">
        <f>GEW!$D$8+($D19-GEW!$D$8)*SUM(Fasering!$D$5:$D$12)</f>
        <v>2556.0833333333335</v>
      </c>
      <c r="I19" s="72">
        <f>($K$3+E19*12*7.57%)*SUM(Fasering!$D$5:$D$9)</f>
        <v>1216.7012439228345</v>
      </c>
      <c r="J19" s="30">
        <f>($K$3+F19*12*7.57%)*SUM(Fasering!$D$5:$D$10)</f>
        <v>1604.9352699072372</v>
      </c>
      <c r="K19" s="30">
        <f>($K$3+G19*12*7.57%)*SUM(Fasering!$D$5:$D$11)</f>
        <v>2018.8418463803853</v>
      </c>
      <c r="L19" s="73">
        <f>($K$3+H19*12*7.57%)*SUM(Fasering!$D$5:$D$12)</f>
        <v>2460.2861000000007</v>
      </c>
    </row>
    <row r="20" spans="1:12" x14ac:dyDescent="0.2">
      <c r="A20" s="52">
        <f t="shared" si="2"/>
        <v>10</v>
      </c>
      <c r="B20" s="16">
        <v>31211.01</v>
      </c>
      <c r="C20" s="16">
        <f t="shared" si="0"/>
        <v>31211.01</v>
      </c>
      <c r="D20" s="68">
        <f t="shared" si="1"/>
        <v>2600.9175</v>
      </c>
      <c r="E20" s="69">
        <f>GEW!$D$8+($D20-GEW!$D$8)*SUM(Fasering!$D$5:$D$9)</f>
        <v>2284.738967291843</v>
      </c>
      <c r="F20" s="70">
        <f>GEW!$D$8+($D20-GEW!$D$8)*SUM(Fasering!$D$5:$D$10)</f>
        <v>2390.210845540877</v>
      </c>
      <c r="G20" s="70">
        <f>GEW!$D$8+($D20-GEW!$D$8)*SUM(Fasering!$D$5:$D$11)</f>
        <v>2495.4456217509664</v>
      </c>
      <c r="H20" s="71">
        <f>GEW!$D$8+($D20-GEW!$D$8)*SUM(Fasering!$D$5:$D$12)</f>
        <v>2600.9175</v>
      </c>
      <c r="I20" s="72">
        <f>($K$3+E20*12*7.57%)*SUM(Fasering!$D$5:$D$9)</f>
        <v>1229.2585701162418</v>
      </c>
      <c r="J20" s="30">
        <f>($K$3+F20*12*7.57%)*SUM(Fasering!$D$5:$D$10)</f>
        <v>1625.0989344782083</v>
      </c>
      <c r="K20" s="30">
        <f>($K$3+G20*12*7.57%)*SUM(Fasering!$D$5:$D$11)</f>
        <v>2048.3814380972376</v>
      </c>
      <c r="L20" s="73">
        <f>($K$3+H20*12*7.57%)*SUM(Fasering!$D$5:$D$12)</f>
        <v>2501.0134570000009</v>
      </c>
    </row>
    <row r="21" spans="1:12" x14ac:dyDescent="0.2">
      <c r="A21" s="52">
        <f t="shared" si="2"/>
        <v>11</v>
      </c>
      <c r="B21" s="16">
        <v>31429.22</v>
      </c>
      <c r="C21" s="16">
        <f t="shared" si="0"/>
        <v>31429.22</v>
      </c>
      <c r="D21" s="68">
        <f t="shared" si="1"/>
        <v>2619.1016666666669</v>
      </c>
      <c r="E21" s="69">
        <f>GEW!$D$8+($D21-GEW!$D$8)*SUM(Fasering!$D$5:$D$9)</f>
        <v>2294.8361189043922</v>
      </c>
      <c r="F21" s="70">
        <f>GEW!$D$8+($D21-GEW!$D$8)*SUM(Fasering!$D$5:$D$10)</f>
        <v>2403.005690320259</v>
      </c>
      <c r="G21" s="70">
        <f>GEW!$D$8+($D21-GEW!$D$8)*SUM(Fasering!$D$5:$D$11)</f>
        <v>2510.9320952508006</v>
      </c>
      <c r="H21" s="71">
        <f>GEW!$D$8+($D21-GEW!$D$8)*SUM(Fasering!$D$5:$D$12)</f>
        <v>2619.1016666666669</v>
      </c>
      <c r="I21" s="72">
        <f>($K$3+E21*12*7.57%)*SUM(Fasering!$D$5:$D$9)</f>
        <v>1234.3516615990459</v>
      </c>
      <c r="J21" s="30">
        <f>($K$3+F21*12*7.57%)*SUM(Fasering!$D$5:$D$10)</f>
        <v>1633.2770598774234</v>
      </c>
      <c r="K21" s="30">
        <f>($K$3+G21*12*7.57%)*SUM(Fasering!$D$5:$D$11)</f>
        <v>2060.3623200669672</v>
      </c>
      <c r="L21" s="73">
        <f>($K$3+H21*12*7.57%)*SUM(Fasering!$D$5:$D$12)</f>
        <v>2517.531954000001</v>
      </c>
    </row>
    <row r="22" spans="1:12" x14ac:dyDescent="0.2">
      <c r="A22" s="52">
        <f t="shared" si="2"/>
        <v>12</v>
      </c>
      <c r="B22" s="16">
        <v>31975.77</v>
      </c>
      <c r="C22" s="16">
        <f t="shared" si="0"/>
        <v>31975.77</v>
      </c>
      <c r="D22" s="68">
        <f t="shared" si="1"/>
        <v>2664.6475</v>
      </c>
      <c r="E22" s="69">
        <f>GEW!$D$8+($D22-GEW!$D$8)*SUM(Fasering!$D$5:$D$9)</f>
        <v>2320.1264273863076</v>
      </c>
      <c r="F22" s="70">
        <f>GEW!$D$8+($D22-GEW!$D$8)*SUM(Fasering!$D$5:$D$10)</f>
        <v>2435.0529036201588</v>
      </c>
      <c r="G22" s="70">
        <f>GEW!$D$8+($D22-GEW!$D$8)*SUM(Fasering!$D$5:$D$11)</f>
        <v>2549.7210237661488</v>
      </c>
      <c r="H22" s="71">
        <f>GEW!$D$8+($D22-GEW!$D$8)*SUM(Fasering!$D$5:$D$12)</f>
        <v>2664.6475</v>
      </c>
      <c r="I22" s="72">
        <f>($K$3+E22*12*7.57%)*SUM(Fasering!$D$5:$D$9)</f>
        <v>1247.1083141352574</v>
      </c>
      <c r="J22" s="30">
        <f>($K$3+F22*12*7.57%)*SUM(Fasering!$D$5:$D$10)</f>
        <v>1653.7607885651141</v>
      </c>
      <c r="K22" s="30">
        <f>($K$3+G22*12*7.57%)*SUM(Fasering!$D$5:$D$11)</f>
        <v>2090.3708029071472</v>
      </c>
      <c r="L22" s="73">
        <f>($K$3+H22*12*7.57%)*SUM(Fasering!$D$5:$D$12)</f>
        <v>2558.9057890000008</v>
      </c>
    </row>
    <row r="23" spans="1:12" x14ac:dyDescent="0.2">
      <c r="A23" s="52">
        <f t="shared" si="2"/>
        <v>13</v>
      </c>
      <c r="B23" s="16">
        <v>32166.47</v>
      </c>
      <c r="C23" s="16">
        <f t="shared" si="0"/>
        <v>32166.47</v>
      </c>
      <c r="D23" s="68">
        <f t="shared" si="1"/>
        <v>2680.5391666666669</v>
      </c>
      <c r="E23" s="69">
        <f>GEW!$D$8+($D23-GEW!$D$8)*SUM(Fasering!$D$5:$D$9)</f>
        <v>2328.9506188189325</v>
      </c>
      <c r="F23" s="70">
        <f>GEW!$D$8+($D23-GEW!$D$8)*SUM(Fasering!$D$5:$D$10)</f>
        <v>2446.234686762215</v>
      </c>
      <c r="G23" s="70">
        <f>GEW!$D$8+($D23-GEW!$D$8)*SUM(Fasering!$D$5:$D$11)</f>
        <v>2563.2550987233844</v>
      </c>
      <c r="H23" s="71">
        <f>GEW!$D$8+($D23-GEW!$D$8)*SUM(Fasering!$D$5:$D$12)</f>
        <v>2680.5391666666674</v>
      </c>
      <c r="I23" s="72">
        <f>($K$3+E23*12*7.57%)*SUM(Fasering!$D$5:$D$9)</f>
        <v>1251.5593133826369</v>
      </c>
      <c r="J23" s="30">
        <f>($K$3+F23*12*7.57%)*SUM(Fasering!$D$5:$D$10)</f>
        <v>1660.9078877522747</v>
      </c>
      <c r="K23" s="30">
        <f>($K$3+G23*12*7.57%)*SUM(Fasering!$D$5:$D$11)</f>
        <v>2100.8412405205818</v>
      </c>
      <c r="L23" s="73">
        <f>($K$3+H23*12*7.57%)*SUM(Fasering!$D$5:$D$12)</f>
        <v>2573.3417790000012</v>
      </c>
    </row>
    <row r="24" spans="1:12" x14ac:dyDescent="0.2">
      <c r="A24" s="52">
        <f t="shared" si="2"/>
        <v>14</v>
      </c>
      <c r="B24" s="16">
        <v>32522.240000000002</v>
      </c>
      <c r="C24" s="16">
        <f t="shared" si="0"/>
        <v>32522.240000000002</v>
      </c>
      <c r="D24" s="68">
        <f t="shared" si="1"/>
        <v>2710.186666666667</v>
      </c>
      <c r="E24" s="69">
        <f>GEW!$D$8+($D24-GEW!$D$8)*SUM(Fasering!$D$5:$D$9)</f>
        <v>2345.4130340574488</v>
      </c>
      <c r="F24" s="70">
        <f>GEW!$D$8+($D24-GEW!$D$8)*SUM(Fasering!$D$5:$D$10)</f>
        <v>2467.0954260828726</v>
      </c>
      <c r="G24" s="70">
        <f>GEW!$D$8+($D24-GEW!$D$8)*SUM(Fasering!$D$5:$D$11)</f>
        <v>2588.5042746412432</v>
      </c>
      <c r="H24" s="71">
        <f>GEW!$D$8+($D24-GEW!$D$8)*SUM(Fasering!$D$5:$D$12)</f>
        <v>2710.1866666666674</v>
      </c>
      <c r="I24" s="72">
        <f>($K$3+E24*12*7.57%)*SUM(Fasering!$D$5:$D$9)</f>
        <v>1259.8630994457749</v>
      </c>
      <c r="J24" s="30">
        <f>($K$3+F24*12*7.57%)*SUM(Fasering!$D$5:$D$10)</f>
        <v>1674.2415189941003</v>
      </c>
      <c r="K24" s="30">
        <f>($K$3+G24*12*7.57%)*SUM(Fasering!$D$5:$D$11)</f>
        <v>2120.374893324627</v>
      </c>
      <c r="L24" s="73">
        <f>($K$3+H24*12*7.57%)*SUM(Fasering!$D$5:$D$12)</f>
        <v>2600.2735680000014</v>
      </c>
    </row>
    <row r="25" spans="1:12" x14ac:dyDescent="0.2">
      <c r="A25" s="52">
        <f t="shared" si="2"/>
        <v>15</v>
      </c>
      <c r="B25" s="16">
        <v>32684.79</v>
      </c>
      <c r="C25" s="16">
        <f t="shared" si="0"/>
        <v>32684.79</v>
      </c>
      <c r="D25" s="68">
        <f t="shared" si="1"/>
        <v>2723.7325000000001</v>
      </c>
      <c r="E25" s="69">
        <f>GEW!$D$8+($D25-GEW!$D$8)*SUM(Fasering!$D$5:$D$9)</f>
        <v>2352.9346508239573</v>
      </c>
      <c r="F25" s="70">
        <f>GEW!$D$8+($D25-GEW!$D$8)*SUM(Fasering!$D$5:$D$10)</f>
        <v>2476.6266208901156</v>
      </c>
      <c r="G25" s="70">
        <f>GEW!$D$8+($D25-GEW!$D$8)*SUM(Fasering!$D$5:$D$11)</f>
        <v>2600.0405299338418</v>
      </c>
      <c r="H25" s="71">
        <f>GEW!$D$8+($D25-GEW!$D$8)*SUM(Fasering!$D$5:$D$12)</f>
        <v>2723.7325000000001</v>
      </c>
      <c r="I25" s="72">
        <f>($K$3+E25*12*7.57%)*SUM(Fasering!$D$5:$D$9)</f>
        <v>1263.6570686521804</v>
      </c>
      <c r="J25" s="30">
        <f>($K$3+F25*12*7.57%)*SUM(Fasering!$D$5:$D$10)</f>
        <v>1680.3336058995692</v>
      </c>
      <c r="K25" s="30">
        <f>($K$3+G25*12*7.57%)*SUM(Fasering!$D$5:$D$11)</f>
        <v>2129.2997472001575</v>
      </c>
      <c r="L25" s="73">
        <f>($K$3+H25*12*7.57%)*SUM(Fasering!$D$5:$D$12)</f>
        <v>2612.5786030000008</v>
      </c>
    </row>
    <row r="26" spans="1:12" x14ac:dyDescent="0.2">
      <c r="A26" s="52">
        <f t="shared" si="2"/>
        <v>16</v>
      </c>
      <c r="B26" s="16">
        <v>33538.97</v>
      </c>
      <c r="C26" s="16">
        <f t="shared" si="0"/>
        <v>33538.97</v>
      </c>
      <c r="D26" s="68">
        <f t="shared" si="1"/>
        <v>2794.9141666666669</v>
      </c>
      <c r="E26" s="69">
        <f>GEW!$D$8+($D26-GEW!$D$8)*SUM(Fasering!$D$5:$D$9)</f>
        <v>2392.4598099111081</v>
      </c>
      <c r="F26" s="70">
        <f>GEW!$D$8+($D26-GEW!$D$8)*SUM(Fasering!$D$5:$D$10)</f>
        <v>2526.7118622340154</v>
      </c>
      <c r="G26" s="70">
        <f>GEW!$D$8+($D26-GEW!$D$8)*SUM(Fasering!$D$5:$D$11)</f>
        <v>2660.6621143437596</v>
      </c>
      <c r="H26" s="71">
        <f>GEW!$D$8+($D26-GEW!$D$8)*SUM(Fasering!$D$5:$D$12)</f>
        <v>2794.9141666666674</v>
      </c>
      <c r="I26" s="72">
        <f>($K$3+E26*12*7.57%)*SUM(Fasering!$D$5:$D$9)</f>
        <v>1283.5939041903393</v>
      </c>
      <c r="J26" s="30">
        <f>($K$3+F26*12*7.57%)*SUM(Fasering!$D$5:$D$10)</f>
        <v>1712.3467636535747</v>
      </c>
      <c r="K26" s="30">
        <f>($K$3+G26*12*7.57%)*SUM(Fasering!$D$5:$D$11)</f>
        <v>2176.1987424840754</v>
      </c>
      <c r="L26" s="73">
        <f>($K$3+H26*12*7.57%)*SUM(Fasering!$D$5:$D$12)</f>
        <v>2677.2400290000014</v>
      </c>
    </row>
    <row r="27" spans="1:12" x14ac:dyDescent="0.2">
      <c r="A27" s="52">
        <f t="shared" si="2"/>
        <v>17</v>
      </c>
      <c r="B27" s="16">
        <v>33552.89</v>
      </c>
      <c r="C27" s="16">
        <f t="shared" si="0"/>
        <v>33552.89</v>
      </c>
      <c r="D27" s="68">
        <f t="shared" si="1"/>
        <v>2796.0741666666668</v>
      </c>
      <c r="E27" s="69">
        <f>GEW!$D$8+($D27-GEW!$D$8)*SUM(Fasering!$D$5:$D$9)</f>
        <v>2393.1039249857918</v>
      </c>
      <c r="F27" s="70">
        <f>GEW!$D$8+($D27-GEW!$D$8)*SUM(Fasering!$D$5:$D$10)</f>
        <v>2527.5280679043744</v>
      </c>
      <c r="G27" s="70">
        <f>GEW!$D$8+($D27-GEW!$D$8)*SUM(Fasering!$D$5:$D$11)</f>
        <v>2661.6500237480841</v>
      </c>
      <c r="H27" s="71">
        <f>GEW!$D$8+($D27-GEW!$D$8)*SUM(Fasering!$D$5:$D$12)</f>
        <v>2796.0741666666672</v>
      </c>
      <c r="I27" s="72">
        <f>($K$3+E27*12*7.57%)*SUM(Fasering!$D$5:$D$9)</f>
        <v>1283.9188014610452</v>
      </c>
      <c r="J27" s="30">
        <f>($K$3+F27*12*7.57%)*SUM(Fasering!$D$5:$D$10)</f>
        <v>1712.8684606681804</v>
      </c>
      <c r="K27" s="30">
        <f>($K$3+G27*12*7.57%)*SUM(Fasering!$D$5:$D$11)</f>
        <v>2176.9630240340439</v>
      </c>
      <c r="L27" s="73">
        <f>($K$3+H27*12*7.57%)*SUM(Fasering!$D$5:$D$12)</f>
        <v>2678.2937730000012</v>
      </c>
    </row>
    <row r="28" spans="1:12" x14ac:dyDescent="0.2">
      <c r="A28" s="52">
        <f t="shared" si="2"/>
        <v>18</v>
      </c>
      <c r="B28" s="16">
        <v>34833.07</v>
      </c>
      <c r="C28" s="16">
        <f t="shared" si="0"/>
        <v>34833.07</v>
      </c>
      <c r="D28" s="68">
        <f t="shared" si="1"/>
        <v>2902.7558333333332</v>
      </c>
      <c r="E28" s="69">
        <f>GEW!$D$8+($D28-GEW!$D$8)*SUM(Fasering!$D$5:$D$9)</f>
        <v>2452.3412264447215</v>
      </c>
      <c r="F28" s="70">
        <f>GEW!$D$8+($D28-GEW!$D$8)*SUM(Fasering!$D$5:$D$10)</f>
        <v>2602.5920172635651</v>
      </c>
      <c r="G28" s="70">
        <f>GEW!$D$8+($D28-GEW!$D$8)*SUM(Fasering!$D$5:$D$11)</f>
        <v>2752.50504251449</v>
      </c>
      <c r="H28" s="71">
        <f>GEW!$D$8+($D28-GEW!$D$8)*SUM(Fasering!$D$5:$D$12)</f>
        <v>2902.7558333333336</v>
      </c>
      <c r="I28" s="72">
        <f>($K$3+E28*12*7.57%)*SUM(Fasering!$D$5:$D$9)</f>
        <v>1313.7986138182066</v>
      </c>
      <c r="J28" s="30">
        <f>($K$3+F28*12*7.57%)*SUM(Fasering!$D$5:$D$10)</f>
        <v>1760.8473460243374</v>
      </c>
      <c r="K28" s="30">
        <f>($K$3+G28*12*7.57%)*SUM(Fasering!$D$5:$D$11)</f>
        <v>2247.2516702006196</v>
      </c>
      <c r="L28" s="73">
        <f>($K$3+H28*12*7.57%)*SUM(Fasering!$D$5:$D$12)</f>
        <v>2775.2033990000014</v>
      </c>
    </row>
    <row r="29" spans="1:12" x14ac:dyDescent="0.2">
      <c r="A29" s="52">
        <f t="shared" si="2"/>
        <v>19</v>
      </c>
      <c r="B29" s="16">
        <v>34846.99</v>
      </c>
      <c r="C29" s="16">
        <f t="shared" si="0"/>
        <v>34846.99</v>
      </c>
      <c r="D29" s="68">
        <f t="shared" si="1"/>
        <v>2903.915833333333</v>
      </c>
      <c r="E29" s="69">
        <f>GEW!$D$8+($D29-GEW!$D$8)*SUM(Fasering!$D$5:$D$9)</f>
        <v>2452.9853415194048</v>
      </c>
      <c r="F29" s="70">
        <f>GEW!$D$8+($D29-GEW!$D$8)*SUM(Fasering!$D$5:$D$10)</f>
        <v>2603.4082229339238</v>
      </c>
      <c r="G29" s="70">
        <f>GEW!$D$8+($D29-GEW!$D$8)*SUM(Fasering!$D$5:$D$11)</f>
        <v>2753.4929519188145</v>
      </c>
      <c r="H29" s="71">
        <f>GEW!$D$8+($D29-GEW!$D$8)*SUM(Fasering!$D$5:$D$12)</f>
        <v>2903.9158333333335</v>
      </c>
      <c r="I29" s="72">
        <f>($K$3+E29*12*7.57%)*SUM(Fasering!$D$5:$D$9)</f>
        <v>1314.123511088912</v>
      </c>
      <c r="J29" s="30">
        <f>($K$3+F29*12*7.57%)*SUM(Fasering!$D$5:$D$10)</f>
        <v>1761.3690430389431</v>
      </c>
      <c r="K29" s="30">
        <f>($K$3+G29*12*7.57%)*SUM(Fasering!$D$5:$D$11)</f>
        <v>2248.0159517505876</v>
      </c>
      <c r="L29" s="73">
        <f>($K$3+H29*12*7.57%)*SUM(Fasering!$D$5:$D$12)</f>
        <v>2776.2571430000012</v>
      </c>
    </row>
    <row r="30" spans="1:12" x14ac:dyDescent="0.2">
      <c r="A30" s="52">
        <f t="shared" si="2"/>
        <v>20</v>
      </c>
      <c r="B30" s="16">
        <v>36127.24</v>
      </c>
      <c r="C30" s="16">
        <f t="shared" si="0"/>
        <v>36127.24</v>
      </c>
      <c r="D30" s="68">
        <f t="shared" si="1"/>
        <v>3010.603333333333</v>
      </c>
      <c r="E30" s="69">
        <f>GEW!$D$8+($D30-GEW!$D$8)*SUM(Fasering!$D$5:$D$9)</f>
        <v>2512.2258820627621</v>
      </c>
      <c r="F30" s="70">
        <f>GEW!$D$8+($D30-GEW!$D$8)*SUM(Fasering!$D$5:$D$10)</f>
        <v>2678.476276775652</v>
      </c>
      <c r="G30" s="70">
        <f>GEW!$D$8+($D30-GEW!$D$8)*SUM(Fasering!$D$5:$D$11)</f>
        <v>2844.3529386204432</v>
      </c>
      <c r="H30" s="71">
        <f>GEW!$D$8+($D30-GEW!$D$8)*SUM(Fasering!$D$5:$D$12)</f>
        <v>3010.6033333333335</v>
      </c>
      <c r="I30" s="72">
        <f>($K$3+E30*12*7.57%)*SUM(Fasering!$D$5:$D$9)</f>
        <v>1344.0049572685559</v>
      </c>
      <c r="J30" s="30">
        <f>($K$3+F30*12*7.57%)*SUM(Fasering!$D$5:$D$10)</f>
        <v>1809.3505518714667</v>
      </c>
      <c r="K30" s="30">
        <f>($K$3+G30*12*7.57%)*SUM(Fasering!$D$5:$D$11)</f>
        <v>2318.3084412870276</v>
      </c>
      <c r="L30" s="73">
        <f>($K$3+H30*12*7.57%)*SUM(Fasering!$D$5:$D$12)</f>
        <v>2873.1720680000012</v>
      </c>
    </row>
    <row r="31" spans="1:12" x14ac:dyDescent="0.2">
      <c r="A31" s="52">
        <f t="shared" si="2"/>
        <v>21</v>
      </c>
      <c r="B31" s="16">
        <v>36141.160000000003</v>
      </c>
      <c r="C31" s="16">
        <f t="shared" si="0"/>
        <v>36141.160000000003</v>
      </c>
      <c r="D31" s="68">
        <f t="shared" si="1"/>
        <v>3011.7633333333338</v>
      </c>
      <c r="E31" s="69">
        <f>GEW!$D$8+($D31-GEW!$D$8)*SUM(Fasering!$D$5:$D$9)</f>
        <v>2512.8699971374463</v>
      </c>
      <c r="F31" s="70">
        <f>GEW!$D$8+($D31-GEW!$D$8)*SUM(Fasering!$D$5:$D$10)</f>
        <v>2679.2924824460115</v>
      </c>
      <c r="G31" s="70">
        <f>GEW!$D$8+($D31-GEW!$D$8)*SUM(Fasering!$D$5:$D$11)</f>
        <v>2845.3408480247685</v>
      </c>
      <c r="H31" s="71">
        <f>GEW!$D$8+($D31-GEW!$D$8)*SUM(Fasering!$D$5:$D$12)</f>
        <v>3011.7633333333342</v>
      </c>
      <c r="I31" s="72">
        <f>($K$3+E31*12*7.57%)*SUM(Fasering!$D$5:$D$9)</f>
        <v>1344.3298545392615</v>
      </c>
      <c r="J31" s="30">
        <f>($K$3+F31*12*7.57%)*SUM(Fasering!$D$5:$D$10)</f>
        <v>1809.8722488860728</v>
      </c>
      <c r="K31" s="30">
        <f>($K$3+G31*12*7.57%)*SUM(Fasering!$D$5:$D$11)</f>
        <v>2319.0727228369965</v>
      </c>
      <c r="L31" s="73">
        <f>($K$3+H31*12*7.57%)*SUM(Fasering!$D$5:$D$12)</f>
        <v>2874.2258120000015</v>
      </c>
    </row>
    <row r="32" spans="1:12" x14ac:dyDescent="0.2">
      <c r="A32" s="52">
        <f t="shared" si="2"/>
        <v>22</v>
      </c>
      <c r="B32" s="16">
        <v>37421.35</v>
      </c>
      <c r="C32" s="16">
        <f t="shared" si="0"/>
        <v>37421.35</v>
      </c>
      <c r="D32" s="68">
        <f t="shared" si="1"/>
        <v>3118.4458333333332</v>
      </c>
      <c r="E32" s="69">
        <f>GEW!$D$8+($D32-GEW!$D$8)*SUM(Fasering!$D$5:$D$9)</f>
        <v>2572.1077613227226</v>
      </c>
      <c r="F32" s="70">
        <f>GEW!$D$8+($D32-GEW!$D$8)*SUM(Fasering!$D$5:$D$10)</f>
        <v>2754.3570181598502</v>
      </c>
      <c r="G32" s="70">
        <f>GEW!$D$8+($D32-GEW!$D$8)*SUM(Fasering!$D$5:$D$11)</f>
        <v>2936.196576496206</v>
      </c>
      <c r="H32" s="71">
        <f>GEW!$D$8+($D32-GEW!$D$8)*SUM(Fasering!$D$5:$D$12)</f>
        <v>3118.4458333333332</v>
      </c>
      <c r="I32" s="72">
        <f>($K$3+E32*12*7.57%)*SUM(Fasering!$D$5:$D$9)</f>
        <v>1374.2099002996349</v>
      </c>
      <c r="J32" s="30">
        <f>($K$3+F32*12*7.57%)*SUM(Fasering!$D$5:$D$10)</f>
        <v>1857.8515090245683</v>
      </c>
      <c r="K32" s="30">
        <f>($K$3+G32*12*7.57%)*SUM(Fasering!$D$5:$D$11)</f>
        <v>2389.3619180564096</v>
      </c>
      <c r="L32" s="73">
        <f>($K$3+H32*12*7.57%)*SUM(Fasering!$D$5:$D$12)</f>
        <v>2971.1361950000005</v>
      </c>
    </row>
    <row r="33" spans="1:12" x14ac:dyDescent="0.2">
      <c r="A33" s="52">
        <f t="shared" si="2"/>
        <v>23</v>
      </c>
      <c r="B33" s="16">
        <v>38715.51</v>
      </c>
      <c r="C33" s="16">
        <f t="shared" si="0"/>
        <v>38715.51</v>
      </c>
      <c r="D33" s="68">
        <f t="shared" si="1"/>
        <v>3226.2925</v>
      </c>
      <c r="E33" s="69">
        <f>GEW!$D$8+($D33-GEW!$D$8)*SUM(Fasering!$D$5:$D$9)</f>
        <v>2631.9919542144166</v>
      </c>
      <c r="F33" s="70">
        <f>GEW!$D$8+($D33-GEW!$D$8)*SUM(Fasering!$D$5:$D$10)</f>
        <v>2830.2406913172895</v>
      </c>
      <c r="G33" s="70">
        <f>GEW!$D$8+($D33-GEW!$D$8)*SUM(Fasering!$D$5:$D$11)</f>
        <v>3028.0437628971276</v>
      </c>
      <c r="H33" s="71">
        <f>GEW!$D$8+($D33-GEW!$D$8)*SUM(Fasering!$D$5:$D$12)</f>
        <v>3226.2925000000005</v>
      </c>
      <c r="I33" s="72">
        <f>($K$3+E33*12*7.57%)*SUM(Fasering!$D$5:$D$9)</f>
        <v>1404.4160103467723</v>
      </c>
      <c r="J33" s="30">
        <f>($K$3+F33*12*7.57%)*SUM(Fasering!$D$5:$D$10)</f>
        <v>1906.3543400893595</v>
      </c>
      <c r="K33" s="30">
        <f>($K$3+G33*12*7.57%)*SUM(Fasering!$D$5:$D$11)</f>
        <v>2460.4181400899806</v>
      </c>
      <c r="L33" s="73">
        <f>($K$3+H33*12*7.57%)*SUM(Fasering!$D$5:$D$12)</f>
        <v>3069.1041070000015</v>
      </c>
    </row>
    <row r="34" spans="1:12" x14ac:dyDescent="0.2">
      <c r="A34" s="52">
        <f t="shared" si="2"/>
        <v>24</v>
      </c>
      <c r="B34" s="16">
        <v>39995.75</v>
      </c>
      <c r="C34" s="16">
        <f t="shared" si="0"/>
        <v>39995.75</v>
      </c>
      <c r="D34" s="68">
        <f t="shared" si="1"/>
        <v>3332.9791666666665</v>
      </c>
      <c r="E34" s="69">
        <f>GEW!$D$8+($D34-GEW!$D$8)*SUM(Fasering!$D$5:$D$9)</f>
        <v>2691.232032031427</v>
      </c>
      <c r="F34" s="70">
        <f>GEW!$D$8+($D34-GEW!$D$8)*SUM(Fasering!$D$5:$D$10)</f>
        <v>2905.3081588043697</v>
      </c>
      <c r="G34" s="70">
        <f>GEW!$D$8+($D34-GEW!$D$8)*SUM(Fasering!$D$5:$D$11)</f>
        <v>3118.9030398937243</v>
      </c>
      <c r="H34" s="71">
        <f>GEW!$D$8+($D34-GEW!$D$8)*SUM(Fasering!$D$5:$D$12)</f>
        <v>3332.979166666667</v>
      </c>
      <c r="I34" s="72">
        <f>($K$3+E34*12*7.57%)*SUM(Fasering!$D$5:$D$9)</f>
        <v>1434.2972231232043</v>
      </c>
      <c r="J34" s="30">
        <f>($K$3+F34*12*7.57%)*SUM(Fasering!$D$5:$D$10)</f>
        <v>1954.3354741395456</v>
      </c>
      <c r="K34" s="30">
        <f>($K$3+G34*12*7.57%)*SUM(Fasering!$D$5:$D$11)</f>
        <v>2530.7100805735818</v>
      </c>
      <c r="L34" s="73">
        <f>($K$3+H34*12*7.57%)*SUM(Fasering!$D$5:$D$12)</f>
        <v>3166.0182750000013</v>
      </c>
    </row>
    <row r="35" spans="1:12" x14ac:dyDescent="0.2">
      <c r="A35" s="52">
        <f t="shared" si="2"/>
        <v>25</v>
      </c>
      <c r="B35" s="16">
        <v>40082.21</v>
      </c>
      <c r="C35" s="16">
        <f t="shared" si="0"/>
        <v>40082.21</v>
      </c>
      <c r="D35" s="68">
        <f t="shared" si="1"/>
        <v>3340.1841666666664</v>
      </c>
      <c r="E35" s="69">
        <f>GEW!$D$8+($D35-GEW!$D$8)*SUM(Fasering!$D$5:$D$9)</f>
        <v>2695.2327640254739</v>
      </c>
      <c r="F35" s="70">
        <f>GEW!$D$8+($D35-GEW!$D$8)*SUM(Fasering!$D$5:$D$10)</f>
        <v>2910.3777810931069</v>
      </c>
      <c r="G35" s="70">
        <f>GEW!$D$8+($D35-GEW!$D$8)*SUM(Fasering!$D$5:$D$11)</f>
        <v>3125.0391495990343</v>
      </c>
      <c r="H35" s="71">
        <f>GEW!$D$8+($D35-GEW!$D$8)*SUM(Fasering!$D$5:$D$12)</f>
        <v>3340.1841666666669</v>
      </c>
      <c r="I35" s="72">
        <f>($K$3+E35*12*7.57%)*SUM(Fasering!$D$5:$D$9)</f>
        <v>1436.3152272916807</v>
      </c>
      <c r="J35" s="30">
        <f>($K$3+F35*12*7.57%)*SUM(Fasering!$D$5:$D$10)</f>
        <v>1957.5758422345741</v>
      </c>
      <c r="K35" s="30">
        <f>($K$3+G35*12*7.57%)*SUM(Fasering!$D$5:$D$11)</f>
        <v>2535.4571914076541</v>
      </c>
      <c r="L35" s="73">
        <f>($K$3+H35*12*7.57%)*SUM(Fasering!$D$5:$D$12)</f>
        <v>3172.5632970000015</v>
      </c>
    </row>
    <row r="36" spans="1:12" x14ac:dyDescent="0.2">
      <c r="A36" s="52">
        <f t="shared" si="2"/>
        <v>26</v>
      </c>
      <c r="B36" s="16">
        <v>40149.47</v>
      </c>
      <c r="C36" s="16">
        <f t="shared" si="0"/>
        <v>40149.47</v>
      </c>
      <c r="D36" s="68">
        <f t="shared" si="1"/>
        <v>3345.7891666666669</v>
      </c>
      <c r="E36" s="69">
        <f>GEW!$D$8+($D36-GEW!$D$8)*SUM(Fasering!$D$5:$D$9)</f>
        <v>2698.3450614337507</v>
      </c>
      <c r="F36" s="70">
        <f>GEW!$D$8+($D36-GEW!$D$8)*SUM(Fasering!$D$5:$D$10)</f>
        <v>2914.3216024572112</v>
      </c>
      <c r="G36" s="70">
        <f>GEW!$D$8+($D36-GEW!$D$8)*SUM(Fasering!$D$5:$D$11)</f>
        <v>3129.812625643207</v>
      </c>
      <c r="H36" s="71">
        <f>GEW!$D$8+($D36-GEW!$D$8)*SUM(Fasering!$D$5:$D$12)</f>
        <v>3345.7891666666674</v>
      </c>
      <c r="I36" s="72">
        <f>($K$3+E36*12*7.57%)*SUM(Fasering!$D$5:$D$9)</f>
        <v>1437.8850972936671</v>
      </c>
      <c r="J36" s="30">
        <f>($K$3+F36*12*7.57%)*SUM(Fasering!$D$5:$D$10)</f>
        <v>1960.0966282404911</v>
      </c>
      <c r="K36" s="30">
        <f>($K$3+G36*12*7.57%)*SUM(Fasering!$D$5:$D$11)</f>
        <v>2539.150120793493</v>
      </c>
      <c r="L36" s="73">
        <f>($K$3+H36*12*7.57%)*SUM(Fasering!$D$5:$D$12)</f>
        <v>3177.654879000002</v>
      </c>
    </row>
    <row r="37" spans="1:12" x14ac:dyDescent="0.2">
      <c r="A37" s="52">
        <f t="shared" si="2"/>
        <v>27</v>
      </c>
      <c r="B37" s="16">
        <v>40225.81</v>
      </c>
      <c r="C37" s="16">
        <f t="shared" si="0"/>
        <v>40225.81</v>
      </c>
      <c r="D37" s="68">
        <f t="shared" si="1"/>
        <v>3352.1508333333331</v>
      </c>
      <c r="E37" s="69">
        <f>GEW!$D$8+($D37-GEW!$D$8)*SUM(Fasering!$D$5:$D$9)</f>
        <v>2701.8775143648813</v>
      </c>
      <c r="F37" s="70">
        <f>GEW!$D$8+($D37-GEW!$D$8)*SUM(Fasering!$D$5:$D$10)</f>
        <v>2918.7978338419234</v>
      </c>
      <c r="G37" s="70">
        <f>GEW!$D$8+($D37-GEW!$D$8)*SUM(Fasering!$D$5:$D$11)</f>
        <v>3135.2305138562915</v>
      </c>
      <c r="H37" s="71">
        <f>GEW!$D$8+($D37-GEW!$D$8)*SUM(Fasering!$D$5:$D$12)</f>
        <v>3352.1508333333331</v>
      </c>
      <c r="I37" s="72">
        <f>($K$3+E37*12*7.57%)*SUM(Fasering!$D$5:$D$9)</f>
        <v>1439.6668974118891</v>
      </c>
      <c r="J37" s="30">
        <f>($K$3+F37*12*7.57%)*SUM(Fasering!$D$5:$D$10)</f>
        <v>1962.9577166093839</v>
      </c>
      <c r="K37" s="30">
        <f>($K$3+G37*12*7.57%)*SUM(Fasering!$D$5:$D$11)</f>
        <v>2543.3415901558919</v>
      </c>
      <c r="L37" s="73">
        <f>($K$3+H37*12*7.57%)*SUM(Fasering!$D$5:$D$12)</f>
        <v>3183.433817000001</v>
      </c>
    </row>
    <row r="38" spans="1:12" x14ac:dyDescent="0.2">
      <c r="A38" s="52">
        <f t="shared" si="2"/>
        <v>28</v>
      </c>
      <c r="B38" s="16">
        <v>40283.57</v>
      </c>
      <c r="C38" s="16">
        <f t="shared" si="0"/>
        <v>40283.57</v>
      </c>
      <c r="D38" s="68">
        <f t="shared" si="1"/>
        <v>3356.9641666666666</v>
      </c>
      <c r="E38" s="69">
        <f>GEW!$D$8+($D38-GEW!$D$8)*SUM(Fasering!$D$5:$D$9)</f>
        <v>2704.5502217437406</v>
      </c>
      <c r="F38" s="70">
        <f>GEW!$D$8+($D38-GEW!$D$8)*SUM(Fasering!$D$5:$D$10)</f>
        <v>2922.1846182901936</v>
      </c>
      <c r="G38" s="70">
        <f>GEW!$D$8+($D38-GEW!$D$8)*SUM(Fasering!$D$5:$D$11)</f>
        <v>3139.3297701202137</v>
      </c>
      <c r="H38" s="71">
        <f>GEW!$D$8+($D38-GEW!$D$8)*SUM(Fasering!$D$5:$D$12)</f>
        <v>3356.9641666666666</v>
      </c>
      <c r="I38" s="72">
        <f>($K$3+E38*12*7.57%)*SUM(Fasering!$D$5:$D$9)</f>
        <v>1441.0150343627474</v>
      </c>
      <c r="J38" s="30">
        <f>($K$3+F38*12*7.57%)*SUM(Fasering!$D$5:$D$10)</f>
        <v>1965.1224593941263</v>
      </c>
      <c r="K38" s="30">
        <f>($K$3+G38*12*7.57%)*SUM(Fasering!$D$5:$D$11)</f>
        <v>2546.512919345992</v>
      </c>
      <c r="L38" s="73">
        <f>($K$3+H38*12*7.57%)*SUM(Fasering!$D$5:$D$12)</f>
        <v>3187.8062490000011</v>
      </c>
    </row>
    <row r="39" spans="1:12" x14ac:dyDescent="0.2">
      <c r="A39" s="52">
        <f t="shared" si="2"/>
        <v>29</v>
      </c>
      <c r="B39" s="16">
        <v>40337.040000000001</v>
      </c>
      <c r="C39" s="16">
        <f t="shared" si="0"/>
        <v>40337.040000000001</v>
      </c>
      <c r="D39" s="68">
        <f t="shared" si="1"/>
        <v>3361.42</v>
      </c>
      <c r="E39" s="69">
        <f>GEW!$D$8+($D39-GEW!$D$8)*SUM(Fasering!$D$5:$D$9)</f>
        <v>2707.0244195198416</v>
      </c>
      <c r="F39" s="70">
        <f>GEW!$D$8+($D39-GEW!$D$8)*SUM(Fasering!$D$5:$D$10)</f>
        <v>2925.3198565943667</v>
      </c>
      <c r="G39" s="70">
        <f>GEW!$D$8+($D39-GEW!$D$8)*SUM(Fasering!$D$5:$D$11)</f>
        <v>3143.1245629254754</v>
      </c>
      <c r="H39" s="71">
        <f>GEW!$D$8+($D39-GEW!$D$8)*SUM(Fasering!$D$5:$D$12)</f>
        <v>3361.42</v>
      </c>
      <c r="I39" s="72">
        <f>($K$3+E39*12*7.57%)*SUM(Fasering!$D$5:$D$9)</f>
        <v>1442.2630413357806</v>
      </c>
      <c r="J39" s="30">
        <f>($K$3+F39*12*7.57%)*SUM(Fasering!$D$5:$D$10)</f>
        <v>1967.1264205558327</v>
      </c>
      <c r="K39" s="30">
        <f>($K$3+G39*12*7.57%)*SUM(Fasering!$D$5:$D$11)</f>
        <v>2549.448704868752</v>
      </c>
      <c r="L39" s="73">
        <f>($K$3+H39*12*7.57%)*SUM(Fasering!$D$5:$D$12)</f>
        <v>3191.8539280000014</v>
      </c>
    </row>
    <row r="40" spans="1:12" x14ac:dyDescent="0.2">
      <c r="A40" s="52">
        <f t="shared" si="2"/>
        <v>30</v>
      </c>
      <c r="B40" s="16">
        <v>40386.620000000003</v>
      </c>
      <c r="C40" s="16">
        <f t="shared" si="0"/>
        <v>40386.620000000003</v>
      </c>
      <c r="D40" s="68">
        <f t="shared" si="1"/>
        <v>3365.5516666666667</v>
      </c>
      <c r="E40" s="69">
        <f>GEW!$D$8+($D40-GEW!$D$8)*SUM(Fasering!$D$5:$D$9)</f>
        <v>2709.3186167470549</v>
      </c>
      <c r="F40" s="70">
        <f>GEW!$D$8+($D40-GEW!$D$8)*SUM(Fasering!$D$5:$D$10)</f>
        <v>2928.2270029403717</v>
      </c>
      <c r="G40" s="70">
        <f>GEW!$D$8+($D40-GEW!$D$8)*SUM(Fasering!$D$5:$D$11)</f>
        <v>3146.6432804733504</v>
      </c>
      <c r="H40" s="71">
        <f>GEW!$D$8+($D40-GEW!$D$8)*SUM(Fasering!$D$5:$D$12)</f>
        <v>3365.5516666666672</v>
      </c>
      <c r="I40" s="72">
        <f>($K$3+E40*12*7.57%)*SUM(Fasering!$D$5:$D$9)</f>
        <v>1443.4202544594571</v>
      </c>
      <c r="J40" s="30">
        <f>($K$3+F40*12*7.57%)*SUM(Fasering!$D$5:$D$10)</f>
        <v>1968.9845913880272</v>
      </c>
      <c r="K40" s="30">
        <f>($K$3+G40*12*7.57%)*SUM(Fasering!$D$5:$D$11)</f>
        <v>2552.1709088376774</v>
      </c>
      <c r="L40" s="73">
        <f>($K$3+H40*12*7.57%)*SUM(Fasering!$D$5:$D$12)</f>
        <v>3195.6071340000021</v>
      </c>
    </row>
    <row r="41" spans="1:12" x14ac:dyDescent="0.2">
      <c r="A41" s="52">
        <f t="shared" si="2"/>
        <v>31</v>
      </c>
      <c r="B41" s="16">
        <v>40432.5</v>
      </c>
      <c r="C41" s="16">
        <f t="shared" si="0"/>
        <v>40432.5</v>
      </c>
      <c r="D41" s="68">
        <f t="shared" si="1"/>
        <v>3369.375</v>
      </c>
      <c r="E41" s="69">
        <f>GEW!$D$8+($D41-GEW!$D$8)*SUM(Fasering!$D$5:$D$9)</f>
        <v>2711.4416052259685</v>
      </c>
      <c r="F41" s="70">
        <f>GEW!$D$8+($D41-GEW!$D$8)*SUM(Fasering!$D$5:$D$10)</f>
        <v>2930.9171980665255</v>
      </c>
      <c r="G41" s="70">
        <f>GEW!$D$8+($D41-GEW!$D$8)*SUM(Fasering!$D$5:$D$11)</f>
        <v>3149.8994071594434</v>
      </c>
      <c r="H41" s="71">
        <f>GEW!$D$8+($D41-GEW!$D$8)*SUM(Fasering!$D$5:$D$12)</f>
        <v>3369.375</v>
      </c>
      <c r="I41" s="72">
        <f>($K$3+E41*12*7.57%)*SUM(Fasering!$D$5:$D$9)</f>
        <v>1444.4911083947995</v>
      </c>
      <c r="J41" s="30">
        <f>($K$3+F41*12*7.57%)*SUM(Fasering!$D$5:$D$10)</f>
        <v>1970.7040927551323</v>
      </c>
      <c r="K41" s="30">
        <f>($K$3+G41*12*7.57%)*SUM(Fasering!$D$5:$D$11)</f>
        <v>2554.6899632566829</v>
      </c>
      <c r="L41" s="73">
        <f>($K$3+H41*12*7.57%)*SUM(Fasering!$D$5:$D$12)</f>
        <v>3199.0802500000013</v>
      </c>
    </row>
    <row r="42" spans="1:12" x14ac:dyDescent="0.2">
      <c r="A42" s="52">
        <f t="shared" si="2"/>
        <v>32</v>
      </c>
      <c r="B42" s="16">
        <v>40475.01</v>
      </c>
      <c r="C42" s="16">
        <f t="shared" si="0"/>
        <v>40475.01</v>
      </c>
      <c r="D42" s="68">
        <f t="shared" si="1"/>
        <v>3372.9175</v>
      </c>
      <c r="E42" s="69">
        <f>GEW!$D$8+($D42-GEW!$D$8)*SUM(Fasering!$D$5:$D$9)</f>
        <v>2713.4086549260255</v>
      </c>
      <c r="F42" s="70">
        <f>GEW!$D$8+($D42-GEW!$D$8)*SUM(Fasering!$D$5:$D$10)</f>
        <v>2933.4097916762203</v>
      </c>
      <c r="G42" s="70">
        <f>GEW!$D$8+($D42-GEW!$D$8)*SUM(Fasering!$D$5:$D$11)</f>
        <v>3152.9163632498057</v>
      </c>
      <c r="H42" s="71">
        <f>GEW!$D$8+($D42-GEW!$D$8)*SUM(Fasering!$D$5:$D$12)</f>
        <v>3372.9175000000005</v>
      </c>
      <c r="I42" s="72">
        <f>($K$3+E42*12*7.57%)*SUM(Fasering!$D$5:$D$9)</f>
        <v>1445.4833054477942</v>
      </c>
      <c r="J42" s="30">
        <f>($K$3+F42*12*7.57%)*SUM(Fasering!$D$5:$D$10)</f>
        <v>1972.2972924743044</v>
      </c>
      <c r="K42" s="30">
        <f>($K$3+G42*12*7.57%)*SUM(Fasering!$D$5:$D$11)</f>
        <v>2557.0239868694102</v>
      </c>
      <c r="L42" s="73">
        <f>($K$3+H42*12*7.57%)*SUM(Fasering!$D$5:$D$12)</f>
        <v>3202.2982570000017</v>
      </c>
    </row>
    <row r="43" spans="1:12" x14ac:dyDescent="0.2">
      <c r="A43" s="52">
        <f t="shared" si="2"/>
        <v>33</v>
      </c>
      <c r="B43" s="16">
        <v>40514.35</v>
      </c>
      <c r="C43" s="16">
        <f t="shared" si="0"/>
        <v>40514.35</v>
      </c>
      <c r="D43" s="68">
        <f t="shared" si="1"/>
        <v>3376.1958333333332</v>
      </c>
      <c r="E43" s="69">
        <f>GEW!$D$8+($D43-GEW!$D$8)*SUM(Fasering!$D$5:$D$9)</f>
        <v>2715.2290203741609</v>
      </c>
      <c r="F43" s="70">
        <f>GEW!$D$8+($D43-GEW!$D$8)*SUM(Fasering!$D$5:$D$10)</f>
        <v>2935.7165108624213</v>
      </c>
      <c r="G43" s="70">
        <f>GEW!$D$8+($D43-GEW!$D$8)*SUM(Fasering!$D$5:$D$11)</f>
        <v>3155.7083428450733</v>
      </c>
      <c r="H43" s="71">
        <f>GEW!$D$8+($D43-GEW!$D$8)*SUM(Fasering!$D$5:$D$12)</f>
        <v>3376.1958333333332</v>
      </c>
      <c r="I43" s="72">
        <f>($K$3+E43*12*7.57%)*SUM(Fasering!$D$5:$D$9)</f>
        <v>1446.4015136826756</v>
      </c>
      <c r="J43" s="30">
        <f>($K$3+F43*12*7.57%)*SUM(Fasering!$D$5:$D$10)</f>
        <v>1973.7716861923063</v>
      </c>
      <c r="K43" s="30">
        <f>($K$3+G43*12*7.57%)*SUM(Fasering!$D$5:$D$11)</f>
        <v>2559.183960732611</v>
      </c>
      <c r="L43" s="73">
        <f>($K$3+H43*12*7.57%)*SUM(Fasering!$D$5:$D$12)</f>
        <v>3205.276295000001</v>
      </c>
    </row>
    <row r="44" spans="1:12" x14ac:dyDescent="0.2">
      <c r="A44" s="52">
        <f t="shared" si="2"/>
        <v>34</v>
      </c>
      <c r="B44" s="16">
        <v>40550.800000000003</v>
      </c>
      <c r="C44" s="16">
        <f t="shared" si="0"/>
        <v>40550.800000000003</v>
      </c>
      <c r="D44" s="68">
        <f t="shared" si="1"/>
        <v>3379.2333333333336</v>
      </c>
      <c r="E44" s="69">
        <f>GEW!$D$8+($D44-GEW!$D$8)*SUM(Fasering!$D$5:$D$9)</f>
        <v>2716.9156579080845</v>
      </c>
      <c r="F44" s="70">
        <f>GEW!$D$8+($D44-GEW!$D$8)*SUM(Fasering!$D$5:$D$10)</f>
        <v>2937.8537735552791</v>
      </c>
      <c r="G44" s="70">
        <f>GEW!$D$8+($D44-GEW!$D$8)*SUM(Fasering!$D$5:$D$11)</f>
        <v>3158.2952176861395</v>
      </c>
      <c r="H44" s="71">
        <f>GEW!$D$8+($D44-GEW!$D$8)*SUM(Fasering!$D$5:$D$12)</f>
        <v>3379.2333333333336</v>
      </c>
      <c r="I44" s="72">
        <f>($K$3+E44*12*7.57%)*SUM(Fasering!$D$5:$D$9)</f>
        <v>1447.2522683893721</v>
      </c>
      <c r="J44" s="30">
        <f>($K$3+F44*12*7.57%)*SUM(Fasering!$D$5:$D$10)</f>
        <v>1975.1377678146034</v>
      </c>
      <c r="K44" s="30">
        <f>($K$3+G44*12*7.57%)*SUM(Fasering!$D$5:$D$11)</f>
        <v>2561.1852583257401</v>
      </c>
      <c r="L44" s="73">
        <f>($K$3+H44*12*7.57%)*SUM(Fasering!$D$5:$D$12)</f>
        <v>3208.0355600000016</v>
      </c>
    </row>
    <row r="45" spans="1:12" x14ac:dyDescent="0.2">
      <c r="A45" s="52">
        <f t="shared" si="2"/>
        <v>35</v>
      </c>
      <c r="B45" s="16">
        <v>40584.519999999997</v>
      </c>
      <c r="C45" s="16">
        <f t="shared" si="0"/>
        <v>40584.519999999997</v>
      </c>
      <c r="D45" s="68">
        <f t="shared" si="1"/>
        <v>3382.0433333333331</v>
      </c>
      <c r="E45" s="69">
        <f>GEW!$D$8+($D45-GEW!$D$8)*SUM(Fasering!$D$5:$D$9)</f>
        <v>2718.4759711493434</v>
      </c>
      <c r="F45" s="70">
        <f>GEW!$D$8+($D45-GEW!$D$8)*SUM(Fasering!$D$5:$D$10)</f>
        <v>2939.8309614291647</v>
      </c>
      <c r="G45" s="70">
        <f>GEW!$D$8+($D45-GEW!$D$8)*SUM(Fasering!$D$5:$D$11)</f>
        <v>3160.6883430535117</v>
      </c>
      <c r="H45" s="71">
        <f>GEW!$D$8+($D45-GEW!$D$8)*SUM(Fasering!$D$5:$D$12)</f>
        <v>3382.0433333333331</v>
      </c>
      <c r="I45" s="72">
        <f>($K$3+E45*12*7.57%)*SUM(Fasering!$D$5:$D$9)</f>
        <v>1448.0393040192705</v>
      </c>
      <c r="J45" s="30">
        <f>($K$3+F45*12*7.57%)*SUM(Fasering!$D$5:$D$10)</f>
        <v>1976.4015338586039</v>
      </c>
      <c r="K45" s="30">
        <f>($K$3+G45*12*7.57%)*SUM(Fasering!$D$5:$D$11)</f>
        <v>2563.0366644941982</v>
      </c>
      <c r="L45" s="73">
        <f>($K$3+H45*12*7.57%)*SUM(Fasering!$D$5:$D$12)</f>
        <v>3210.5881640000011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18</vt:i4>
      </vt:variant>
    </vt:vector>
  </HeadingPairs>
  <TitlesOfParts>
    <vt:vector size="39" baseType="lpstr">
      <vt:lpstr>Inhoud</vt:lpstr>
      <vt:lpstr>Fasering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MV1bis</vt:lpstr>
      <vt:lpstr>L1</vt:lpstr>
      <vt:lpstr>K3</vt:lpstr>
      <vt:lpstr>G1</vt:lpstr>
      <vt:lpstr>GS</vt:lpstr>
      <vt:lpstr>GEW</vt:lpstr>
      <vt:lpstr>'A1'!Afdruktitels</vt:lpstr>
      <vt:lpstr>'A2'!Afdruktitels</vt:lpstr>
      <vt:lpstr>'A3'!Afdruktitels</vt:lpstr>
      <vt:lpstr>B1B!Afdruktitels</vt:lpstr>
      <vt:lpstr>B1C!Afdruktitels</vt:lpstr>
      <vt:lpstr>B2A!Afdruktitels</vt:lpstr>
      <vt:lpstr>B2B!Afdruktitels</vt:lpstr>
      <vt:lpstr>'B3'!Afdruktitels</vt:lpstr>
      <vt:lpstr>'G1'!Afdruktitels</vt:lpstr>
      <vt:lpstr>GS!Afdruktitels</vt:lpstr>
      <vt:lpstr>'K3'!Afdruktitels</vt:lpstr>
      <vt:lpstr>'L1'!Afdruktitels</vt:lpstr>
      <vt:lpstr>'L2'!Afdruktitels</vt:lpstr>
      <vt:lpstr>'L3'!Afdruktitels</vt:lpstr>
      <vt:lpstr>'L4'!Afdruktitels</vt:lpstr>
      <vt:lpstr>'MV1'!Afdruktitels</vt:lpstr>
      <vt:lpstr>MV1bis!Afdruktitels</vt:lpstr>
      <vt:lpstr>'MV2'!Afdruktitels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Jaminé</dc:creator>
  <cp:lastModifiedBy>Steven De Looze</cp:lastModifiedBy>
  <cp:lastPrinted>2014-11-14T13:39:11Z</cp:lastPrinted>
  <dcterms:created xsi:type="dcterms:W3CDTF">2014-03-22T15:25:44Z</dcterms:created>
  <dcterms:modified xsi:type="dcterms:W3CDTF">2021-10-20T19:55:54Z</dcterms:modified>
</cp:coreProperties>
</file>