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2_MEDEWERKERS\STEVEN DE LOOZE\2018 Steven\Barema's\KO\"/>
    </mc:Choice>
  </mc:AlternateContent>
  <bookViews>
    <workbookView xWindow="4815" yWindow="0" windowWidth="4770" windowHeight="4755"/>
  </bookViews>
  <sheets>
    <sheet name="Blad1" sheetId="1" r:id="rId1"/>
    <sheet name="Blad2" sheetId="2" r:id="rId2"/>
    <sheet name="Blad3" sheetId="3" r:id="rId3"/>
    <sheet name="Blad4" sheetId="4" r:id="rId4"/>
    <sheet name="Blad5" sheetId="5" r:id="rId5"/>
    <sheet name="Blad6" sheetId="6" r:id="rId6"/>
    <sheet name="Blad7" sheetId="7" r:id="rId7"/>
    <sheet name="Blad8" sheetId="8" r:id="rId8"/>
    <sheet name="Blad9" sheetId="9" r:id="rId9"/>
    <sheet name="Blad10" sheetId="10" r:id="rId10"/>
    <sheet name="Blad11" sheetId="11" r:id="rId11"/>
    <sheet name="Blad12" sheetId="12" r:id="rId12"/>
    <sheet name="Blad13" sheetId="13" r:id="rId13"/>
    <sheet name="Blad14" sheetId="14" r:id="rId14"/>
    <sheet name="Blad15" sheetId="15" r:id="rId15"/>
    <sheet name="Blad16" sheetId="16" r:id="rId16"/>
  </sheets>
  <calcPr calcId="162913"/>
</workbook>
</file>

<file path=xl/calcChain.xml><?xml version="1.0" encoding="utf-8"?>
<calcChain xmlns="http://schemas.openxmlformats.org/spreadsheetml/2006/main">
  <c r="E107" i="1" l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D53" i="1" l="1"/>
  <c r="C53" i="1" s="1"/>
  <c r="D25" i="1"/>
  <c r="D6" i="1"/>
  <c r="C6" i="1" s="1"/>
  <c r="D106" i="1" l="1"/>
  <c r="F106" i="1"/>
  <c r="H106" i="1" s="1"/>
  <c r="D80" i="1"/>
  <c r="F80" i="1"/>
  <c r="H80" i="1" s="1"/>
  <c r="F54" i="1"/>
  <c r="H54" i="1" s="1"/>
  <c r="D54" i="1"/>
  <c r="D29" i="1"/>
  <c r="C29" i="1" s="1"/>
  <c r="D28" i="1"/>
  <c r="F28" i="1"/>
  <c r="H28" i="1" s="1"/>
  <c r="J80" i="1" l="1"/>
  <c r="J28" i="1"/>
  <c r="C54" i="1"/>
  <c r="G54" i="1" s="1"/>
  <c r="J106" i="1"/>
  <c r="C106" i="1"/>
  <c r="G106" i="1" s="1"/>
  <c r="C80" i="1"/>
  <c r="G80" i="1" s="1"/>
  <c r="C28" i="1"/>
  <c r="G28" i="1" s="1"/>
  <c r="I80" i="1" l="1"/>
  <c r="I54" i="1"/>
  <c r="I106" i="1"/>
  <c r="J54" i="1"/>
  <c r="I28" i="1"/>
  <c r="F107" i="1"/>
  <c r="H107" i="1" s="1"/>
  <c r="D107" i="1"/>
  <c r="F81" i="1"/>
  <c r="H81" i="1" s="1"/>
  <c r="D81" i="1"/>
  <c r="F55" i="1"/>
  <c r="H55" i="1" s="1"/>
  <c r="D55" i="1"/>
  <c r="F29" i="1"/>
  <c r="H29" i="1" s="1"/>
  <c r="G29" i="1"/>
  <c r="J55" i="1" l="1"/>
  <c r="J107" i="1"/>
  <c r="C107" i="1"/>
  <c r="G107" i="1" s="1"/>
  <c r="C81" i="1"/>
  <c r="G81" i="1" s="1"/>
  <c r="J81" i="1"/>
  <c r="C55" i="1"/>
  <c r="G55" i="1" s="1"/>
  <c r="I29" i="1"/>
  <c r="J29" i="1"/>
  <c r="D105" i="1"/>
  <c r="F105" i="1"/>
  <c r="H105" i="1" s="1"/>
  <c r="D79" i="1"/>
  <c r="F79" i="1"/>
  <c r="H79" i="1" s="1"/>
  <c r="F53" i="1"/>
  <c r="H53" i="1" s="1"/>
  <c r="D27" i="1"/>
  <c r="F27" i="1"/>
  <c r="H27" i="1" s="1"/>
  <c r="D85" i="1"/>
  <c r="F85" i="1"/>
  <c r="H85" i="1" s="1"/>
  <c r="D86" i="1"/>
  <c r="F86" i="1"/>
  <c r="H86" i="1" s="1"/>
  <c r="D87" i="1"/>
  <c r="F87" i="1"/>
  <c r="H87" i="1" s="1"/>
  <c r="D88" i="1"/>
  <c r="F88" i="1"/>
  <c r="H88" i="1" s="1"/>
  <c r="D89" i="1"/>
  <c r="F89" i="1"/>
  <c r="H89" i="1" s="1"/>
  <c r="D90" i="1"/>
  <c r="F90" i="1"/>
  <c r="H90" i="1" s="1"/>
  <c r="D91" i="1"/>
  <c r="C91" i="1" s="1"/>
  <c r="G91" i="1" s="1"/>
  <c r="F91" i="1"/>
  <c r="H91" i="1" s="1"/>
  <c r="D92" i="1"/>
  <c r="F92" i="1"/>
  <c r="H92" i="1" s="1"/>
  <c r="D93" i="1"/>
  <c r="F93" i="1"/>
  <c r="H93" i="1" s="1"/>
  <c r="D94" i="1"/>
  <c r="F94" i="1"/>
  <c r="H94" i="1" s="1"/>
  <c r="D95" i="1"/>
  <c r="F95" i="1"/>
  <c r="H95" i="1" s="1"/>
  <c r="D96" i="1"/>
  <c r="F96" i="1"/>
  <c r="H96" i="1" s="1"/>
  <c r="D97" i="1"/>
  <c r="F97" i="1"/>
  <c r="H97" i="1" s="1"/>
  <c r="D98" i="1"/>
  <c r="F98" i="1"/>
  <c r="H98" i="1" s="1"/>
  <c r="D99" i="1"/>
  <c r="F99" i="1"/>
  <c r="H99" i="1" s="1"/>
  <c r="D100" i="1"/>
  <c r="F100" i="1"/>
  <c r="H100" i="1" s="1"/>
  <c r="D101" i="1"/>
  <c r="F101" i="1"/>
  <c r="H101" i="1" s="1"/>
  <c r="D102" i="1"/>
  <c r="F102" i="1"/>
  <c r="H102" i="1" s="1"/>
  <c r="D103" i="1"/>
  <c r="F103" i="1"/>
  <c r="H103" i="1" s="1"/>
  <c r="D104" i="1"/>
  <c r="F104" i="1"/>
  <c r="H104" i="1" s="1"/>
  <c r="D84" i="1"/>
  <c r="F84" i="1"/>
  <c r="H84" i="1" s="1"/>
  <c r="D59" i="1"/>
  <c r="F59" i="1"/>
  <c r="H59" i="1" s="1"/>
  <c r="D60" i="1"/>
  <c r="F60" i="1"/>
  <c r="H60" i="1" s="1"/>
  <c r="D61" i="1"/>
  <c r="F61" i="1"/>
  <c r="H61" i="1" s="1"/>
  <c r="D62" i="1"/>
  <c r="F62" i="1"/>
  <c r="H62" i="1" s="1"/>
  <c r="D63" i="1"/>
  <c r="F63" i="1"/>
  <c r="H63" i="1" s="1"/>
  <c r="D64" i="1"/>
  <c r="F64" i="1"/>
  <c r="H64" i="1" s="1"/>
  <c r="D65" i="1"/>
  <c r="F65" i="1"/>
  <c r="H65" i="1" s="1"/>
  <c r="D66" i="1"/>
  <c r="F66" i="1"/>
  <c r="H66" i="1" s="1"/>
  <c r="D67" i="1"/>
  <c r="F67" i="1"/>
  <c r="H67" i="1" s="1"/>
  <c r="D68" i="1"/>
  <c r="F68" i="1"/>
  <c r="H68" i="1" s="1"/>
  <c r="D69" i="1"/>
  <c r="F69" i="1"/>
  <c r="H69" i="1" s="1"/>
  <c r="D70" i="1"/>
  <c r="F70" i="1"/>
  <c r="H70" i="1" s="1"/>
  <c r="D71" i="1"/>
  <c r="F71" i="1"/>
  <c r="H71" i="1" s="1"/>
  <c r="D72" i="1"/>
  <c r="F72" i="1"/>
  <c r="H72" i="1" s="1"/>
  <c r="D73" i="1"/>
  <c r="F73" i="1"/>
  <c r="H73" i="1" s="1"/>
  <c r="D74" i="1"/>
  <c r="F74" i="1"/>
  <c r="H74" i="1" s="1"/>
  <c r="D75" i="1"/>
  <c r="D76" i="1"/>
  <c r="D77" i="1"/>
  <c r="D78" i="1"/>
  <c r="D58" i="1"/>
  <c r="F58" i="1"/>
  <c r="H58" i="1" s="1"/>
  <c r="D33" i="1"/>
  <c r="F33" i="1"/>
  <c r="H33" i="1" s="1"/>
  <c r="D34" i="1"/>
  <c r="F34" i="1"/>
  <c r="H34" i="1" s="1"/>
  <c r="D35" i="1"/>
  <c r="F35" i="1"/>
  <c r="H35" i="1" s="1"/>
  <c r="D36" i="1"/>
  <c r="F36" i="1"/>
  <c r="H36" i="1" s="1"/>
  <c r="D37" i="1"/>
  <c r="F37" i="1"/>
  <c r="H37" i="1" s="1"/>
  <c r="D38" i="1"/>
  <c r="F38" i="1"/>
  <c r="H38" i="1" s="1"/>
  <c r="D39" i="1"/>
  <c r="F39" i="1"/>
  <c r="H39" i="1" s="1"/>
  <c r="D40" i="1"/>
  <c r="F40" i="1"/>
  <c r="H40" i="1" s="1"/>
  <c r="D41" i="1"/>
  <c r="D42" i="1"/>
  <c r="D43" i="1"/>
  <c r="D44" i="1"/>
  <c r="D45" i="1"/>
  <c r="D46" i="1"/>
  <c r="D47" i="1"/>
  <c r="D48" i="1"/>
  <c r="D49" i="1"/>
  <c r="D50" i="1"/>
  <c r="D51" i="1"/>
  <c r="D52" i="1"/>
  <c r="D32" i="1"/>
  <c r="F32" i="1"/>
  <c r="H32" i="1" s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6" i="1"/>
  <c r="F77" i="1"/>
  <c r="H77" i="1" s="1"/>
  <c r="F78" i="1"/>
  <c r="H78" i="1" s="1"/>
  <c r="F51" i="1"/>
  <c r="H51" i="1" s="1"/>
  <c r="F52" i="1"/>
  <c r="H52" i="1" s="1"/>
  <c r="F26" i="1"/>
  <c r="H26" i="1" s="1"/>
  <c r="F25" i="1"/>
  <c r="H25" i="1" s="1"/>
  <c r="F76" i="1"/>
  <c r="H76" i="1" s="1"/>
  <c r="F75" i="1"/>
  <c r="H75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s="1"/>
  <c r="F8" i="1"/>
  <c r="H8" i="1" s="1"/>
  <c r="F7" i="1"/>
  <c r="H7" i="1" s="1"/>
  <c r="F6" i="1"/>
  <c r="H6" i="1" s="1"/>
  <c r="C7" i="1"/>
  <c r="G7" i="1" s="1"/>
  <c r="J58" i="1" l="1"/>
  <c r="J73" i="1"/>
  <c r="J69" i="1"/>
  <c r="J63" i="1"/>
  <c r="J59" i="1"/>
  <c r="J104" i="1"/>
  <c r="J94" i="1"/>
  <c r="J26" i="1"/>
  <c r="J18" i="1"/>
  <c r="J14" i="1"/>
  <c r="J10" i="1"/>
  <c r="J42" i="1"/>
  <c r="J40" i="1"/>
  <c r="J34" i="1"/>
  <c r="J71" i="1"/>
  <c r="J65" i="1"/>
  <c r="J61" i="1"/>
  <c r="J98" i="1"/>
  <c r="J21" i="1"/>
  <c r="J13" i="1"/>
  <c r="J49" i="1"/>
  <c r="J32" i="1"/>
  <c r="J41" i="1"/>
  <c r="J39" i="1"/>
  <c r="J37" i="1"/>
  <c r="J33" i="1"/>
  <c r="J74" i="1"/>
  <c r="J72" i="1"/>
  <c r="J70" i="1"/>
  <c r="J68" i="1"/>
  <c r="J66" i="1"/>
  <c r="J64" i="1"/>
  <c r="J62" i="1"/>
  <c r="J103" i="1"/>
  <c r="J101" i="1"/>
  <c r="J95" i="1"/>
  <c r="J93" i="1"/>
  <c r="J91" i="1"/>
  <c r="J87" i="1"/>
  <c r="J85" i="1"/>
  <c r="G53" i="1"/>
  <c r="J53" i="1"/>
  <c r="J105" i="1"/>
  <c r="C22" i="1"/>
  <c r="G22" i="1" s="1"/>
  <c r="J16" i="1"/>
  <c r="J12" i="1"/>
  <c r="J8" i="1"/>
  <c r="J52" i="1"/>
  <c r="J48" i="1"/>
  <c r="J76" i="1"/>
  <c r="C50" i="1"/>
  <c r="G50" i="1" s="1"/>
  <c r="J23" i="1"/>
  <c r="J19" i="1"/>
  <c r="J11" i="1"/>
  <c r="J51" i="1"/>
  <c r="J43" i="1"/>
  <c r="J75" i="1"/>
  <c r="J86" i="1"/>
  <c r="J27" i="1"/>
  <c r="C14" i="1"/>
  <c r="G14" i="1" s="1"/>
  <c r="C21" i="1"/>
  <c r="G21" i="1" s="1"/>
  <c r="J17" i="1"/>
  <c r="C35" i="1"/>
  <c r="G35" i="1" s="1"/>
  <c r="J84" i="1"/>
  <c r="J99" i="1"/>
  <c r="C97" i="1"/>
  <c r="G97" i="1" s="1"/>
  <c r="C95" i="1"/>
  <c r="G95" i="1" s="1"/>
  <c r="C87" i="1"/>
  <c r="G87" i="1" s="1"/>
  <c r="C105" i="1"/>
  <c r="G105" i="1" s="1"/>
  <c r="I81" i="1"/>
  <c r="C18" i="1"/>
  <c r="G18" i="1" s="1"/>
  <c r="C24" i="1"/>
  <c r="G24" i="1" s="1"/>
  <c r="J20" i="1"/>
  <c r="C16" i="1"/>
  <c r="G16" i="1" s="1"/>
  <c r="C12" i="1"/>
  <c r="G12" i="1" s="1"/>
  <c r="C8" i="1"/>
  <c r="G8" i="1" s="1"/>
  <c r="C44" i="1"/>
  <c r="G44" i="1" s="1"/>
  <c r="I44" i="1" s="1"/>
  <c r="C23" i="1"/>
  <c r="G23" i="1" s="1"/>
  <c r="C15" i="1"/>
  <c r="G15" i="1" s="1"/>
  <c r="I7" i="1"/>
  <c r="C43" i="1"/>
  <c r="G43" i="1" s="1"/>
  <c r="J38" i="1"/>
  <c r="J36" i="1"/>
  <c r="C67" i="1"/>
  <c r="G67" i="1" s="1"/>
  <c r="J67" i="1"/>
  <c r="J102" i="1"/>
  <c r="C98" i="1"/>
  <c r="G98" i="1" s="1"/>
  <c r="J96" i="1"/>
  <c r="C96" i="1"/>
  <c r="G96" i="1" s="1"/>
  <c r="C94" i="1"/>
  <c r="G94" i="1" s="1"/>
  <c r="J92" i="1"/>
  <c r="J88" i="1"/>
  <c r="C79" i="1"/>
  <c r="G79" i="1" s="1"/>
  <c r="I55" i="1"/>
  <c r="I107" i="1"/>
  <c r="J6" i="1"/>
  <c r="J90" i="1"/>
  <c r="C99" i="1"/>
  <c r="G99" i="1" s="1"/>
  <c r="J22" i="1"/>
  <c r="C63" i="1"/>
  <c r="G63" i="1" s="1"/>
  <c r="C75" i="1"/>
  <c r="G75" i="1" s="1"/>
  <c r="J25" i="1"/>
  <c r="J9" i="1"/>
  <c r="J60" i="1"/>
  <c r="C36" i="1"/>
  <c r="G36" i="1" s="1"/>
  <c r="C59" i="1"/>
  <c r="G59" i="1" s="1"/>
  <c r="C90" i="1"/>
  <c r="G90" i="1" s="1"/>
  <c r="J78" i="1"/>
  <c r="C42" i="1"/>
  <c r="G42" i="1" s="1"/>
  <c r="C40" i="1"/>
  <c r="G40" i="1" s="1"/>
  <c r="C58" i="1"/>
  <c r="G58" i="1" s="1"/>
  <c r="C86" i="1"/>
  <c r="G86" i="1" s="1"/>
  <c r="C10" i="1"/>
  <c r="G10" i="1" s="1"/>
  <c r="C61" i="1"/>
  <c r="G61" i="1" s="1"/>
  <c r="C26" i="1"/>
  <c r="G26" i="1" s="1"/>
  <c r="C51" i="1"/>
  <c r="G51" i="1" s="1"/>
  <c r="C47" i="1"/>
  <c r="G47" i="1" s="1"/>
  <c r="C68" i="1"/>
  <c r="G68" i="1" s="1"/>
  <c r="C72" i="1"/>
  <c r="G72" i="1" s="1"/>
  <c r="C20" i="1"/>
  <c r="G20" i="1" s="1"/>
  <c r="C9" i="1"/>
  <c r="G9" i="1" s="1"/>
  <c r="C89" i="1"/>
  <c r="G89" i="1" s="1"/>
  <c r="C32" i="1"/>
  <c r="G32" i="1" s="1"/>
  <c r="C60" i="1"/>
  <c r="G60" i="1" s="1"/>
  <c r="C13" i="1"/>
  <c r="G13" i="1" s="1"/>
  <c r="C103" i="1"/>
  <c r="G103" i="1" s="1"/>
  <c r="C33" i="1"/>
  <c r="G33" i="1" s="1"/>
  <c r="C64" i="1"/>
  <c r="G64" i="1" s="1"/>
  <c r="C69" i="1"/>
  <c r="G69" i="1" s="1"/>
  <c r="C37" i="1"/>
  <c r="G37" i="1" s="1"/>
  <c r="C84" i="1"/>
  <c r="G84" i="1" s="1"/>
  <c r="C71" i="1"/>
  <c r="G71" i="1" s="1"/>
  <c r="C102" i="1"/>
  <c r="G102" i="1" s="1"/>
  <c r="C78" i="1"/>
  <c r="G78" i="1" s="1"/>
  <c r="C41" i="1"/>
  <c r="G41" i="1" s="1"/>
  <c r="C45" i="1"/>
  <c r="G45" i="1" s="1"/>
  <c r="C49" i="1"/>
  <c r="G49" i="1" s="1"/>
  <c r="C77" i="1"/>
  <c r="G77" i="1" s="1"/>
  <c r="C65" i="1"/>
  <c r="G65" i="1" s="1"/>
  <c r="C62" i="1"/>
  <c r="G62" i="1" s="1"/>
  <c r="C19" i="1"/>
  <c r="G19" i="1" s="1"/>
  <c r="C39" i="1"/>
  <c r="G39" i="1" s="1"/>
  <c r="C93" i="1"/>
  <c r="G93" i="1" s="1"/>
  <c r="G6" i="1"/>
  <c r="I6" i="1" s="1"/>
  <c r="C46" i="1"/>
  <c r="G46" i="1" s="1"/>
  <c r="J46" i="1"/>
  <c r="C104" i="1"/>
  <c r="G104" i="1" s="1"/>
  <c r="C101" i="1"/>
  <c r="G101" i="1" s="1"/>
  <c r="C27" i="1"/>
  <c r="G27" i="1" s="1"/>
  <c r="C11" i="1"/>
  <c r="G11" i="1" s="1"/>
  <c r="C34" i="1"/>
  <c r="G34" i="1" s="1"/>
  <c r="C73" i="1"/>
  <c r="G73" i="1" s="1"/>
  <c r="C70" i="1"/>
  <c r="G70" i="1" s="1"/>
  <c r="C88" i="1"/>
  <c r="G88" i="1" s="1"/>
  <c r="C85" i="1"/>
  <c r="G85" i="1" s="1"/>
  <c r="C48" i="1"/>
  <c r="G48" i="1" s="1"/>
  <c r="C38" i="1"/>
  <c r="G38" i="1" s="1"/>
  <c r="C76" i="1"/>
  <c r="G76" i="1" s="1"/>
  <c r="C74" i="1"/>
  <c r="G74" i="1" s="1"/>
  <c r="C66" i="1"/>
  <c r="G66" i="1" s="1"/>
  <c r="C100" i="1"/>
  <c r="G100" i="1" s="1"/>
  <c r="J100" i="1"/>
  <c r="C92" i="1"/>
  <c r="G92" i="1" s="1"/>
  <c r="C25" i="1"/>
  <c r="G25" i="1" s="1"/>
  <c r="C17" i="1"/>
  <c r="G17" i="1" s="1"/>
  <c r="C52" i="1"/>
  <c r="G52" i="1" s="1"/>
  <c r="I24" i="1" l="1"/>
  <c r="I50" i="1"/>
  <c r="I72" i="1"/>
  <c r="I46" i="1"/>
  <c r="I97" i="1"/>
  <c r="I41" i="1"/>
  <c r="I12" i="1"/>
  <c r="I47" i="1"/>
  <c r="I15" i="1"/>
  <c r="I14" i="1"/>
  <c r="I37" i="1"/>
  <c r="I43" i="1"/>
  <c r="I79" i="1"/>
  <c r="I58" i="1"/>
  <c r="I32" i="1"/>
  <c r="I59" i="1"/>
  <c r="I17" i="1"/>
  <c r="J97" i="1"/>
  <c r="J47" i="1"/>
  <c r="I51" i="1"/>
  <c r="I36" i="1"/>
  <c r="I25" i="1"/>
  <c r="I16" i="1"/>
  <c r="I69" i="1"/>
  <c r="I40" i="1"/>
  <c r="I88" i="1"/>
  <c r="I22" i="1"/>
  <c r="I71" i="1"/>
  <c r="I19" i="1"/>
  <c r="I75" i="1"/>
  <c r="I99" i="1"/>
  <c r="I84" i="1"/>
  <c r="I18" i="1"/>
  <c r="I33" i="1"/>
  <c r="I86" i="1"/>
  <c r="J44" i="1"/>
  <c r="I21" i="1"/>
  <c r="I103" i="1"/>
  <c r="I77" i="1"/>
  <c r="I27" i="1"/>
  <c r="I52" i="1"/>
  <c r="I61" i="1"/>
  <c r="I85" i="1"/>
  <c r="I73" i="1"/>
  <c r="I39" i="1"/>
  <c r="I78" i="1"/>
  <c r="I42" i="1"/>
  <c r="I9" i="1"/>
  <c r="I87" i="1"/>
  <c r="I10" i="1"/>
  <c r="I102" i="1"/>
  <c r="I90" i="1"/>
  <c r="I92" i="1"/>
  <c r="I76" i="1"/>
  <c r="I60" i="1"/>
  <c r="I68" i="1"/>
  <c r="I63" i="1"/>
  <c r="I64" i="1"/>
  <c r="I67" i="1"/>
  <c r="J77" i="1"/>
  <c r="I95" i="1"/>
  <c r="I104" i="1"/>
  <c r="I65" i="1"/>
  <c r="J7" i="1"/>
  <c r="J15" i="1"/>
  <c r="I70" i="1"/>
  <c r="I26" i="1"/>
  <c r="I48" i="1"/>
  <c r="I11" i="1"/>
  <c r="I45" i="1"/>
  <c r="I13" i="1"/>
  <c r="I20" i="1"/>
  <c r="I91" i="1"/>
  <c r="I94" i="1"/>
  <c r="J50" i="1"/>
  <c r="I105" i="1"/>
  <c r="I98" i="1"/>
  <c r="I8" i="1"/>
  <c r="J24" i="1"/>
  <c r="J89" i="1"/>
  <c r="I89" i="1"/>
  <c r="J79" i="1"/>
  <c r="I62" i="1"/>
  <c r="I53" i="1"/>
  <c r="I100" i="1"/>
  <c r="I74" i="1"/>
  <c r="J35" i="1"/>
  <c r="I35" i="1"/>
  <c r="I23" i="1"/>
  <c r="J45" i="1"/>
  <c r="I101" i="1"/>
  <c r="I96" i="1"/>
  <c r="I66" i="1"/>
  <c r="I38" i="1"/>
  <c r="I49" i="1"/>
  <c r="I34" i="1"/>
  <c r="I93" i="1"/>
</calcChain>
</file>

<file path=xl/sharedStrings.xml><?xml version="1.0" encoding="utf-8"?>
<sst xmlns="http://schemas.openxmlformats.org/spreadsheetml/2006/main" count="54" uniqueCount="24">
  <si>
    <t>index</t>
  </si>
  <si>
    <t>ancien.</t>
  </si>
  <si>
    <t>basis '95</t>
  </si>
  <si>
    <t>maand</t>
  </si>
  <si>
    <t>jaar</t>
  </si>
  <si>
    <t>H&amp;S /mnd</t>
  </si>
  <si>
    <t>H&amp;S/jaar</t>
  </si>
  <si>
    <t>V.G.</t>
  </si>
  <si>
    <t>E.P.</t>
  </si>
  <si>
    <t>TOT.</t>
  </si>
  <si>
    <t>TOT - V.G.</t>
  </si>
  <si>
    <r>
      <t>administratief assistent</t>
    </r>
    <r>
      <rPr>
        <sz val="10"/>
        <rFont val="Arial"/>
        <family val="2"/>
      </rPr>
      <t xml:space="preserve"> (Niveau C - begeleiding - diploma Hoger Secundair onderwijs)</t>
    </r>
  </si>
  <si>
    <r>
      <t>administratief medewerker</t>
    </r>
    <r>
      <rPr>
        <sz val="10"/>
        <rFont val="Arial"/>
        <family val="2"/>
      </rPr>
      <t xml:space="preserve"> (Niveau D - geen diplomavereisten)</t>
    </r>
  </si>
  <si>
    <t>- Opmerking 1:</t>
  </si>
  <si>
    <t>Voor deze berekeningen zullende verplichtingen van de paritaire comité's</t>
  </si>
  <si>
    <t>gerespecteerd worden op basis van de brutolonen zoals aangegeven.</t>
  </si>
  <si>
    <t>- Opmerking 2:</t>
  </si>
  <si>
    <t>De patronale bijdragen komen integraal voor subsidiëring in aanmerking.</t>
  </si>
  <si>
    <r>
      <t>attaché</t>
    </r>
    <r>
      <rPr>
        <sz val="10"/>
        <rFont val="Arial"/>
        <family val="2"/>
      </rPr>
      <t xml:space="preserve"> (Niveau A - regionale coördinator - Master)</t>
    </r>
  </si>
  <si>
    <r>
      <t>technisch deskundige</t>
    </r>
    <r>
      <rPr>
        <sz val="10"/>
        <rFont val="Arial"/>
        <family val="2"/>
      </rPr>
      <t xml:space="preserve"> (Niveau B - lokale coördinator - Bachelor)</t>
    </r>
  </si>
  <si>
    <t>FCUD patronale bijdrage 0,05% kinderopvang - koninklijk besluit 19 augustus 1997 - 
bijzonder reglement 2 september 1997.</t>
  </si>
  <si>
    <t>en standplaatstoelage zijn indicatief.</t>
  </si>
  <si>
    <t>Bedragen vakantiegeld (V.G.),  eindejaarspremie (E.P.) en haard-</t>
  </si>
  <si>
    <t>Barema's van toepassing vanaf 1 oktober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</si>
</sst>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.5"/>
      <color rgb="FFCC0000"/>
      <name val="Verdana"/>
      <family val="2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quotePrefix="1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quotePrefix="1" applyFont="1" applyAlignment="1">
      <alignment horizontal="centerContinuous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/>
    </xf>
    <xf numFmtId="4" fontId="0" fillId="0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4" fontId="0" fillId="0" borderId="0" xfId="0" applyNumberFormat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/>
    <xf numFmtId="0" fontId="4" fillId="0" borderId="0" xfId="0" applyFont="1" applyAlignment="1">
      <alignment horizontal="left" vertical="top"/>
    </xf>
    <xf numFmtId="0" fontId="10" fillId="0" borderId="0" xfId="0" applyFont="1"/>
    <xf numFmtId="4" fontId="0" fillId="0" borderId="0" xfId="0" applyNumberForma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tabSelected="1" zoomScaleNormal="100" workbookViewId="0">
      <selection sqref="A1:J1"/>
    </sheetView>
  </sheetViews>
  <sheetFormatPr defaultRowHeight="12.75" x14ac:dyDescent="0.2"/>
  <cols>
    <col min="1" max="1" width="10.28515625" style="1" customWidth="1"/>
    <col min="2" max="2" width="10.28515625" style="1" hidden="1" customWidth="1"/>
    <col min="3" max="3" width="10.28515625" style="1" customWidth="1"/>
    <col min="4" max="4" width="9.28515625" style="1" bestFit="1" customWidth="1"/>
    <col min="5" max="5" width="10" style="1" customWidth="1"/>
    <col min="6" max="6" width="9" style="1" customWidth="1"/>
    <col min="7" max="7" width="8.140625" style="1" customWidth="1"/>
    <col min="8" max="8" width="8" style="17" customWidth="1"/>
    <col min="9" max="9" width="10.42578125" style="1" bestFit="1" customWidth="1"/>
    <col min="10" max="10" width="10.28515625" customWidth="1"/>
    <col min="13" max="13" width="9.140625" bestFit="1" customWidth="1"/>
  </cols>
  <sheetData>
    <row r="1" spans="1:17" ht="36.75" customHeight="1" x14ac:dyDescent="0.2">
      <c r="A1" s="35" t="s">
        <v>20</v>
      </c>
      <c r="B1" s="35"/>
      <c r="C1" s="35"/>
      <c r="D1" s="35"/>
      <c r="E1" s="35"/>
      <c r="F1" s="35"/>
      <c r="G1" s="35"/>
      <c r="H1" s="35"/>
      <c r="I1" s="35"/>
      <c r="J1" s="35"/>
      <c r="K1" s="29"/>
    </row>
    <row r="2" spans="1:17" ht="32.25" customHeight="1" x14ac:dyDescent="0.2">
      <c r="A2" s="36" t="s">
        <v>23</v>
      </c>
      <c r="B2" s="36"/>
      <c r="C2" s="36"/>
      <c r="D2" s="36"/>
      <c r="E2" s="36"/>
      <c r="F2" s="36"/>
      <c r="G2" s="36"/>
      <c r="H2" s="36"/>
      <c r="I2" s="36"/>
      <c r="J2" s="36"/>
      <c r="K2" s="30"/>
    </row>
    <row r="3" spans="1:17" ht="12.6" customHeight="1" x14ac:dyDescent="0.2">
      <c r="C3"/>
      <c r="E3" s="1" t="s">
        <v>0</v>
      </c>
      <c r="F3" s="24">
        <v>1.7069000000000001</v>
      </c>
    </row>
    <row r="4" spans="1:17" s="3" customFormat="1" ht="30" customHeight="1" x14ac:dyDescent="0.2">
      <c r="A4" s="8" t="s">
        <v>18</v>
      </c>
      <c r="B4" s="2"/>
      <c r="D4" s="2"/>
      <c r="E4" s="2"/>
      <c r="F4" s="2"/>
      <c r="G4" s="2"/>
      <c r="H4" s="18"/>
      <c r="I4" s="2"/>
      <c r="N4" s="31"/>
    </row>
    <row r="5" spans="1:17" s="5" customFormat="1" ht="15.95" customHeight="1" x14ac:dyDescent="0.1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19" t="s">
        <v>8</v>
      </c>
      <c r="I5" s="4" t="s">
        <v>9</v>
      </c>
      <c r="J5" s="4" t="s">
        <v>10</v>
      </c>
      <c r="Q5" s="33"/>
    </row>
    <row r="6" spans="1:17" s="3" customFormat="1" ht="15.95" customHeight="1" x14ac:dyDescent="0.2">
      <c r="A6" s="6">
        <v>0</v>
      </c>
      <c r="B6" s="15">
        <v>21880</v>
      </c>
      <c r="C6" s="15">
        <f>ROUND(D6/12,2)</f>
        <v>3112.25</v>
      </c>
      <c r="D6" s="15">
        <f>ROUND(B6*$F$3,2)</f>
        <v>37346.97</v>
      </c>
      <c r="E6" s="15">
        <f>IF(B6&lt;=16421.84,359.95*$F$3/12,IF(AND(16421.84&lt;B6,B6&lt;=18695.86),179.98*$F$3/12,0))</f>
        <v>0</v>
      </c>
      <c r="F6" s="15">
        <f>E6*12</f>
        <v>0</v>
      </c>
      <c r="G6" s="15">
        <f>(C6+E6)*0.92</f>
        <v>2863.27</v>
      </c>
      <c r="H6" s="20">
        <f>ROUND(730.81+2.5%*(D6+F6),2)</f>
        <v>1664.48</v>
      </c>
      <c r="I6" s="15">
        <f>SUM(D6,F6,G6,H6)</f>
        <v>41874.720000000001</v>
      </c>
      <c r="J6" s="15">
        <f>SUM(D6,F6,H6)</f>
        <v>39011.450000000004</v>
      </c>
      <c r="K6" s="7"/>
      <c r="L6" s="7"/>
    </row>
    <row r="7" spans="1:17" s="3" customFormat="1" ht="15.95" customHeight="1" x14ac:dyDescent="0.2">
      <c r="A7" s="6">
        <v>1</v>
      </c>
      <c r="B7" s="15">
        <v>22325</v>
      </c>
      <c r="C7" s="15">
        <f t="shared" ref="C7:C18" si="0">ROUND(D7/12,2)</f>
        <v>3175.55</v>
      </c>
      <c r="D7" s="15">
        <f t="shared" ref="D7:D24" si="1">ROUND(B7*$F$3,2)</f>
        <v>38106.54</v>
      </c>
      <c r="E7" s="15">
        <f t="shared" ref="E7:E29" si="2">IF(B7&lt;=16421.84,359.95*$F$3/12,IF(AND(16421.84&lt;B7,B7&lt;=18695.86),179.98*$F$3/12,0))</f>
        <v>0</v>
      </c>
      <c r="F7" s="15">
        <f t="shared" ref="F7:F15" si="3">E7*12</f>
        <v>0</v>
      </c>
      <c r="G7" s="15">
        <f t="shared" ref="G7:G21" si="4">(C7+E7)*0.92</f>
        <v>2921.5060000000003</v>
      </c>
      <c r="H7" s="20">
        <f t="shared" ref="H7:H29" si="5">ROUND(730.81+2.5%*(D7+F7),2)</f>
        <v>1683.47</v>
      </c>
      <c r="I7" s="15">
        <f t="shared" ref="I7:I15" si="6">SUM(D7,F7,G7,H7)</f>
        <v>42711.516000000003</v>
      </c>
      <c r="J7" s="15">
        <f t="shared" ref="J7:J15" si="7">SUM(D7,F7,H7)</f>
        <v>39790.01</v>
      </c>
      <c r="K7" s="7"/>
      <c r="L7" s="7"/>
    </row>
    <row r="8" spans="1:17" s="3" customFormat="1" ht="15.95" customHeight="1" x14ac:dyDescent="0.2">
      <c r="A8" s="6">
        <v>2</v>
      </c>
      <c r="B8" s="15">
        <v>22770</v>
      </c>
      <c r="C8" s="15">
        <f t="shared" si="0"/>
        <v>3238.84</v>
      </c>
      <c r="D8" s="15">
        <f t="shared" si="1"/>
        <v>38866.11</v>
      </c>
      <c r="E8" s="15">
        <f t="shared" si="2"/>
        <v>0</v>
      </c>
      <c r="F8" s="15">
        <f t="shared" si="3"/>
        <v>0</v>
      </c>
      <c r="G8" s="15">
        <f t="shared" si="4"/>
        <v>2979.7328000000002</v>
      </c>
      <c r="H8" s="20">
        <f t="shared" si="5"/>
        <v>1702.46</v>
      </c>
      <c r="I8" s="15">
        <f t="shared" si="6"/>
        <v>43548.302799999998</v>
      </c>
      <c r="J8" s="15">
        <f t="shared" si="7"/>
        <v>40568.57</v>
      </c>
      <c r="K8" s="7"/>
      <c r="L8" s="7"/>
    </row>
    <row r="9" spans="1:17" s="3" customFormat="1" ht="15.95" customHeight="1" x14ac:dyDescent="0.2">
      <c r="A9" s="6">
        <v>3</v>
      </c>
      <c r="B9" s="15">
        <v>23215</v>
      </c>
      <c r="C9" s="15">
        <f t="shared" si="0"/>
        <v>3302.14</v>
      </c>
      <c r="D9" s="15">
        <f t="shared" si="1"/>
        <v>39625.68</v>
      </c>
      <c r="E9" s="15">
        <f t="shared" si="2"/>
        <v>0</v>
      </c>
      <c r="F9" s="15">
        <f t="shared" si="3"/>
        <v>0</v>
      </c>
      <c r="G9" s="15">
        <f t="shared" si="4"/>
        <v>3037.9688000000001</v>
      </c>
      <c r="H9" s="20">
        <f t="shared" si="5"/>
        <v>1721.45</v>
      </c>
      <c r="I9" s="15">
        <f t="shared" si="6"/>
        <v>44385.0988</v>
      </c>
      <c r="J9" s="15">
        <f t="shared" si="7"/>
        <v>41347.129999999997</v>
      </c>
      <c r="K9" s="7"/>
      <c r="L9" s="7"/>
    </row>
    <row r="10" spans="1:17" s="3" customFormat="1" ht="15.95" customHeight="1" x14ac:dyDescent="0.2">
      <c r="A10" s="6">
        <v>4</v>
      </c>
      <c r="B10" s="15">
        <v>23660</v>
      </c>
      <c r="C10" s="15">
        <f t="shared" si="0"/>
        <v>3365.44</v>
      </c>
      <c r="D10" s="15">
        <f t="shared" si="1"/>
        <v>40385.25</v>
      </c>
      <c r="E10" s="15">
        <f t="shared" si="2"/>
        <v>0</v>
      </c>
      <c r="F10" s="15">
        <f t="shared" si="3"/>
        <v>0</v>
      </c>
      <c r="G10" s="15">
        <f t="shared" si="4"/>
        <v>3096.2048</v>
      </c>
      <c r="H10" s="20">
        <f t="shared" si="5"/>
        <v>1740.44</v>
      </c>
      <c r="I10" s="15">
        <f t="shared" si="6"/>
        <v>45221.894800000002</v>
      </c>
      <c r="J10" s="15">
        <f t="shared" si="7"/>
        <v>42125.69</v>
      </c>
      <c r="K10" s="7"/>
      <c r="L10" s="7"/>
    </row>
    <row r="11" spans="1:17" s="3" customFormat="1" ht="15.95" customHeight="1" x14ac:dyDescent="0.2">
      <c r="A11" s="6">
        <v>5</v>
      </c>
      <c r="B11" s="15">
        <v>24105</v>
      </c>
      <c r="C11" s="15">
        <f t="shared" si="0"/>
        <v>3428.74</v>
      </c>
      <c r="D11" s="15">
        <f t="shared" si="1"/>
        <v>41144.82</v>
      </c>
      <c r="E11" s="15">
        <f t="shared" si="2"/>
        <v>0</v>
      </c>
      <c r="F11" s="15">
        <f t="shared" si="3"/>
        <v>0</v>
      </c>
      <c r="G11" s="15">
        <f t="shared" si="4"/>
        <v>3154.4407999999999</v>
      </c>
      <c r="H11" s="20">
        <f t="shared" si="5"/>
        <v>1759.43</v>
      </c>
      <c r="I11" s="15">
        <f t="shared" si="6"/>
        <v>46058.690799999997</v>
      </c>
      <c r="J11" s="15">
        <f t="shared" si="7"/>
        <v>42904.25</v>
      </c>
      <c r="K11" s="7"/>
      <c r="L11" s="7"/>
    </row>
    <row r="12" spans="1:17" s="3" customFormat="1" ht="15.95" customHeight="1" x14ac:dyDescent="0.2">
      <c r="A12" s="6">
        <v>6</v>
      </c>
      <c r="B12" s="15">
        <v>24550</v>
      </c>
      <c r="C12" s="15">
        <f t="shared" si="0"/>
        <v>3492.03</v>
      </c>
      <c r="D12" s="15">
        <f t="shared" si="1"/>
        <v>41904.400000000001</v>
      </c>
      <c r="E12" s="15">
        <f t="shared" si="2"/>
        <v>0</v>
      </c>
      <c r="F12" s="15">
        <f t="shared" si="3"/>
        <v>0</v>
      </c>
      <c r="G12" s="15">
        <f t="shared" si="4"/>
        <v>3212.6676000000002</v>
      </c>
      <c r="H12" s="20">
        <f t="shared" si="5"/>
        <v>1778.42</v>
      </c>
      <c r="I12" s="15">
        <f t="shared" si="6"/>
        <v>46895.4876</v>
      </c>
      <c r="J12" s="15">
        <f t="shared" si="7"/>
        <v>43682.82</v>
      </c>
      <c r="K12" s="7"/>
      <c r="L12" s="7"/>
    </row>
    <row r="13" spans="1:17" s="3" customFormat="1" ht="15.95" customHeight="1" x14ac:dyDescent="0.2">
      <c r="A13" s="6">
        <v>7</v>
      </c>
      <c r="B13" s="15">
        <v>24995</v>
      </c>
      <c r="C13" s="15">
        <f t="shared" si="0"/>
        <v>3555.33</v>
      </c>
      <c r="D13" s="15">
        <f t="shared" si="1"/>
        <v>42663.97</v>
      </c>
      <c r="E13" s="15">
        <f t="shared" si="2"/>
        <v>0</v>
      </c>
      <c r="F13" s="15">
        <f t="shared" si="3"/>
        <v>0</v>
      </c>
      <c r="G13" s="15">
        <f t="shared" si="4"/>
        <v>3270.9036000000001</v>
      </c>
      <c r="H13" s="20">
        <f t="shared" si="5"/>
        <v>1797.41</v>
      </c>
      <c r="I13" s="15">
        <f t="shared" si="6"/>
        <v>47732.283600000002</v>
      </c>
      <c r="J13" s="15">
        <f t="shared" si="7"/>
        <v>44461.380000000005</v>
      </c>
      <c r="K13" s="7"/>
      <c r="L13" s="7"/>
    </row>
    <row r="14" spans="1:17" s="3" customFormat="1" ht="15.95" customHeight="1" x14ac:dyDescent="0.2">
      <c r="A14" s="6">
        <v>8</v>
      </c>
      <c r="B14" s="15">
        <v>25440</v>
      </c>
      <c r="C14" s="15">
        <f t="shared" si="0"/>
        <v>3618.63</v>
      </c>
      <c r="D14" s="15">
        <f t="shared" si="1"/>
        <v>43423.54</v>
      </c>
      <c r="E14" s="15">
        <f t="shared" si="2"/>
        <v>0</v>
      </c>
      <c r="F14" s="15">
        <f t="shared" si="3"/>
        <v>0</v>
      </c>
      <c r="G14" s="15">
        <f t="shared" si="4"/>
        <v>3329.1396000000004</v>
      </c>
      <c r="H14" s="20">
        <f t="shared" si="5"/>
        <v>1816.4</v>
      </c>
      <c r="I14" s="15">
        <f t="shared" si="6"/>
        <v>48569.079600000005</v>
      </c>
      <c r="J14" s="15">
        <f t="shared" si="7"/>
        <v>45239.94</v>
      </c>
      <c r="K14" s="7"/>
      <c r="L14" s="7"/>
    </row>
    <row r="15" spans="1:17" s="3" customFormat="1" ht="15.95" customHeight="1" x14ac:dyDescent="0.2">
      <c r="A15" s="6">
        <v>9</v>
      </c>
      <c r="B15" s="15">
        <v>25885</v>
      </c>
      <c r="C15" s="15">
        <f t="shared" si="0"/>
        <v>3681.93</v>
      </c>
      <c r="D15" s="15">
        <f t="shared" si="1"/>
        <v>44183.11</v>
      </c>
      <c r="E15" s="15">
        <f t="shared" si="2"/>
        <v>0</v>
      </c>
      <c r="F15" s="15">
        <f t="shared" si="3"/>
        <v>0</v>
      </c>
      <c r="G15" s="15">
        <f t="shared" si="4"/>
        <v>3387.3755999999998</v>
      </c>
      <c r="H15" s="20">
        <f t="shared" si="5"/>
        <v>1835.39</v>
      </c>
      <c r="I15" s="15">
        <f t="shared" si="6"/>
        <v>49405.875599999999</v>
      </c>
      <c r="J15" s="15">
        <f t="shared" si="7"/>
        <v>46018.5</v>
      </c>
      <c r="K15" s="7"/>
      <c r="L15" s="7"/>
    </row>
    <row r="16" spans="1:17" s="3" customFormat="1" ht="15.95" customHeight="1" x14ac:dyDescent="0.2">
      <c r="A16" s="6">
        <v>10</v>
      </c>
      <c r="B16" s="15">
        <v>26330</v>
      </c>
      <c r="C16" s="15">
        <f t="shared" si="0"/>
        <v>3745.22</v>
      </c>
      <c r="D16" s="15">
        <f t="shared" si="1"/>
        <v>44942.68</v>
      </c>
      <c r="E16" s="15">
        <f t="shared" si="2"/>
        <v>0</v>
      </c>
      <c r="F16" s="15">
        <f t="shared" ref="F16:F21" si="8">E16*12</f>
        <v>0</v>
      </c>
      <c r="G16" s="15">
        <f t="shared" si="4"/>
        <v>3445.6023999999998</v>
      </c>
      <c r="H16" s="20">
        <f t="shared" si="5"/>
        <v>1854.38</v>
      </c>
      <c r="I16" s="15">
        <f t="shared" ref="I16:I21" si="9">SUM(D16,F16,G16,H16)</f>
        <v>50242.662399999994</v>
      </c>
      <c r="J16" s="15">
        <f t="shared" ref="J16:J21" si="10">SUM(D16,F16,H16)</f>
        <v>46797.06</v>
      </c>
      <c r="K16" s="7"/>
      <c r="L16" s="7"/>
    </row>
    <row r="17" spans="1:12" s="3" customFormat="1" ht="15.95" customHeight="1" x14ac:dyDescent="0.2">
      <c r="A17" s="6">
        <v>11</v>
      </c>
      <c r="B17" s="15">
        <v>26775</v>
      </c>
      <c r="C17" s="15">
        <f t="shared" si="0"/>
        <v>3808.52</v>
      </c>
      <c r="D17" s="15">
        <f t="shared" si="1"/>
        <v>45702.25</v>
      </c>
      <c r="E17" s="15">
        <f t="shared" si="2"/>
        <v>0</v>
      </c>
      <c r="F17" s="15">
        <f t="shared" si="8"/>
        <v>0</v>
      </c>
      <c r="G17" s="15">
        <f t="shared" si="4"/>
        <v>3503.8384000000001</v>
      </c>
      <c r="H17" s="20">
        <f t="shared" si="5"/>
        <v>1873.37</v>
      </c>
      <c r="I17" s="15">
        <f t="shared" si="9"/>
        <v>51079.458400000003</v>
      </c>
      <c r="J17" s="15">
        <f t="shared" si="10"/>
        <v>47575.62</v>
      </c>
      <c r="K17" s="7"/>
      <c r="L17" s="7"/>
    </row>
    <row r="18" spans="1:12" s="3" customFormat="1" ht="15.95" customHeight="1" x14ac:dyDescent="0.2">
      <c r="A18" s="6">
        <v>12</v>
      </c>
      <c r="B18" s="15">
        <v>27220</v>
      </c>
      <c r="C18" s="15">
        <f t="shared" si="0"/>
        <v>3871.82</v>
      </c>
      <c r="D18" s="15">
        <f t="shared" si="1"/>
        <v>46461.82</v>
      </c>
      <c r="E18" s="15">
        <f t="shared" si="2"/>
        <v>0</v>
      </c>
      <c r="F18" s="15">
        <f t="shared" si="8"/>
        <v>0</v>
      </c>
      <c r="G18" s="15">
        <f t="shared" si="4"/>
        <v>3562.0744000000004</v>
      </c>
      <c r="H18" s="20">
        <f t="shared" si="5"/>
        <v>1892.36</v>
      </c>
      <c r="I18" s="15">
        <f t="shared" si="9"/>
        <v>51916.254399999998</v>
      </c>
      <c r="J18" s="15">
        <f t="shared" si="10"/>
        <v>48354.18</v>
      </c>
      <c r="K18" s="7"/>
      <c r="L18" s="7"/>
    </row>
    <row r="19" spans="1:12" s="3" customFormat="1" ht="15.95" customHeight="1" x14ac:dyDescent="0.2">
      <c r="A19" s="6">
        <v>13</v>
      </c>
      <c r="B19" s="15">
        <v>27665</v>
      </c>
      <c r="C19" s="15">
        <f t="shared" ref="C19:C24" si="11">ROUND(D19/12,2)</f>
        <v>3935.12</v>
      </c>
      <c r="D19" s="15">
        <f t="shared" si="1"/>
        <v>47221.39</v>
      </c>
      <c r="E19" s="15">
        <f t="shared" si="2"/>
        <v>0</v>
      </c>
      <c r="F19" s="15">
        <f t="shared" si="8"/>
        <v>0</v>
      </c>
      <c r="G19" s="15">
        <f t="shared" si="4"/>
        <v>3620.3103999999998</v>
      </c>
      <c r="H19" s="20">
        <f t="shared" si="5"/>
        <v>1911.34</v>
      </c>
      <c r="I19" s="15">
        <f t="shared" si="9"/>
        <v>52753.040399999998</v>
      </c>
      <c r="J19" s="15">
        <f t="shared" si="10"/>
        <v>49132.729999999996</v>
      </c>
      <c r="K19" s="7"/>
      <c r="L19" s="7"/>
    </row>
    <row r="20" spans="1:12" s="3" customFormat="1" ht="15.95" customHeight="1" x14ac:dyDescent="0.2">
      <c r="A20" s="6">
        <v>14</v>
      </c>
      <c r="B20" s="15">
        <v>28110</v>
      </c>
      <c r="C20" s="15">
        <f t="shared" si="11"/>
        <v>3998.41</v>
      </c>
      <c r="D20" s="15">
        <f t="shared" si="1"/>
        <v>47980.959999999999</v>
      </c>
      <c r="E20" s="15">
        <f t="shared" si="2"/>
        <v>0</v>
      </c>
      <c r="F20" s="15">
        <f t="shared" si="8"/>
        <v>0</v>
      </c>
      <c r="G20" s="15">
        <f t="shared" si="4"/>
        <v>3678.5372000000002</v>
      </c>
      <c r="H20" s="20">
        <f t="shared" si="5"/>
        <v>1930.33</v>
      </c>
      <c r="I20" s="15">
        <f t="shared" si="9"/>
        <v>53589.8272</v>
      </c>
      <c r="J20" s="15">
        <f t="shared" si="10"/>
        <v>49911.29</v>
      </c>
      <c r="K20" s="7"/>
      <c r="L20" s="7"/>
    </row>
    <row r="21" spans="1:12" s="3" customFormat="1" ht="15.95" customHeight="1" x14ac:dyDescent="0.2">
      <c r="A21" s="6">
        <v>15</v>
      </c>
      <c r="B21" s="15">
        <v>28555</v>
      </c>
      <c r="C21" s="15">
        <f t="shared" si="11"/>
        <v>4061.71</v>
      </c>
      <c r="D21" s="15">
        <f t="shared" si="1"/>
        <v>48740.53</v>
      </c>
      <c r="E21" s="15">
        <f t="shared" si="2"/>
        <v>0</v>
      </c>
      <c r="F21" s="15">
        <f t="shared" si="8"/>
        <v>0</v>
      </c>
      <c r="G21" s="15">
        <f t="shared" si="4"/>
        <v>3736.7732000000001</v>
      </c>
      <c r="H21" s="20">
        <f t="shared" si="5"/>
        <v>1949.32</v>
      </c>
      <c r="I21" s="15">
        <f t="shared" si="9"/>
        <v>54426.623200000002</v>
      </c>
      <c r="J21" s="15">
        <f t="shared" si="10"/>
        <v>50689.85</v>
      </c>
      <c r="K21" s="7"/>
      <c r="L21" s="7"/>
    </row>
    <row r="22" spans="1:12" s="3" customFormat="1" ht="15.95" customHeight="1" x14ac:dyDescent="0.2">
      <c r="A22" s="6">
        <v>16</v>
      </c>
      <c r="B22" s="15">
        <v>29000</v>
      </c>
      <c r="C22" s="15">
        <f t="shared" si="11"/>
        <v>4125.01</v>
      </c>
      <c r="D22" s="15">
        <f t="shared" si="1"/>
        <v>49500.1</v>
      </c>
      <c r="E22" s="15">
        <f t="shared" si="2"/>
        <v>0</v>
      </c>
      <c r="F22" s="15">
        <f t="shared" ref="F22:F28" si="12">E22*12</f>
        <v>0</v>
      </c>
      <c r="G22" s="15">
        <f t="shared" ref="G22:G28" si="13">(C22+E22)*0.92</f>
        <v>3795.0092000000004</v>
      </c>
      <c r="H22" s="20">
        <f t="shared" si="5"/>
        <v>1968.31</v>
      </c>
      <c r="I22" s="15">
        <f t="shared" ref="I22:I28" si="14">SUM(D22,F22,G22,H22)</f>
        <v>55263.419199999997</v>
      </c>
      <c r="J22" s="15">
        <f t="shared" ref="J22:J28" si="15">SUM(D22,F22,H22)</f>
        <v>51468.409999999996</v>
      </c>
      <c r="K22" s="7"/>
      <c r="L22" s="7"/>
    </row>
    <row r="23" spans="1:12" s="3" customFormat="1" ht="15.95" customHeight="1" x14ac:dyDescent="0.2">
      <c r="A23" s="6">
        <v>17</v>
      </c>
      <c r="B23" s="15">
        <v>29445</v>
      </c>
      <c r="C23" s="15">
        <f t="shared" si="11"/>
        <v>4188.3100000000004</v>
      </c>
      <c r="D23" s="15">
        <f>ROUND(B23*$F$3,2)</f>
        <v>50259.67</v>
      </c>
      <c r="E23" s="15">
        <f t="shared" si="2"/>
        <v>0</v>
      </c>
      <c r="F23" s="15">
        <f t="shared" si="12"/>
        <v>0</v>
      </c>
      <c r="G23" s="15">
        <f t="shared" si="13"/>
        <v>3853.2452000000008</v>
      </c>
      <c r="H23" s="20">
        <f t="shared" si="5"/>
        <v>1987.3</v>
      </c>
      <c r="I23" s="15">
        <f t="shared" si="14"/>
        <v>56100.215199999999</v>
      </c>
      <c r="J23" s="15">
        <f t="shared" si="15"/>
        <v>52246.97</v>
      </c>
      <c r="K23" s="7"/>
      <c r="L23" s="7"/>
    </row>
    <row r="24" spans="1:12" s="3" customFormat="1" ht="15.95" customHeight="1" x14ac:dyDescent="0.2">
      <c r="A24" s="6">
        <v>18</v>
      </c>
      <c r="B24" s="15">
        <v>29890</v>
      </c>
      <c r="C24" s="15">
        <f t="shared" si="11"/>
        <v>4251.6000000000004</v>
      </c>
      <c r="D24" s="15">
        <f t="shared" si="1"/>
        <v>51019.24</v>
      </c>
      <c r="E24" s="15">
        <f t="shared" si="2"/>
        <v>0</v>
      </c>
      <c r="F24" s="15">
        <f t="shared" si="12"/>
        <v>0</v>
      </c>
      <c r="G24" s="15">
        <f t="shared" si="13"/>
        <v>3911.4720000000007</v>
      </c>
      <c r="H24" s="20">
        <f t="shared" si="5"/>
        <v>2006.29</v>
      </c>
      <c r="I24" s="15">
        <f t="shared" si="14"/>
        <v>56937.002</v>
      </c>
      <c r="J24" s="15">
        <f t="shared" si="15"/>
        <v>53025.53</v>
      </c>
      <c r="K24" s="7"/>
      <c r="L24" s="7"/>
    </row>
    <row r="25" spans="1:12" s="3" customFormat="1" ht="15.95" customHeight="1" x14ac:dyDescent="0.2">
      <c r="A25" s="6">
        <v>19</v>
      </c>
      <c r="B25" s="15">
        <v>30335</v>
      </c>
      <c r="C25" s="15">
        <f>ROUND(D25/12,2)</f>
        <v>4314.8999999999996</v>
      </c>
      <c r="D25" s="15">
        <f>ROUND(B25*$F$3,2)</f>
        <v>51778.81</v>
      </c>
      <c r="E25" s="15">
        <f t="shared" si="2"/>
        <v>0</v>
      </c>
      <c r="F25" s="15">
        <f t="shared" si="12"/>
        <v>0</v>
      </c>
      <c r="G25" s="15">
        <f t="shared" si="13"/>
        <v>3969.7079999999996</v>
      </c>
      <c r="H25" s="20">
        <f t="shared" si="5"/>
        <v>2025.28</v>
      </c>
      <c r="I25" s="15">
        <f t="shared" si="14"/>
        <v>57773.797999999995</v>
      </c>
      <c r="J25" s="15">
        <f t="shared" si="15"/>
        <v>53804.09</v>
      </c>
      <c r="K25" s="7"/>
      <c r="L25" s="7"/>
    </row>
    <row r="26" spans="1:12" s="3" customFormat="1" ht="15.95" customHeight="1" x14ac:dyDescent="0.2">
      <c r="A26" s="6">
        <v>20</v>
      </c>
      <c r="B26" s="15">
        <v>30780</v>
      </c>
      <c r="C26" s="15">
        <f>ROUND(D26/12,2)</f>
        <v>4378.2</v>
      </c>
      <c r="D26" s="15">
        <f>ROUND(B26*$F$3,2)</f>
        <v>52538.38</v>
      </c>
      <c r="E26" s="15">
        <f t="shared" si="2"/>
        <v>0</v>
      </c>
      <c r="F26" s="15">
        <f t="shared" si="12"/>
        <v>0</v>
      </c>
      <c r="G26" s="15">
        <f t="shared" si="13"/>
        <v>4027.944</v>
      </c>
      <c r="H26" s="20">
        <f t="shared" si="5"/>
        <v>2044.27</v>
      </c>
      <c r="I26" s="15">
        <f t="shared" si="14"/>
        <v>58610.593999999997</v>
      </c>
      <c r="J26" s="15">
        <f t="shared" si="15"/>
        <v>54582.649999999994</v>
      </c>
      <c r="K26" s="7"/>
      <c r="L26" s="7"/>
    </row>
    <row r="27" spans="1:12" s="3" customFormat="1" ht="15.95" customHeight="1" x14ac:dyDescent="0.2">
      <c r="A27" s="6">
        <v>21</v>
      </c>
      <c r="B27" s="15">
        <v>31225</v>
      </c>
      <c r="C27" s="15">
        <f>ROUND(D27/12,2)</f>
        <v>4441.5</v>
      </c>
      <c r="D27" s="15">
        <f>ROUND(B27*$F$3,2)</f>
        <v>53297.95</v>
      </c>
      <c r="E27" s="15">
        <f t="shared" si="2"/>
        <v>0</v>
      </c>
      <c r="F27" s="15">
        <f t="shared" si="12"/>
        <v>0</v>
      </c>
      <c r="G27" s="15">
        <f t="shared" si="13"/>
        <v>4086.1800000000003</v>
      </c>
      <c r="H27" s="20">
        <f t="shared" si="5"/>
        <v>2063.2600000000002</v>
      </c>
      <c r="I27" s="15">
        <f t="shared" si="14"/>
        <v>59447.39</v>
      </c>
      <c r="J27" s="15">
        <f t="shared" si="15"/>
        <v>55361.21</v>
      </c>
      <c r="K27" s="7"/>
      <c r="L27" s="7"/>
    </row>
    <row r="28" spans="1:12" s="3" customFormat="1" ht="15.95" customHeight="1" x14ac:dyDescent="0.2">
      <c r="A28" s="6">
        <v>22</v>
      </c>
      <c r="B28" s="15">
        <v>31670</v>
      </c>
      <c r="C28" s="15">
        <f>ROUND(D28/12,2)</f>
        <v>4504.79</v>
      </c>
      <c r="D28" s="15">
        <f>ROUND(B28*$F$3,2)</f>
        <v>54057.52</v>
      </c>
      <c r="E28" s="15">
        <f t="shared" si="2"/>
        <v>0</v>
      </c>
      <c r="F28" s="15">
        <f t="shared" si="12"/>
        <v>0</v>
      </c>
      <c r="G28" s="15">
        <f t="shared" si="13"/>
        <v>4144.4067999999997</v>
      </c>
      <c r="H28" s="20">
        <f t="shared" si="5"/>
        <v>2082.25</v>
      </c>
      <c r="I28" s="15">
        <f t="shared" si="14"/>
        <v>60284.176799999994</v>
      </c>
      <c r="J28" s="15">
        <f t="shared" si="15"/>
        <v>56139.77</v>
      </c>
      <c r="K28" s="7"/>
      <c r="L28" s="7"/>
    </row>
    <row r="29" spans="1:12" s="3" customFormat="1" ht="15.75" customHeight="1" x14ac:dyDescent="0.2">
      <c r="A29" s="6">
        <v>23</v>
      </c>
      <c r="B29" s="15">
        <v>32115</v>
      </c>
      <c r="C29" s="15">
        <f>ROUND(D29/12,2)</f>
        <v>4568.09</v>
      </c>
      <c r="D29" s="15">
        <f>ROUND(B29*$F$3,2)</f>
        <v>54817.09</v>
      </c>
      <c r="E29" s="15">
        <f t="shared" si="2"/>
        <v>0</v>
      </c>
      <c r="F29" s="15">
        <f t="shared" ref="F29" si="16">E29*12</f>
        <v>0</v>
      </c>
      <c r="G29" s="15">
        <f t="shared" ref="G29" si="17">(C29+E29)*0.92</f>
        <v>4202.6428000000005</v>
      </c>
      <c r="H29" s="20">
        <f t="shared" si="5"/>
        <v>2101.2399999999998</v>
      </c>
      <c r="I29" s="15">
        <f t="shared" ref="I29" si="18">SUM(D29,F29,G29,H29)</f>
        <v>61120.972799999996</v>
      </c>
      <c r="J29" s="15">
        <f t="shared" ref="J29" si="19">SUM(D29,F29,H29)</f>
        <v>56918.329999999994</v>
      </c>
    </row>
    <row r="30" spans="1:12" s="5" customFormat="1" ht="30" customHeight="1" x14ac:dyDescent="0.2">
      <c r="A30" s="8" t="s">
        <v>19</v>
      </c>
      <c r="B30" s="2"/>
      <c r="C30" s="3"/>
      <c r="D30" s="2"/>
      <c r="E30" s="2"/>
      <c r="F30" s="2"/>
      <c r="G30" s="2"/>
      <c r="H30" s="18"/>
      <c r="I30" s="2"/>
      <c r="J30" s="3"/>
    </row>
    <row r="31" spans="1:12" s="3" customFormat="1" ht="15.95" customHeight="1" x14ac:dyDescent="0.2">
      <c r="A31" s="4" t="s">
        <v>1</v>
      </c>
      <c r="B31" s="4" t="s">
        <v>2</v>
      </c>
      <c r="C31" s="4" t="s">
        <v>3</v>
      </c>
      <c r="D31" s="4" t="s">
        <v>4</v>
      </c>
      <c r="E31" s="4" t="s">
        <v>5</v>
      </c>
      <c r="F31" s="4" t="s">
        <v>6</v>
      </c>
      <c r="G31" s="4" t="s">
        <v>7</v>
      </c>
      <c r="H31" s="19" t="s">
        <v>8</v>
      </c>
      <c r="I31" s="4" t="s">
        <v>9</v>
      </c>
      <c r="J31" s="4" t="s">
        <v>10</v>
      </c>
    </row>
    <row r="32" spans="1:12" s="3" customFormat="1" ht="15.95" customHeight="1" x14ac:dyDescent="0.2">
      <c r="A32" s="6">
        <v>0</v>
      </c>
      <c r="B32" s="15">
        <v>16804</v>
      </c>
      <c r="C32" s="15">
        <f>ROUND(D32/12,2)</f>
        <v>2390.23</v>
      </c>
      <c r="D32" s="15">
        <f t="shared" ref="D32:D50" si="20">ROUND(B32*$F$3,2)</f>
        <v>28682.75</v>
      </c>
      <c r="E32" s="23">
        <f>IF(B32&lt;=16421.84,359.95*$F$3/12,IF(AND(16421.84&lt;B32,B32&lt;=18695.86),179.98*$F$3/12,0))</f>
        <v>25.600655166666666</v>
      </c>
      <c r="F32" s="15">
        <f>E32*12</f>
        <v>307.20786199999998</v>
      </c>
      <c r="G32" s="15">
        <f t="shared" ref="G32:G44" si="21">(C32+E32)*0.92</f>
        <v>2222.5642027533331</v>
      </c>
      <c r="H32" s="20">
        <f t="shared" ref="H32:H55" si="22">ROUND(730.81+2.5%*(D32+F32),2)</f>
        <v>1455.56</v>
      </c>
      <c r="I32" s="15">
        <f>SUM(D32,F32,G32,H32)</f>
        <v>32668.082064753333</v>
      </c>
      <c r="J32" s="15">
        <f>SUM(D32,F32,H32)</f>
        <v>30445.517862000001</v>
      </c>
    </row>
    <row r="33" spans="1:13" s="3" customFormat="1" ht="15.95" customHeight="1" x14ac:dyDescent="0.2">
      <c r="A33" s="6">
        <v>1</v>
      </c>
      <c r="B33" s="15">
        <v>17057</v>
      </c>
      <c r="C33" s="15">
        <f t="shared" ref="C33:C44" si="23">ROUND(D33/12,2)</f>
        <v>2426.2199999999998</v>
      </c>
      <c r="D33" s="15">
        <f t="shared" si="20"/>
        <v>29114.59</v>
      </c>
      <c r="E33" s="23">
        <f t="shared" ref="E33:E55" si="24">IF(B33&lt;=16421.84,359.95*$F$3/12,IF(AND(16421.84&lt;B33,B33&lt;=18695.86),179.98*$F$3/12,0))</f>
        <v>25.600655166666666</v>
      </c>
      <c r="F33" s="15">
        <f t="shared" ref="F33:F47" si="25">E33*12</f>
        <v>307.20786199999998</v>
      </c>
      <c r="G33" s="15">
        <f t="shared" si="21"/>
        <v>2255.675002753333</v>
      </c>
      <c r="H33" s="20">
        <f t="shared" si="22"/>
        <v>1466.35</v>
      </c>
      <c r="I33" s="15">
        <f t="shared" ref="I33:I44" si="26">SUM(D33,F33,G33,H33)</f>
        <v>33143.822864753332</v>
      </c>
      <c r="J33" s="15">
        <f t="shared" ref="J33:J44" si="27">SUM(D33,F33,H33)</f>
        <v>30888.147861999998</v>
      </c>
    </row>
    <row r="34" spans="1:13" s="3" customFormat="1" ht="15.95" customHeight="1" x14ac:dyDescent="0.2">
      <c r="A34" s="6">
        <v>2</v>
      </c>
      <c r="B34" s="15">
        <v>17310</v>
      </c>
      <c r="C34" s="15">
        <f t="shared" si="23"/>
        <v>2462.1999999999998</v>
      </c>
      <c r="D34" s="15">
        <f t="shared" si="20"/>
        <v>29546.44</v>
      </c>
      <c r="E34" s="23">
        <f t="shared" si="24"/>
        <v>25.600655166666666</v>
      </c>
      <c r="F34" s="15">
        <f t="shared" si="25"/>
        <v>307.20786199999998</v>
      </c>
      <c r="G34" s="15">
        <f t="shared" si="21"/>
        <v>2288.776602753333</v>
      </c>
      <c r="H34" s="20">
        <f t="shared" si="22"/>
        <v>1477.15</v>
      </c>
      <c r="I34" s="15">
        <f t="shared" si="26"/>
        <v>33619.574464753328</v>
      </c>
      <c r="J34" s="15">
        <f t="shared" si="27"/>
        <v>31330.797861999999</v>
      </c>
    </row>
    <row r="35" spans="1:13" s="3" customFormat="1" ht="15.95" customHeight="1" x14ac:dyDescent="0.2">
      <c r="A35" s="6">
        <v>3</v>
      </c>
      <c r="B35" s="15">
        <v>17563</v>
      </c>
      <c r="C35" s="15">
        <f t="shared" si="23"/>
        <v>2498.19</v>
      </c>
      <c r="D35" s="15">
        <f t="shared" si="20"/>
        <v>29978.28</v>
      </c>
      <c r="E35" s="23">
        <f t="shared" si="24"/>
        <v>25.600655166666666</v>
      </c>
      <c r="F35" s="15">
        <f t="shared" si="25"/>
        <v>307.20786199999998</v>
      </c>
      <c r="G35" s="15">
        <f t="shared" si="21"/>
        <v>2321.8874027533334</v>
      </c>
      <c r="H35" s="20">
        <f t="shared" si="22"/>
        <v>1487.95</v>
      </c>
      <c r="I35" s="15">
        <f t="shared" si="26"/>
        <v>34095.32526475333</v>
      </c>
      <c r="J35" s="15">
        <f t="shared" si="27"/>
        <v>31773.437861999999</v>
      </c>
    </row>
    <row r="36" spans="1:13" s="3" customFormat="1" ht="15.95" customHeight="1" x14ac:dyDescent="0.2">
      <c r="A36" s="6">
        <v>4</v>
      </c>
      <c r="B36" s="15">
        <v>17563</v>
      </c>
      <c r="C36" s="15">
        <f t="shared" si="23"/>
        <v>2498.19</v>
      </c>
      <c r="D36" s="15">
        <f t="shared" si="20"/>
        <v>29978.28</v>
      </c>
      <c r="E36" s="23">
        <f t="shared" si="24"/>
        <v>25.600655166666666</v>
      </c>
      <c r="F36" s="15">
        <f t="shared" si="25"/>
        <v>307.20786199999998</v>
      </c>
      <c r="G36" s="15">
        <f t="shared" si="21"/>
        <v>2321.8874027533334</v>
      </c>
      <c r="H36" s="20">
        <f t="shared" si="22"/>
        <v>1487.95</v>
      </c>
      <c r="I36" s="15">
        <f t="shared" si="26"/>
        <v>34095.32526475333</v>
      </c>
      <c r="J36" s="15">
        <f t="shared" si="27"/>
        <v>31773.437861999999</v>
      </c>
    </row>
    <row r="37" spans="1:13" s="3" customFormat="1" ht="15.95" customHeight="1" x14ac:dyDescent="0.2">
      <c r="A37" s="6">
        <v>5</v>
      </c>
      <c r="B37" s="15">
        <v>17856</v>
      </c>
      <c r="C37" s="15">
        <f t="shared" si="23"/>
        <v>2539.87</v>
      </c>
      <c r="D37" s="15">
        <f t="shared" si="20"/>
        <v>30478.41</v>
      </c>
      <c r="E37" s="23">
        <f t="shared" si="24"/>
        <v>25.600655166666666</v>
      </c>
      <c r="F37" s="15">
        <f t="shared" si="25"/>
        <v>307.20786199999998</v>
      </c>
      <c r="G37" s="15">
        <f t="shared" si="21"/>
        <v>2360.233002753333</v>
      </c>
      <c r="H37" s="20">
        <f t="shared" si="22"/>
        <v>1500.45</v>
      </c>
      <c r="I37" s="15">
        <f t="shared" si="26"/>
        <v>34646.300864753328</v>
      </c>
      <c r="J37" s="15">
        <f t="shared" si="27"/>
        <v>32286.067862</v>
      </c>
    </row>
    <row r="38" spans="1:13" s="3" customFormat="1" ht="15.95" customHeight="1" x14ac:dyDescent="0.2">
      <c r="A38" s="6">
        <v>6</v>
      </c>
      <c r="B38" s="15">
        <v>17856</v>
      </c>
      <c r="C38" s="15">
        <f t="shared" si="23"/>
        <v>2539.87</v>
      </c>
      <c r="D38" s="15">
        <f t="shared" si="20"/>
        <v>30478.41</v>
      </c>
      <c r="E38" s="23">
        <f t="shared" si="24"/>
        <v>25.600655166666666</v>
      </c>
      <c r="F38" s="15">
        <f t="shared" si="25"/>
        <v>307.20786199999998</v>
      </c>
      <c r="G38" s="15">
        <f t="shared" si="21"/>
        <v>2360.233002753333</v>
      </c>
      <c r="H38" s="20">
        <f t="shared" si="22"/>
        <v>1500.45</v>
      </c>
      <c r="I38" s="15">
        <f t="shared" si="26"/>
        <v>34646.300864753328</v>
      </c>
      <c r="J38" s="15">
        <f t="shared" si="27"/>
        <v>32286.067862</v>
      </c>
      <c r="M38" s="34"/>
    </row>
    <row r="39" spans="1:13" s="3" customFormat="1" ht="15.95" customHeight="1" x14ac:dyDescent="0.2">
      <c r="A39" s="6">
        <v>7</v>
      </c>
      <c r="B39" s="15">
        <v>18247</v>
      </c>
      <c r="C39" s="15">
        <f t="shared" si="23"/>
        <v>2595.48</v>
      </c>
      <c r="D39" s="15">
        <f t="shared" si="20"/>
        <v>31145.8</v>
      </c>
      <c r="E39" s="23">
        <f t="shared" si="24"/>
        <v>25.600655166666666</v>
      </c>
      <c r="F39" s="15">
        <f t="shared" si="25"/>
        <v>307.20786199999998</v>
      </c>
      <c r="G39" s="15">
        <f t="shared" si="21"/>
        <v>2411.394202753333</v>
      </c>
      <c r="H39" s="20">
        <f t="shared" si="22"/>
        <v>1517.14</v>
      </c>
      <c r="I39" s="15">
        <f t="shared" si="26"/>
        <v>35381.542064753332</v>
      </c>
      <c r="J39" s="15">
        <f t="shared" si="27"/>
        <v>32970.147861999998</v>
      </c>
    </row>
    <row r="40" spans="1:13" s="3" customFormat="1" ht="15.95" customHeight="1" x14ac:dyDescent="0.2">
      <c r="A40" s="6">
        <v>8</v>
      </c>
      <c r="B40" s="15">
        <v>18247</v>
      </c>
      <c r="C40" s="15">
        <f t="shared" si="23"/>
        <v>2595.48</v>
      </c>
      <c r="D40" s="15">
        <f t="shared" si="20"/>
        <v>31145.8</v>
      </c>
      <c r="E40" s="23">
        <f t="shared" si="24"/>
        <v>25.600655166666666</v>
      </c>
      <c r="F40" s="15">
        <f t="shared" si="25"/>
        <v>307.20786199999998</v>
      </c>
      <c r="G40" s="15">
        <f t="shared" si="21"/>
        <v>2411.394202753333</v>
      </c>
      <c r="H40" s="20">
        <f t="shared" si="22"/>
        <v>1517.14</v>
      </c>
      <c r="I40" s="15">
        <f t="shared" si="26"/>
        <v>35381.542064753332</v>
      </c>
      <c r="J40" s="15">
        <f t="shared" si="27"/>
        <v>32970.147861999998</v>
      </c>
    </row>
    <row r="41" spans="1:13" s="3" customFormat="1" ht="15.95" customHeight="1" x14ac:dyDescent="0.2">
      <c r="A41" s="6">
        <v>9</v>
      </c>
      <c r="B41" s="15">
        <v>18920</v>
      </c>
      <c r="C41" s="15">
        <f t="shared" si="23"/>
        <v>2691.21</v>
      </c>
      <c r="D41" s="15">
        <f t="shared" si="20"/>
        <v>32294.55</v>
      </c>
      <c r="E41" s="23">
        <f t="shared" si="24"/>
        <v>0</v>
      </c>
      <c r="F41" s="15">
        <f t="shared" si="25"/>
        <v>0</v>
      </c>
      <c r="G41" s="15">
        <f t="shared" si="21"/>
        <v>2475.9132</v>
      </c>
      <c r="H41" s="20">
        <f t="shared" si="22"/>
        <v>1538.17</v>
      </c>
      <c r="I41" s="15">
        <f t="shared" si="26"/>
        <v>36308.633199999997</v>
      </c>
      <c r="J41" s="15">
        <f t="shared" si="27"/>
        <v>33832.720000000001</v>
      </c>
    </row>
    <row r="42" spans="1:13" s="3" customFormat="1" ht="15.95" customHeight="1" x14ac:dyDescent="0.2">
      <c r="A42" s="6">
        <v>10</v>
      </c>
      <c r="B42" s="15">
        <v>18920</v>
      </c>
      <c r="C42" s="15">
        <f t="shared" si="23"/>
        <v>2691.21</v>
      </c>
      <c r="D42" s="15">
        <f t="shared" si="20"/>
        <v>32294.55</v>
      </c>
      <c r="E42" s="15">
        <f t="shared" si="24"/>
        <v>0</v>
      </c>
      <c r="F42" s="15">
        <f t="shared" si="25"/>
        <v>0</v>
      </c>
      <c r="G42" s="15">
        <f t="shared" si="21"/>
        <v>2475.9132</v>
      </c>
      <c r="H42" s="20">
        <f t="shared" si="22"/>
        <v>1538.17</v>
      </c>
      <c r="I42" s="15">
        <f t="shared" si="26"/>
        <v>36308.633199999997</v>
      </c>
      <c r="J42" s="15">
        <f t="shared" si="27"/>
        <v>33832.720000000001</v>
      </c>
    </row>
    <row r="43" spans="1:13" s="3" customFormat="1" ht="15.95" customHeight="1" x14ac:dyDescent="0.2">
      <c r="A43" s="6">
        <v>11</v>
      </c>
      <c r="B43" s="15">
        <v>19593</v>
      </c>
      <c r="C43" s="15">
        <f t="shared" si="23"/>
        <v>2786.94</v>
      </c>
      <c r="D43" s="15">
        <f t="shared" si="20"/>
        <v>33443.29</v>
      </c>
      <c r="E43" s="15">
        <f t="shared" si="24"/>
        <v>0</v>
      </c>
      <c r="F43" s="15">
        <f t="shared" si="25"/>
        <v>0</v>
      </c>
      <c r="G43" s="15">
        <f t="shared" si="21"/>
        <v>2563.9848000000002</v>
      </c>
      <c r="H43" s="20">
        <f t="shared" si="22"/>
        <v>1566.89</v>
      </c>
      <c r="I43" s="15">
        <f t="shared" si="26"/>
        <v>37574.164799999999</v>
      </c>
      <c r="J43" s="15">
        <f t="shared" si="27"/>
        <v>35010.18</v>
      </c>
    </row>
    <row r="44" spans="1:13" s="3" customFormat="1" ht="15.95" customHeight="1" x14ac:dyDescent="0.2">
      <c r="A44" s="6">
        <v>12</v>
      </c>
      <c r="B44" s="15">
        <v>19593</v>
      </c>
      <c r="C44" s="15">
        <f t="shared" si="23"/>
        <v>2786.94</v>
      </c>
      <c r="D44" s="15">
        <f t="shared" si="20"/>
        <v>33443.29</v>
      </c>
      <c r="E44" s="15">
        <f t="shared" si="24"/>
        <v>0</v>
      </c>
      <c r="F44" s="15">
        <f t="shared" si="25"/>
        <v>0</v>
      </c>
      <c r="G44" s="15">
        <f t="shared" si="21"/>
        <v>2563.9848000000002</v>
      </c>
      <c r="H44" s="20">
        <f t="shared" si="22"/>
        <v>1566.89</v>
      </c>
      <c r="I44" s="15">
        <f t="shared" si="26"/>
        <v>37574.164799999999</v>
      </c>
      <c r="J44" s="15">
        <f t="shared" si="27"/>
        <v>35010.18</v>
      </c>
    </row>
    <row r="45" spans="1:13" s="3" customFormat="1" ht="15.95" customHeight="1" x14ac:dyDescent="0.2">
      <c r="A45" s="6">
        <v>13</v>
      </c>
      <c r="B45" s="15">
        <v>20218</v>
      </c>
      <c r="C45" s="15">
        <f t="shared" ref="C45:C50" si="28">ROUND(D45/12,2)</f>
        <v>2875.84</v>
      </c>
      <c r="D45" s="15">
        <f t="shared" si="20"/>
        <v>34510.1</v>
      </c>
      <c r="E45" s="15">
        <f t="shared" si="24"/>
        <v>0</v>
      </c>
      <c r="F45" s="15">
        <f t="shared" si="25"/>
        <v>0</v>
      </c>
      <c r="G45" s="15">
        <f t="shared" ref="G45:G50" si="29">(C45+E45)*0.92</f>
        <v>2645.7728000000002</v>
      </c>
      <c r="H45" s="20">
        <f t="shared" si="22"/>
        <v>1593.56</v>
      </c>
      <c r="I45" s="15">
        <f t="shared" ref="I45:I50" si="30">SUM(D45,F45,G45,H45)</f>
        <v>38749.432799999995</v>
      </c>
      <c r="J45" s="15">
        <f t="shared" ref="J45:J50" si="31">SUM(D45,F45,H45)</f>
        <v>36103.659999999996</v>
      </c>
    </row>
    <row r="46" spans="1:13" s="3" customFormat="1" ht="15.95" customHeight="1" x14ac:dyDescent="0.2">
      <c r="A46" s="6">
        <v>14</v>
      </c>
      <c r="B46" s="15">
        <v>20218</v>
      </c>
      <c r="C46" s="15">
        <f t="shared" si="28"/>
        <v>2875.84</v>
      </c>
      <c r="D46" s="15">
        <f t="shared" si="20"/>
        <v>34510.1</v>
      </c>
      <c r="E46" s="15">
        <f t="shared" si="24"/>
        <v>0</v>
      </c>
      <c r="F46" s="15">
        <f t="shared" si="25"/>
        <v>0</v>
      </c>
      <c r="G46" s="15">
        <f t="shared" si="29"/>
        <v>2645.7728000000002</v>
      </c>
      <c r="H46" s="20">
        <f t="shared" si="22"/>
        <v>1593.56</v>
      </c>
      <c r="I46" s="15">
        <f t="shared" si="30"/>
        <v>38749.432799999995</v>
      </c>
      <c r="J46" s="15">
        <f t="shared" si="31"/>
        <v>36103.659999999996</v>
      </c>
    </row>
    <row r="47" spans="1:13" s="3" customFormat="1" ht="15.95" customHeight="1" x14ac:dyDescent="0.2">
      <c r="A47" s="6">
        <v>15</v>
      </c>
      <c r="B47" s="15">
        <v>20843</v>
      </c>
      <c r="C47" s="15">
        <f t="shared" si="28"/>
        <v>2964.74</v>
      </c>
      <c r="D47" s="15">
        <f t="shared" si="20"/>
        <v>35576.92</v>
      </c>
      <c r="E47" s="15">
        <f t="shared" si="24"/>
        <v>0</v>
      </c>
      <c r="F47" s="15">
        <f t="shared" si="25"/>
        <v>0</v>
      </c>
      <c r="G47" s="15">
        <f t="shared" si="29"/>
        <v>2727.5607999999997</v>
      </c>
      <c r="H47" s="20">
        <f t="shared" si="22"/>
        <v>1620.23</v>
      </c>
      <c r="I47" s="15">
        <f t="shared" si="30"/>
        <v>39924.710800000001</v>
      </c>
      <c r="J47" s="15">
        <f t="shared" si="31"/>
        <v>37197.15</v>
      </c>
    </row>
    <row r="48" spans="1:13" s="3" customFormat="1" ht="15.95" customHeight="1" x14ac:dyDescent="0.2">
      <c r="A48" s="6">
        <v>16</v>
      </c>
      <c r="B48" s="15">
        <v>20843</v>
      </c>
      <c r="C48" s="15">
        <f t="shared" si="28"/>
        <v>2964.74</v>
      </c>
      <c r="D48" s="15">
        <f t="shared" si="20"/>
        <v>35576.92</v>
      </c>
      <c r="E48" s="15">
        <f t="shared" si="24"/>
        <v>0</v>
      </c>
      <c r="F48" s="15">
        <f t="shared" ref="F48:F54" si="32">E48*12</f>
        <v>0</v>
      </c>
      <c r="G48" s="15">
        <f t="shared" si="29"/>
        <v>2727.5607999999997</v>
      </c>
      <c r="H48" s="20">
        <f t="shared" si="22"/>
        <v>1620.23</v>
      </c>
      <c r="I48" s="15">
        <f t="shared" si="30"/>
        <v>39924.710800000001</v>
      </c>
      <c r="J48" s="15">
        <f t="shared" si="31"/>
        <v>37197.15</v>
      </c>
    </row>
    <row r="49" spans="1:10" s="3" customFormat="1" ht="15.95" customHeight="1" x14ac:dyDescent="0.2">
      <c r="A49" s="6">
        <v>17</v>
      </c>
      <c r="B49" s="15">
        <v>21468</v>
      </c>
      <c r="C49" s="15">
        <f t="shared" si="28"/>
        <v>3053.64</v>
      </c>
      <c r="D49" s="15">
        <f>ROUND(B49*$F$3,2)</f>
        <v>36643.730000000003</v>
      </c>
      <c r="E49" s="15">
        <f t="shared" si="24"/>
        <v>0</v>
      </c>
      <c r="F49" s="15">
        <f t="shared" si="32"/>
        <v>0</v>
      </c>
      <c r="G49" s="15">
        <f t="shared" si="29"/>
        <v>2809.3488000000002</v>
      </c>
      <c r="H49" s="20">
        <f t="shared" si="22"/>
        <v>1646.9</v>
      </c>
      <c r="I49" s="15">
        <f t="shared" si="30"/>
        <v>41099.978800000004</v>
      </c>
      <c r="J49" s="15">
        <f t="shared" si="31"/>
        <v>38290.630000000005</v>
      </c>
    </row>
    <row r="50" spans="1:10" s="3" customFormat="1" ht="15.95" customHeight="1" x14ac:dyDescent="0.2">
      <c r="A50" s="6">
        <v>18</v>
      </c>
      <c r="B50" s="15">
        <v>21468</v>
      </c>
      <c r="C50" s="15">
        <f t="shared" si="28"/>
        <v>3053.64</v>
      </c>
      <c r="D50" s="15">
        <f t="shared" si="20"/>
        <v>36643.730000000003</v>
      </c>
      <c r="E50" s="15">
        <f t="shared" si="24"/>
        <v>0</v>
      </c>
      <c r="F50" s="15">
        <f t="shared" si="32"/>
        <v>0</v>
      </c>
      <c r="G50" s="15">
        <f t="shared" si="29"/>
        <v>2809.3488000000002</v>
      </c>
      <c r="H50" s="20">
        <f t="shared" si="22"/>
        <v>1646.9</v>
      </c>
      <c r="I50" s="15">
        <f t="shared" si="30"/>
        <v>41099.978800000004</v>
      </c>
      <c r="J50" s="15">
        <f t="shared" si="31"/>
        <v>38290.630000000005</v>
      </c>
    </row>
    <row r="51" spans="1:10" s="3" customFormat="1" ht="15.95" customHeight="1" x14ac:dyDescent="0.2">
      <c r="A51" s="6">
        <v>19</v>
      </c>
      <c r="B51" s="15">
        <v>22093</v>
      </c>
      <c r="C51" s="15">
        <f>ROUND(D51/12,2)</f>
        <v>3142.55</v>
      </c>
      <c r="D51" s="15">
        <f>ROUND(B51*$F$3,2)</f>
        <v>37710.54</v>
      </c>
      <c r="E51" s="15">
        <f t="shared" si="24"/>
        <v>0</v>
      </c>
      <c r="F51" s="15">
        <f t="shared" si="32"/>
        <v>0</v>
      </c>
      <c r="G51" s="15">
        <f>(C51+E51)*0.92</f>
        <v>2891.1460000000002</v>
      </c>
      <c r="H51" s="20">
        <f t="shared" si="22"/>
        <v>1673.57</v>
      </c>
      <c r="I51" s="15">
        <f>SUM(D51,F51,G51,H51)</f>
        <v>42275.256000000001</v>
      </c>
      <c r="J51" s="15">
        <f>SUM(D51,F51,H51)</f>
        <v>39384.11</v>
      </c>
    </row>
    <row r="52" spans="1:10" s="3" customFormat="1" ht="15.95" customHeight="1" x14ac:dyDescent="0.2">
      <c r="A52" s="6">
        <v>20</v>
      </c>
      <c r="B52" s="15">
        <v>22093</v>
      </c>
      <c r="C52" s="15">
        <f>ROUND(D52/12,2)</f>
        <v>3142.55</v>
      </c>
      <c r="D52" s="15">
        <f>ROUND(B52*$F$3,2)</f>
        <v>37710.54</v>
      </c>
      <c r="E52" s="15">
        <f t="shared" si="24"/>
        <v>0</v>
      </c>
      <c r="F52" s="15">
        <f t="shared" si="32"/>
        <v>0</v>
      </c>
      <c r="G52" s="15">
        <f>(C52+E52)*0.92</f>
        <v>2891.1460000000002</v>
      </c>
      <c r="H52" s="20">
        <f t="shared" si="22"/>
        <v>1673.57</v>
      </c>
      <c r="I52" s="15">
        <f>SUM(D52,F52,G52,H52)</f>
        <v>42275.256000000001</v>
      </c>
      <c r="J52" s="15">
        <f>SUM(D52,F52,H52)</f>
        <v>39384.11</v>
      </c>
    </row>
    <row r="53" spans="1:10" s="3" customFormat="1" ht="15.75" customHeight="1" x14ac:dyDescent="0.2">
      <c r="A53" s="6">
        <v>21</v>
      </c>
      <c r="B53" s="15">
        <v>22718</v>
      </c>
      <c r="C53" s="15">
        <f>ROUND(D53/12,2)</f>
        <v>3231.45</v>
      </c>
      <c r="D53" s="15">
        <f>ROUND(B53*$F$3,2)</f>
        <v>38777.35</v>
      </c>
      <c r="E53" s="15">
        <f t="shared" si="24"/>
        <v>0</v>
      </c>
      <c r="F53" s="15">
        <f t="shared" si="32"/>
        <v>0</v>
      </c>
      <c r="G53" s="15">
        <f>(C53+E53)*0.92</f>
        <v>2972.9339999999997</v>
      </c>
      <c r="H53" s="20">
        <f t="shared" si="22"/>
        <v>1700.24</v>
      </c>
      <c r="I53" s="15">
        <f>SUM(D53,F53,G53,H53)</f>
        <v>43450.523999999998</v>
      </c>
      <c r="J53" s="15">
        <f>SUM(D53,F53,H53)</f>
        <v>40477.589999999997</v>
      </c>
    </row>
    <row r="54" spans="1:10" s="3" customFormat="1" ht="15.75" customHeight="1" x14ac:dyDescent="0.2">
      <c r="A54" s="6">
        <v>22</v>
      </c>
      <c r="B54" s="15">
        <v>22718</v>
      </c>
      <c r="C54" s="15">
        <f>ROUND(D54/12,2)</f>
        <v>3231.45</v>
      </c>
      <c r="D54" s="15">
        <f>ROUND(B54*$F$3,2)</f>
        <v>38777.35</v>
      </c>
      <c r="E54" s="15">
        <f t="shared" si="24"/>
        <v>0</v>
      </c>
      <c r="F54" s="15">
        <f t="shared" si="32"/>
        <v>0</v>
      </c>
      <c r="G54" s="15">
        <f>(C54+E54)*0.92</f>
        <v>2972.9339999999997</v>
      </c>
      <c r="H54" s="20">
        <f t="shared" si="22"/>
        <v>1700.24</v>
      </c>
      <c r="I54" s="15">
        <f>SUM(D54,F54,G54,H54)</f>
        <v>43450.523999999998</v>
      </c>
      <c r="J54" s="15">
        <f>SUM(D54,F54,H54)</f>
        <v>40477.589999999997</v>
      </c>
    </row>
    <row r="55" spans="1:10" s="5" customFormat="1" ht="15.95" customHeight="1" x14ac:dyDescent="0.2">
      <c r="A55" s="6">
        <v>23</v>
      </c>
      <c r="B55" s="15">
        <v>23343</v>
      </c>
      <c r="C55" s="15">
        <f>ROUND(D55/12,2)</f>
        <v>3320.35</v>
      </c>
      <c r="D55" s="15">
        <f>ROUND(B55*$F$3,2)</f>
        <v>39844.17</v>
      </c>
      <c r="E55" s="15">
        <f t="shared" si="24"/>
        <v>0</v>
      </c>
      <c r="F55" s="15">
        <f t="shared" ref="F55" si="33">E55*12</f>
        <v>0</v>
      </c>
      <c r="G55" s="15">
        <f>(C55+E55)*0.92</f>
        <v>3054.7220000000002</v>
      </c>
      <c r="H55" s="20">
        <f t="shared" si="22"/>
        <v>1726.91</v>
      </c>
      <c r="I55" s="15">
        <f>SUM(D55,F55,G55,H55)</f>
        <v>44625.802000000003</v>
      </c>
      <c r="J55" s="15">
        <f>SUM(D55,F55,H55)</f>
        <v>41571.08</v>
      </c>
    </row>
    <row r="56" spans="1:10" s="3" customFormat="1" ht="30" customHeight="1" x14ac:dyDescent="0.2">
      <c r="A56" s="8" t="s">
        <v>11</v>
      </c>
      <c r="B56" s="2"/>
      <c r="D56" s="2"/>
      <c r="E56" s="2"/>
      <c r="F56" s="2"/>
      <c r="G56" s="2"/>
      <c r="H56" s="18"/>
      <c r="I56" s="2"/>
    </row>
    <row r="57" spans="1:10" s="3" customFormat="1" ht="15.95" customHeight="1" x14ac:dyDescent="0.2">
      <c r="A57" s="4" t="s">
        <v>1</v>
      </c>
      <c r="B57" s="4" t="s">
        <v>2</v>
      </c>
      <c r="C57" s="4" t="s">
        <v>3</v>
      </c>
      <c r="D57" s="4" t="s">
        <v>4</v>
      </c>
      <c r="E57" s="4" t="s">
        <v>5</v>
      </c>
      <c r="F57" s="4" t="s">
        <v>6</v>
      </c>
      <c r="G57" s="4" t="s">
        <v>7</v>
      </c>
      <c r="H57" s="19" t="s">
        <v>8</v>
      </c>
      <c r="I57" s="4" t="s">
        <v>9</v>
      </c>
      <c r="J57" s="4" t="s">
        <v>10</v>
      </c>
    </row>
    <row r="58" spans="1:10" s="3" customFormat="1" ht="15.95" customHeight="1" x14ac:dyDescent="0.2">
      <c r="A58" s="6">
        <v>0</v>
      </c>
      <c r="B58" s="15">
        <v>14273.7</v>
      </c>
      <c r="C58" s="15">
        <f>ROUND(D58/12,2)</f>
        <v>2030.32</v>
      </c>
      <c r="D58" s="15">
        <f t="shared" ref="D58:D76" si="34">ROUND(B58*$F$3,2)</f>
        <v>24363.78</v>
      </c>
      <c r="E58" s="23">
        <f>IF(B58&lt;=16421.84,359.95*$F$3/12,IF(AND(16421.84&lt;B58,B58&lt;=18695.86),179.98*$F$3/12,0))</f>
        <v>51.199887916666661</v>
      </c>
      <c r="F58" s="15">
        <f>E58*12</f>
        <v>614.39865499999996</v>
      </c>
      <c r="G58" s="15">
        <f>(C58+E58)*0.92</f>
        <v>1914.9982968833333</v>
      </c>
      <c r="H58" s="20">
        <f t="shared" ref="H58:H81" si="35">ROUND(730.81+2.5%*(D58+F58),2)</f>
        <v>1355.26</v>
      </c>
      <c r="I58" s="15">
        <f>SUM(D58,F58,G58,H58)</f>
        <v>28248.43695188333</v>
      </c>
      <c r="J58" s="15">
        <f>SUM(D58,F58,H58)</f>
        <v>26333.438654999998</v>
      </c>
    </row>
    <row r="59" spans="1:10" s="3" customFormat="1" ht="15.95" customHeight="1" x14ac:dyDescent="0.2">
      <c r="A59" s="6">
        <v>1</v>
      </c>
      <c r="B59" s="15">
        <v>14541.01</v>
      </c>
      <c r="C59" s="15">
        <f t="shared" ref="C59:C70" si="36">ROUND(D59/12,2)</f>
        <v>2068.34</v>
      </c>
      <c r="D59" s="15">
        <f t="shared" si="34"/>
        <v>24820.05</v>
      </c>
      <c r="E59" s="23">
        <f t="shared" ref="E59:E81" si="37">IF(B59&lt;=16421.84,359.95*$F$3/12,IF(AND(16421.84&lt;B59,B59&lt;=18695.86),179.98*$F$3/12,0))</f>
        <v>51.199887916666661</v>
      </c>
      <c r="F59" s="15">
        <f t="shared" ref="F59:F73" si="38">E59*12</f>
        <v>614.39865499999996</v>
      </c>
      <c r="G59" s="15">
        <f t="shared" ref="G59:G70" si="39">(C59+E59)*0.92</f>
        <v>1949.9766968833337</v>
      </c>
      <c r="H59" s="20">
        <f t="shared" si="35"/>
        <v>1366.67</v>
      </c>
      <c r="I59" s="15">
        <f t="shared" ref="I59:I70" si="40">SUM(D59,F59,G59,H59)</f>
        <v>28751.095351883334</v>
      </c>
      <c r="J59" s="15">
        <f t="shared" ref="J59:J70" si="41">SUM(D59,F59,H59)</f>
        <v>26801.118654999998</v>
      </c>
    </row>
    <row r="60" spans="1:10" s="3" customFormat="1" ht="15.95" customHeight="1" x14ac:dyDescent="0.2">
      <c r="A60" s="6">
        <v>2</v>
      </c>
      <c r="B60" s="15">
        <v>14808.32</v>
      </c>
      <c r="C60" s="15">
        <f t="shared" si="36"/>
        <v>2106.36</v>
      </c>
      <c r="D60" s="15">
        <f t="shared" si="34"/>
        <v>25276.32</v>
      </c>
      <c r="E60" s="23">
        <f t="shared" si="37"/>
        <v>51.199887916666661</v>
      </c>
      <c r="F60" s="15">
        <f t="shared" si="38"/>
        <v>614.39865499999996</v>
      </c>
      <c r="G60" s="15">
        <f t="shared" si="39"/>
        <v>1984.9550968833337</v>
      </c>
      <c r="H60" s="20">
        <f t="shared" si="35"/>
        <v>1378.08</v>
      </c>
      <c r="I60" s="15">
        <f t="shared" si="40"/>
        <v>29253.753751883334</v>
      </c>
      <c r="J60" s="15">
        <f t="shared" si="41"/>
        <v>27268.798654999999</v>
      </c>
    </row>
    <row r="61" spans="1:10" s="3" customFormat="1" ht="15.95" customHeight="1" x14ac:dyDescent="0.2">
      <c r="A61" s="6">
        <v>3</v>
      </c>
      <c r="B61" s="15">
        <v>15075.63</v>
      </c>
      <c r="C61" s="15">
        <f t="shared" si="36"/>
        <v>2144.38</v>
      </c>
      <c r="D61" s="15">
        <f t="shared" si="34"/>
        <v>25732.59</v>
      </c>
      <c r="E61" s="23">
        <f t="shared" si="37"/>
        <v>51.199887916666661</v>
      </c>
      <c r="F61" s="15">
        <f t="shared" si="38"/>
        <v>614.39865499999996</v>
      </c>
      <c r="G61" s="15">
        <f t="shared" si="39"/>
        <v>2019.9334968833336</v>
      </c>
      <c r="H61" s="20">
        <f t="shared" si="35"/>
        <v>1389.48</v>
      </c>
      <c r="I61" s="15">
        <f t="shared" si="40"/>
        <v>29756.402151883336</v>
      </c>
      <c r="J61" s="15">
        <f t="shared" si="41"/>
        <v>27736.468655000001</v>
      </c>
    </row>
    <row r="62" spans="1:10" s="3" customFormat="1" ht="15.95" customHeight="1" x14ac:dyDescent="0.2">
      <c r="A62" s="6">
        <v>4</v>
      </c>
      <c r="B62" s="15">
        <v>15075.63</v>
      </c>
      <c r="C62" s="15">
        <f t="shared" si="36"/>
        <v>2144.38</v>
      </c>
      <c r="D62" s="15">
        <f t="shared" si="34"/>
        <v>25732.59</v>
      </c>
      <c r="E62" s="23">
        <f t="shared" si="37"/>
        <v>51.199887916666661</v>
      </c>
      <c r="F62" s="15">
        <f t="shared" si="38"/>
        <v>614.39865499999996</v>
      </c>
      <c r="G62" s="15">
        <f t="shared" si="39"/>
        <v>2019.9334968833336</v>
      </c>
      <c r="H62" s="20">
        <f t="shared" si="35"/>
        <v>1389.48</v>
      </c>
      <c r="I62" s="15">
        <f t="shared" si="40"/>
        <v>29756.402151883336</v>
      </c>
      <c r="J62" s="15">
        <f t="shared" si="41"/>
        <v>27736.468655000001</v>
      </c>
    </row>
    <row r="63" spans="1:10" s="3" customFormat="1" ht="15.95" customHeight="1" x14ac:dyDescent="0.2">
      <c r="A63" s="6">
        <v>5</v>
      </c>
      <c r="B63" s="15">
        <v>15431.97</v>
      </c>
      <c r="C63" s="15">
        <f t="shared" si="36"/>
        <v>2195.0700000000002</v>
      </c>
      <c r="D63" s="15">
        <f t="shared" si="34"/>
        <v>26340.83</v>
      </c>
      <c r="E63" s="23">
        <f t="shared" si="37"/>
        <v>51.199887916666661</v>
      </c>
      <c r="F63" s="15">
        <f t="shared" si="38"/>
        <v>614.39865499999996</v>
      </c>
      <c r="G63" s="15">
        <f t="shared" si="39"/>
        <v>2066.5682968833335</v>
      </c>
      <c r="H63" s="20">
        <f t="shared" si="35"/>
        <v>1404.69</v>
      </c>
      <c r="I63" s="15">
        <f t="shared" si="40"/>
        <v>30426.486951883333</v>
      </c>
      <c r="J63" s="15">
        <f t="shared" si="41"/>
        <v>28359.918655000001</v>
      </c>
    </row>
    <row r="64" spans="1:10" s="3" customFormat="1" ht="15.95" customHeight="1" x14ac:dyDescent="0.2">
      <c r="A64" s="6">
        <v>6</v>
      </c>
      <c r="B64" s="15">
        <v>15431.97</v>
      </c>
      <c r="C64" s="15">
        <f t="shared" si="36"/>
        <v>2195.0700000000002</v>
      </c>
      <c r="D64" s="15">
        <f t="shared" si="34"/>
        <v>26340.83</v>
      </c>
      <c r="E64" s="23">
        <f t="shared" si="37"/>
        <v>51.199887916666661</v>
      </c>
      <c r="F64" s="15">
        <f t="shared" si="38"/>
        <v>614.39865499999996</v>
      </c>
      <c r="G64" s="15">
        <f t="shared" si="39"/>
        <v>2066.5682968833335</v>
      </c>
      <c r="H64" s="20">
        <f t="shared" si="35"/>
        <v>1404.69</v>
      </c>
      <c r="I64" s="15">
        <f t="shared" si="40"/>
        <v>30426.486951883333</v>
      </c>
      <c r="J64" s="15">
        <f t="shared" si="41"/>
        <v>28359.918655000001</v>
      </c>
    </row>
    <row r="65" spans="1:10" s="3" customFormat="1" ht="15.95" customHeight="1" x14ac:dyDescent="0.2">
      <c r="A65" s="6">
        <v>7</v>
      </c>
      <c r="B65" s="15">
        <v>15788.31</v>
      </c>
      <c r="C65" s="15">
        <f t="shared" si="36"/>
        <v>2245.7600000000002</v>
      </c>
      <c r="D65" s="15">
        <f t="shared" si="34"/>
        <v>26949.07</v>
      </c>
      <c r="E65" s="23">
        <f t="shared" si="37"/>
        <v>51.199887916666661</v>
      </c>
      <c r="F65" s="15">
        <f t="shared" si="38"/>
        <v>614.39865499999996</v>
      </c>
      <c r="G65" s="15">
        <f t="shared" si="39"/>
        <v>2113.2030968833337</v>
      </c>
      <c r="H65" s="20">
        <f t="shared" si="35"/>
        <v>1419.9</v>
      </c>
      <c r="I65" s="15">
        <f t="shared" si="40"/>
        <v>31096.571751883337</v>
      </c>
      <c r="J65" s="15">
        <f t="shared" si="41"/>
        <v>28983.368655000002</v>
      </c>
    </row>
    <row r="66" spans="1:10" s="3" customFormat="1" ht="15.95" customHeight="1" x14ac:dyDescent="0.2">
      <c r="A66" s="6">
        <v>8</v>
      </c>
      <c r="B66" s="15">
        <v>15788.31</v>
      </c>
      <c r="C66" s="15">
        <f t="shared" si="36"/>
        <v>2245.7600000000002</v>
      </c>
      <c r="D66" s="15">
        <f t="shared" si="34"/>
        <v>26949.07</v>
      </c>
      <c r="E66" s="23">
        <f t="shared" si="37"/>
        <v>51.199887916666661</v>
      </c>
      <c r="F66" s="15">
        <f t="shared" si="38"/>
        <v>614.39865499999996</v>
      </c>
      <c r="G66" s="15">
        <f t="shared" si="39"/>
        <v>2113.2030968833337</v>
      </c>
      <c r="H66" s="20">
        <f t="shared" si="35"/>
        <v>1419.9</v>
      </c>
      <c r="I66" s="15">
        <f t="shared" si="40"/>
        <v>31096.571751883337</v>
      </c>
      <c r="J66" s="15">
        <f t="shared" si="41"/>
        <v>28983.368655000002</v>
      </c>
    </row>
    <row r="67" spans="1:10" s="3" customFormat="1" ht="15.95" customHeight="1" x14ac:dyDescent="0.2">
      <c r="A67" s="6">
        <v>9</v>
      </c>
      <c r="B67" s="15">
        <v>16411.919999999998</v>
      </c>
      <c r="C67" s="15">
        <f t="shared" si="36"/>
        <v>2334.46</v>
      </c>
      <c r="D67" s="15">
        <f t="shared" si="34"/>
        <v>28013.51</v>
      </c>
      <c r="E67" s="23">
        <f t="shared" si="37"/>
        <v>51.199887916666661</v>
      </c>
      <c r="F67" s="15">
        <f t="shared" si="38"/>
        <v>614.39865499999996</v>
      </c>
      <c r="G67" s="15">
        <f t="shared" si="39"/>
        <v>2194.8070968833335</v>
      </c>
      <c r="H67" s="20">
        <f t="shared" si="35"/>
        <v>1446.51</v>
      </c>
      <c r="I67" s="15">
        <f t="shared" si="40"/>
        <v>32269.225751883332</v>
      </c>
      <c r="J67" s="15">
        <f t="shared" si="41"/>
        <v>30074.418654999998</v>
      </c>
    </row>
    <row r="68" spans="1:10" s="3" customFormat="1" ht="15.95" customHeight="1" x14ac:dyDescent="0.2">
      <c r="A68" s="6">
        <v>10</v>
      </c>
      <c r="B68" s="15">
        <v>16411.919999999998</v>
      </c>
      <c r="C68" s="15">
        <f t="shared" si="36"/>
        <v>2334.46</v>
      </c>
      <c r="D68" s="15">
        <f t="shared" si="34"/>
        <v>28013.51</v>
      </c>
      <c r="E68" s="23">
        <f t="shared" si="37"/>
        <v>51.199887916666661</v>
      </c>
      <c r="F68" s="15">
        <f t="shared" si="38"/>
        <v>614.39865499999996</v>
      </c>
      <c r="G68" s="15">
        <f t="shared" si="39"/>
        <v>2194.8070968833335</v>
      </c>
      <c r="H68" s="20">
        <f t="shared" si="35"/>
        <v>1446.51</v>
      </c>
      <c r="I68" s="15">
        <f t="shared" si="40"/>
        <v>32269.225751883332</v>
      </c>
      <c r="J68" s="15">
        <f t="shared" si="41"/>
        <v>30074.418654999998</v>
      </c>
    </row>
    <row r="69" spans="1:10" s="3" customFormat="1" ht="15.95" customHeight="1" x14ac:dyDescent="0.2">
      <c r="A69" s="6">
        <v>11</v>
      </c>
      <c r="B69" s="15">
        <v>17035.53</v>
      </c>
      <c r="C69" s="15">
        <f t="shared" si="36"/>
        <v>2423.16</v>
      </c>
      <c r="D69" s="15">
        <f t="shared" si="34"/>
        <v>29077.95</v>
      </c>
      <c r="E69" s="23">
        <f t="shared" si="37"/>
        <v>25.600655166666666</v>
      </c>
      <c r="F69" s="15">
        <f t="shared" si="38"/>
        <v>307.20786199999998</v>
      </c>
      <c r="G69" s="15">
        <f t="shared" si="39"/>
        <v>2252.859802753333</v>
      </c>
      <c r="H69" s="20">
        <f t="shared" si="35"/>
        <v>1465.44</v>
      </c>
      <c r="I69" s="15">
        <f t="shared" si="40"/>
        <v>33103.457664753332</v>
      </c>
      <c r="J69" s="15">
        <f t="shared" si="41"/>
        <v>30850.597861999999</v>
      </c>
    </row>
    <row r="70" spans="1:10" s="3" customFormat="1" ht="15.95" customHeight="1" x14ac:dyDescent="0.2">
      <c r="A70" s="6">
        <v>12</v>
      </c>
      <c r="B70" s="15">
        <v>17035.53</v>
      </c>
      <c r="C70" s="15">
        <f t="shared" si="36"/>
        <v>2423.16</v>
      </c>
      <c r="D70" s="15">
        <f t="shared" si="34"/>
        <v>29077.95</v>
      </c>
      <c r="E70" s="23">
        <f t="shared" si="37"/>
        <v>25.600655166666666</v>
      </c>
      <c r="F70" s="15">
        <f t="shared" si="38"/>
        <v>307.20786199999998</v>
      </c>
      <c r="G70" s="15">
        <f t="shared" si="39"/>
        <v>2252.859802753333</v>
      </c>
      <c r="H70" s="20">
        <f t="shared" si="35"/>
        <v>1465.44</v>
      </c>
      <c r="I70" s="15">
        <f t="shared" si="40"/>
        <v>33103.457664753332</v>
      </c>
      <c r="J70" s="15">
        <f t="shared" si="41"/>
        <v>30850.597861999999</v>
      </c>
    </row>
    <row r="71" spans="1:10" s="3" customFormat="1" ht="15.95" customHeight="1" x14ac:dyDescent="0.2">
      <c r="A71" s="6">
        <v>13</v>
      </c>
      <c r="B71" s="15">
        <v>17659.14</v>
      </c>
      <c r="C71" s="15">
        <f t="shared" ref="C71:C76" si="42">ROUND(D71/12,2)</f>
        <v>2511.87</v>
      </c>
      <c r="D71" s="15">
        <f t="shared" si="34"/>
        <v>30142.39</v>
      </c>
      <c r="E71" s="23">
        <f t="shared" si="37"/>
        <v>25.600655166666666</v>
      </c>
      <c r="F71" s="15">
        <f t="shared" si="38"/>
        <v>307.20786199999998</v>
      </c>
      <c r="G71" s="15">
        <f t="shared" ref="G71:G76" si="43">(C71+E71)*0.92</f>
        <v>2334.4730027533333</v>
      </c>
      <c r="H71" s="20">
        <f t="shared" si="35"/>
        <v>1492.05</v>
      </c>
      <c r="I71" s="15">
        <f t="shared" ref="I71:I76" si="44">SUM(D71,F71,G71,H71)</f>
        <v>34276.120864753335</v>
      </c>
      <c r="J71" s="15">
        <f t="shared" ref="J71:J76" si="45">SUM(D71,F71,H71)</f>
        <v>31941.647861999998</v>
      </c>
    </row>
    <row r="72" spans="1:10" s="3" customFormat="1" ht="15.95" customHeight="1" x14ac:dyDescent="0.2">
      <c r="A72" s="6">
        <v>14</v>
      </c>
      <c r="B72" s="15">
        <v>17659.14</v>
      </c>
      <c r="C72" s="15">
        <f t="shared" si="42"/>
        <v>2511.87</v>
      </c>
      <c r="D72" s="15">
        <f t="shared" si="34"/>
        <v>30142.39</v>
      </c>
      <c r="E72" s="23">
        <f t="shared" si="37"/>
        <v>25.600655166666666</v>
      </c>
      <c r="F72" s="15">
        <f t="shared" si="38"/>
        <v>307.20786199999998</v>
      </c>
      <c r="G72" s="15">
        <f t="shared" si="43"/>
        <v>2334.4730027533333</v>
      </c>
      <c r="H72" s="20">
        <f t="shared" si="35"/>
        <v>1492.05</v>
      </c>
      <c r="I72" s="15">
        <f t="shared" si="44"/>
        <v>34276.120864753335</v>
      </c>
      <c r="J72" s="15">
        <f t="shared" si="45"/>
        <v>31941.647861999998</v>
      </c>
    </row>
    <row r="73" spans="1:10" s="3" customFormat="1" ht="15.95" customHeight="1" x14ac:dyDescent="0.2">
      <c r="A73" s="6">
        <v>15</v>
      </c>
      <c r="B73" s="15">
        <v>18282.75</v>
      </c>
      <c r="C73" s="15">
        <f t="shared" si="42"/>
        <v>2600.5700000000002</v>
      </c>
      <c r="D73" s="15">
        <f t="shared" si="34"/>
        <v>31206.83</v>
      </c>
      <c r="E73" s="23">
        <f t="shared" si="37"/>
        <v>25.600655166666666</v>
      </c>
      <c r="F73" s="15">
        <f t="shared" si="38"/>
        <v>307.20786199999998</v>
      </c>
      <c r="G73" s="15">
        <f t="shared" si="43"/>
        <v>2416.0770027533335</v>
      </c>
      <c r="H73" s="20">
        <f t="shared" si="35"/>
        <v>1518.66</v>
      </c>
      <c r="I73" s="15">
        <f t="shared" si="44"/>
        <v>35448.774864753337</v>
      </c>
      <c r="J73" s="15">
        <f t="shared" si="45"/>
        <v>33032.697862000001</v>
      </c>
    </row>
    <row r="74" spans="1:10" s="3" customFormat="1" ht="15.95" customHeight="1" x14ac:dyDescent="0.2">
      <c r="A74" s="6">
        <v>16</v>
      </c>
      <c r="B74" s="15">
        <v>18282.75</v>
      </c>
      <c r="C74" s="15">
        <f t="shared" si="42"/>
        <v>2600.5700000000002</v>
      </c>
      <c r="D74" s="15">
        <f t="shared" si="34"/>
        <v>31206.83</v>
      </c>
      <c r="E74" s="23">
        <f t="shared" si="37"/>
        <v>25.600655166666666</v>
      </c>
      <c r="F74" s="15">
        <f t="shared" ref="F74:F80" si="46">E74*12</f>
        <v>307.20786199999998</v>
      </c>
      <c r="G74" s="15">
        <f t="shared" si="43"/>
        <v>2416.0770027533335</v>
      </c>
      <c r="H74" s="20">
        <f t="shared" si="35"/>
        <v>1518.66</v>
      </c>
      <c r="I74" s="15">
        <f t="shared" si="44"/>
        <v>35448.774864753337</v>
      </c>
      <c r="J74" s="15">
        <f t="shared" si="45"/>
        <v>33032.697862000001</v>
      </c>
    </row>
    <row r="75" spans="1:10" s="3" customFormat="1" ht="15.95" customHeight="1" x14ac:dyDescent="0.2">
      <c r="A75" s="6">
        <v>17</v>
      </c>
      <c r="B75" s="15">
        <v>18906.36</v>
      </c>
      <c r="C75" s="15">
        <f t="shared" si="42"/>
        <v>2689.27</v>
      </c>
      <c r="D75" s="15">
        <f>ROUND(B75*$F$3,2)</f>
        <v>32271.27</v>
      </c>
      <c r="E75" s="23">
        <f t="shared" si="37"/>
        <v>0</v>
      </c>
      <c r="F75" s="15">
        <f t="shared" si="46"/>
        <v>0</v>
      </c>
      <c r="G75" s="15">
        <f t="shared" si="43"/>
        <v>2474.1284000000001</v>
      </c>
      <c r="H75" s="20">
        <f t="shared" si="35"/>
        <v>1537.59</v>
      </c>
      <c r="I75" s="15">
        <f t="shared" si="44"/>
        <v>36282.988399999995</v>
      </c>
      <c r="J75" s="15">
        <f t="shared" si="45"/>
        <v>33808.86</v>
      </c>
    </row>
    <row r="76" spans="1:10" s="3" customFormat="1" ht="15.95" customHeight="1" x14ac:dyDescent="0.2">
      <c r="A76" s="6">
        <v>18</v>
      </c>
      <c r="B76" s="15">
        <v>18906.36</v>
      </c>
      <c r="C76" s="15">
        <f t="shared" si="42"/>
        <v>2689.27</v>
      </c>
      <c r="D76" s="15">
        <f t="shared" si="34"/>
        <v>32271.27</v>
      </c>
      <c r="E76" s="23">
        <f t="shared" si="37"/>
        <v>0</v>
      </c>
      <c r="F76" s="15">
        <f t="shared" si="46"/>
        <v>0</v>
      </c>
      <c r="G76" s="15">
        <f t="shared" si="43"/>
        <v>2474.1284000000001</v>
      </c>
      <c r="H76" s="20">
        <f t="shared" si="35"/>
        <v>1537.59</v>
      </c>
      <c r="I76" s="15">
        <f t="shared" si="44"/>
        <v>36282.988399999995</v>
      </c>
      <c r="J76" s="15">
        <f t="shared" si="45"/>
        <v>33808.86</v>
      </c>
    </row>
    <row r="77" spans="1:10" s="3" customFormat="1" ht="15.95" customHeight="1" x14ac:dyDescent="0.2">
      <c r="A77" s="6">
        <v>19</v>
      </c>
      <c r="B77" s="15">
        <v>19529.97</v>
      </c>
      <c r="C77" s="15">
        <f>ROUND(D77/12,2)</f>
        <v>2777.98</v>
      </c>
      <c r="D77" s="15">
        <f>ROUND(B77*$F$3,2)</f>
        <v>33335.71</v>
      </c>
      <c r="E77" s="23">
        <f t="shared" si="37"/>
        <v>0</v>
      </c>
      <c r="F77" s="15">
        <f t="shared" si="46"/>
        <v>0</v>
      </c>
      <c r="G77" s="15">
        <f>(C77+E77)*0.92</f>
        <v>2555.7416000000003</v>
      </c>
      <c r="H77" s="20">
        <f t="shared" si="35"/>
        <v>1564.2</v>
      </c>
      <c r="I77" s="15">
        <f>SUM(D77,F77,G77,H77)</f>
        <v>37455.651599999997</v>
      </c>
      <c r="J77" s="15">
        <f>SUM(D77,F77,H77)</f>
        <v>34899.909999999996</v>
      </c>
    </row>
    <row r="78" spans="1:10" s="3" customFormat="1" ht="15.75" customHeight="1" x14ac:dyDescent="0.2">
      <c r="A78" s="6">
        <v>20</v>
      </c>
      <c r="B78" s="15">
        <v>19529.97</v>
      </c>
      <c r="C78" s="15">
        <f>ROUND(D78/12,2)</f>
        <v>2777.98</v>
      </c>
      <c r="D78" s="15">
        <f>ROUND(B78*$F$3,2)</f>
        <v>33335.71</v>
      </c>
      <c r="E78" s="23">
        <f t="shared" si="37"/>
        <v>0</v>
      </c>
      <c r="F78" s="15">
        <f t="shared" si="46"/>
        <v>0</v>
      </c>
      <c r="G78" s="15">
        <f>(C78+E78)*0.92</f>
        <v>2555.7416000000003</v>
      </c>
      <c r="H78" s="20">
        <f t="shared" si="35"/>
        <v>1564.2</v>
      </c>
      <c r="I78" s="15">
        <f>SUM(D78,F78,G78,H78)</f>
        <v>37455.651599999997</v>
      </c>
      <c r="J78" s="15">
        <f>SUM(D78,F78,H78)</f>
        <v>34899.909999999996</v>
      </c>
    </row>
    <row r="79" spans="1:10" s="5" customFormat="1" ht="15.95" customHeight="1" x14ac:dyDescent="0.2">
      <c r="A79" s="6">
        <v>21</v>
      </c>
      <c r="B79" s="15">
        <v>20153.580000000002</v>
      </c>
      <c r="C79" s="15">
        <f>ROUND(D79/12,2)</f>
        <v>2866.68</v>
      </c>
      <c r="D79" s="15">
        <f>ROUND(B79*$F$3,2)</f>
        <v>34400.15</v>
      </c>
      <c r="E79" s="23">
        <f t="shared" si="37"/>
        <v>0</v>
      </c>
      <c r="F79" s="15">
        <f t="shared" si="46"/>
        <v>0</v>
      </c>
      <c r="G79" s="15">
        <f>(C79+E79)*0.92</f>
        <v>2637.3456000000001</v>
      </c>
      <c r="H79" s="20">
        <f t="shared" si="35"/>
        <v>1590.81</v>
      </c>
      <c r="I79" s="15">
        <f>SUM(D79,F79,G79,H79)</f>
        <v>38628.3056</v>
      </c>
      <c r="J79" s="15">
        <f>SUM(D79,F79,H79)</f>
        <v>35990.959999999999</v>
      </c>
    </row>
    <row r="80" spans="1:10" s="5" customFormat="1" ht="15.95" customHeight="1" x14ac:dyDescent="0.2">
      <c r="A80" s="6">
        <v>22</v>
      </c>
      <c r="B80" s="15">
        <v>20153.580000000002</v>
      </c>
      <c r="C80" s="15">
        <f>ROUND(D80/12,2)</f>
        <v>2866.68</v>
      </c>
      <c r="D80" s="15">
        <f>ROUND(B80*$F$3,2)</f>
        <v>34400.15</v>
      </c>
      <c r="E80" s="23">
        <f t="shared" si="37"/>
        <v>0</v>
      </c>
      <c r="F80" s="15">
        <f t="shared" si="46"/>
        <v>0</v>
      </c>
      <c r="G80" s="15">
        <f>(C80+E80)*0.92</f>
        <v>2637.3456000000001</v>
      </c>
      <c r="H80" s="20">
        <f t="shared" si="35"/>
        <v>1590.81</v>
      </c>
      <c r="I80" s="15">
        <f>SUM(D80,F80,G80,H80)</f>
        <v>38628.3056</v>
      </c>
      <c r="J80" s="15">
        <f>SUM(D80,F80,H80)</f>
        <v>35990.959999999999</v>
      </c>
    </row>
    <row r="81" spans="1:10" s="3" customFormat="1" ht="15.95" customHeight="1" x14ac:dyDescent="0.2">
      <c r="A81" s="6">
        <v>23</v>
      </c>
      <c r="B81" s="15">
        <v>20777.189999999999</v>
      </c>
      <c r="C81" s="15">
        <f>ROUND(D81/12,2)</f>
        <v>2955.38</v>
      </c>
      <c r="D81" s="15">
        <f>ROUND(B81*$F$3,2)</f>
        <v>35464.589999999997</v>
      </c>
      <c r="E81" s="23">
        <f t="shared" si="37"/>
        <v>0</v>
      </c>
      <c r="F81" s="15">
        <f t="shared" ref="F81" si="47">E81*12</f>
        <v>0</v>
      </c>
      <c r="G81" s="15">
        <f>(C81+E81)*0.92</f>
        <v>2718.9496000000004</v>
      </c>
      <c r="H81" s="20">
        <f t="shared" si="35"/>
        <v>1617.42</v>
      </c>
      <c r="I81" s="15">
        <f>SUM(D81,F81,G81,H81)</f>
        <v>39800.959599999995</v>
      </c>
      <c r="J81" s="15">
        <f>SUM(D81,F81,H81)</f>
        <v>37082.009999999995</v>
      </c>
    </row>
    <row r="82" spans="1:10" s="3" customFormat="1" ht="30" customHeight="1" x14ac:dyDescent="0.2">
      <c r="A82" s="8" t="s">
        <v>12</v>
      </c>
      <c r="B82" s="2"/>
      <c r="D82" s="2"/>
      <c r="E82" s="2"/>
      <c r="F82" s="2"/>
      <c r="G82" s="2"/>
      <c r="H82" s="18"/>
      <c r="I82" s="2"/>
    </row>
    <row r="83" spans="1:10" s="3" customFormat="1" ht="15.95" customHeight="1" x14ac:dyDescent="0.2">
      <c r="A83" s="4" t="s">
        <v>1</v>
      </c>
      <c r="B83" s="4" t="s">
        <v>2</v>
      </c>
      <c r="C83" s="4" t="s">
        <v>3</v>
      </c>
      <c r="D83" s="4" t="s">
        <v>4</v>
      </c>
      <c r="E83" s="4" t="s">
        <v>5</v>
      </c>
      <c r="F83" s="4" t="s">
        <v>6</v>
      </c>
      <c r="G83" s="4" t="s">
        <v>7</v>
      </c>
      <c r="H83" s="19" t="s">
        <v>8</v>
      </c>
      <c r="I83" s="4" t="s">
        <v>9</v>
      </c>
      <c r="J83" s="4" t="s">
        <v>10</v>
      </c>
    </row>
    <row r="84" spans="1:10" s="3" customFormat="1" ht="15.95" customHeight="1" x14ac:dyDescent="0.2">
      <c r="A84" s="6">
        <v>0</v>
      </c>
      <c r="B84" s="15">
        <v>12951.56</v>
      </c>
      <c r="C84" s="15">
        <f>ROUND(D84/12,2)</f>
        <v>1842.25</v>
      </c>
      <c r="D84" s="15">
        <f t="shared" ref="D84:D101" si="48">ROUND(B84*$F$3,2)</f>
        <v>22107.02</v>
      </c>
      <c r="E84" s="23">
        <f>IF(B84&lt;=16421.84,359.95*$F$3/12,IF(AND(16421.84&lt;B84,B84&lt;=18695.86),179.98*$F$3/12,0))</f>
        <v>51.199887916666661</v>
      </c>
      <c r="F84" s="16">
        <f>E84*12</f>
        <v>614.39865499999996</v>
      </c>
      <c r="G84" s="15">
        <f t="shared" ref="G84:G96" si="49">(C84+E84)*0.92</f>
        <v>1741.9738968833335</v>
      </c>
      <c r="H84" s="20">
        <f t="shared" ref="H84:H107" si="50">ROUND(730.81+2.5%*(D84+F84),2)</f>
        <v>1298.8499999999999</v>
      </c>
      <c r="I84" s="15">
        <f>SUM(D84,F84,G84,H84)</f>
        <v>25762.242551883333</v>
      </c>
      <c r="J84" s="15">
        <f>SUM(D84,F84,H84)</f>
        <v>24020.268655</v>
      </c>
    </row>
    <row r="85" spans="1:10" s="3" customFormat="1" ht="15.95" customHeight="1" x14ac:dyDescent="0.2">
      <c r="A85" s="6">
        <v>1</v>
      </c>
      <c r="B85" s="15">
        <v>13091.65</v>
      </c>
      <c r="C85" s="15">
        <f t="shared" ref="C85:C96" si="51">ROUND(D85/12,2)</f>
        <v>1862.18</v>
      </c>
      <c r="D85" s="15">
        <f t="shared" si="48"/>
        <v>22346.14</v>
      </c>
      <c r="E85" s="23">
        <f t="shared" ref="E85:E107" si="52">IF(B85&lt;=16421.84,359.95*$F$3/12,IF(AND(16421.84&lt;B85,B85&lt;=18695.86),179.98*$F$3/12,0))</f>
        <v>51.199887916666661</v>
      </c>
      <c r="F85" s="16">
        <f t="shared" ref="F85:F99" si="53">E85*12</f>
        <v>614.39865499999996</v>
      </c>
      <c r="G85" s="15">
        <f t="shared" si="49"/>
        <v>1760.3094968833336</v>
      </c>
      <c r="H85" s="20">
        <f t="shared" si="50"/>
        <v>1304.82</v>
      </c>
      <c r="I85" s="15">
        <f t="shared" ref="I85:I96" si="54">SUM(D85,F85,G85,H85)</f>
        <v>26025.668151883332</v>
      </c>
      <c r="J85" s="15">
        <f t="shared" ref="J85:J96" si="55">SUM(D85,F85,H85)</f>
        <v>24265.358655</v>
      </c>
    </row>
    <row r="86" spans="1:10" s="3" customFormat="1" ht="15.95" customHeight="1" x14ac:dyDescent="0.2">
      <c r="A86" s="6">
        <v>2</v>
      </c>
      <c r="B86" s="15">
        <v>13231.74</v>
      </c>
      <c r="C86" s="15">
        <f t="shared" si="51"/>
        <v>1882.11</v>
      </c>
      <c r="D86" s="15">
        <f t="shared" si="48"/>
        <v>22585.26</v>
      </c>
      <c r="E86" s="23">
        <f t="shared" si="52"/>
        <v>51.199887916666661</v>
      </c>
      <c r="F86" s="16">
        <f t="shared" si="53"/>
        <v>614.39865499999996</v>
      </c>
      <c r="G86" s="15">
        <f t="shared" si="49"/>
        <v>1778.6450968833333</v>
      </c>
      <c r="H86" s="20">
        <f t="shared" si="50"/>
        <v>1310.8</v>
      </c>
      <c r="I86" s="15">
        <f t="shared" si="54"/>
        <v>26289.103751883333</v>
      </c>
      <c r="J86" s="15">
        <f t="shared" si="55"/>
        <v>24510.458654999999</v>
      </c>
    </row>
    <row r="87" spans="1:10" s="3" customFormat="1" ht="15.95" customHeight="1" x14ac:dyDescent="0.2">
      <c r="A87" s="6">
        <v>3</v>
      </c>
      <c r="B87" s="15">
        <v>13371.83</v>
      </c>
      <c r="C87" s="15">
        <f t="shared" si="51"/>
        <v>1902.03</v>
      </c>
      <c r="D87" s="15">
        <f t="shared" si="48"/>
        <v>22824.38</v>
      </c>
      <c r="E87" s="23">
        <f t="shared" si="52"/>
        <v>51.199887916666661</v>
      </c>
      <c r="F87" s="16">
        <f t="shared" si="53"/>
        <v>614.39865499999996</v>
      </c>
      <c r="G87" s="15">
        <f t="shared" si="49"/>
        <v>1796.9714968833334</v>
      </c>
      <c r="H87" s="20">
        <f t="shared" si="50"/>
        <v>1316.78</v>
      </c>
      <c r="I87" s="15">
        <f t="shared" si="54"/>
        <v>26552.530151883333</v>
      </c>
      <c r="J87" s="15">
        <f t="shared" si="55"/>
        <v>24755.558655000001</v>
      </c>
    </row>
    <row r="88" spans="1:10" s="3" customFormat="1" ht="15.95" customHeight="1" x14ac:dyDescent="0.2">
      <c r="A88" s="6">
        <v>4</v>
      </c>
      <c r="B88" s="15">
        <v>13371.83</v>
      </c>
      <c r="C88" s="15">
        <f t="shared" si="51"/>
        <v>1902.03</v>
      </c>
      <c r="D88" s="15">
        <f t="shared" si="48"/>
        <v>22824.38</v>
      </c>
      <c r="E88" s="23">
        <f t="shared" si="52"/>
        <v>51.199887916666661</v>
      </c>
      <c r="F88" s="16">
        <f t="shared" si="53"/>
        <v>614.39865499999996</v>
      </c>
      <c r="G88" s="15">
        <f t="shared" si="49"/>
        <v>1796.9714968833334</v>
      </c>
      <c r="H88" s="20">
        <f t="shared" si="50"/>
        <v>1316.78</v>
      </c>
      <c r="I88" s="15">
        <f t="shared" si="54"/>
        <v>26552.530151883333</v>
      </c>
      <c r="J88" s="15">
        <f t="shared" si="55"/>
        <v>24755.558655000001</v>
      </c>
    </row>
    <row r="89" spans="1:10" s="3" customFormat="1" x14ac:dyDescent="0.2">
      <c r="A89" s="6">
        <v>5</v>
      </c>
      <c r="B89" s="15">
        <v>13566.5</v>
      </c>
      <c r="C89" s="15">
        <f t="shared" si="51"/>
        <v>1929.72</v>
      </c>
      <c r="D89" s="15">
        <f t="shared" si="48"/>
        <v>23156.66</v>
      </c>
      <c r="E89" s="23">
        <f t="shared" si="52"/>
        <v>51.199887916666661</v>
      </c>
      <c r="F89" s="16">
        <f t="shared" si="53"/>
        <v>614.39865499999996</v>
      </c>
      <c r="G89" s="15">
        <f t="shared" si="49"/>
        <v>1822.4462968833336</v>
      </c>
      <c r="H89" s="20">
        <f t="shared" si="50"/>
        <v>1325.09</v>
      </c>
      <c r="I89" s="15">
        <f t="shared" si="54"/>
        <v>26918.594951883333</v>
      </c>
      <c r="J89" s="15">
        <f t="shared" si="55"/>
        <v>25096.148655000001</v>
      </c>
    </row>
    <row r="90" spans="1:10" s="3" customFormat="1" ht="15.95" customHeight="1" x14ac:dyDescent="0.2">
      <c r="A90" s="6">
        <v>6</v>
      </c>
      <c r="B90" s="15">
        <v>13566.5</v>
      </c>
      <c r="C90" s="15">
        <f t="shared" si="51"/>
        <v>1929.72</v>
      </c>
      <c r="D90" s="15">
        <f t="shared" si="48"/>
        <v>23156.66</v>
      </c>
      <c r="E90" s="23">
        <f t="shared" si="52"/>
        <v>51.199887916666661</v>
      </c>
      <c r="F90" s="16">
        <f t="shared" si="53"/>
        <v>614.39865499999996</v>
      </c>
      <c r="G90" s="15">
        <f t="shared" si="49"/>
        <v>1822.4462968833336</v>
      </c>
      <c r="H90" s="20">
        <f t="shared" si="50"/>
        <v>1325.09</v>
      </c>
      <c r="I90" s="15">
        <f t="shared" si="54"/>
        <v>26918.594951883333</v>
      </c>
      <c r="J90" s="15">
        <f t="shared" si="55"/>
        <v>25096.148655000001</v>
      </c>
    </row>
    <row r="91" spans="1:10" s="3" customFormat="1" ht="15.95" customHeight="1" x14ac:dyDescent="0.2">
      <c r="A91" s="6">
        <v>7</v>
      </c>
      <c r="B91" s="15">
        <v>13761.17</v>
      </c>
      <c r="C91" s="15">
        <f t="shared" si="51"/>
        <v>1957.41</v>
      </c>
      <c r="D91" s="15">
        <f t="shared" si="48"/>
        <v>23488.94</v>
      </c>
      <c r="E91" s="23">
        <f t="shared" si="52"/>
        <v>51.199887916666661</v>
      </c>
      <c r="F91" s="16">
        <f t="shared" si="53"/>
        <v>614.39865499999996</v>
      </c>
      <c r="G91" s="15">
        <f t="shared" si="49"/>
        <v>1847.9210968833336</v>
      </c>
      <c r="H91" s="20">
        <f t="shared" si="50"/>
        <v>1333.39</v>
      </c>
      <c r="I91" s="15">
        <f t="shared" si="54"/>
        <v>27284.649751883331</v>
      </c>
      <c r="J91" s="15">
        <f t="shared" si="55"/>
        <v>25436.728654999999</v>
      </c>
    </row>
    <row r="92" spans="1:10" s="3" customFormat="1" ht="15.95" customHeight="1" x14ac:dyDescent="0.2">
      <c r="A92" s="6">
        <v>8</v>
      </c>
      <c r="B92" s="15">
        <v>13761.17</v>
      </c>
      <c r="C92" s="15">
        <f t="shared" si="51"/>
        <v>1957.41</v>
      </c>
      <c r="D92" s="15">
        <f t="shared" si="48"/>
        <v>23488.94</v>
      </c>
      <c r="E92" s="23">
        <f t="shared" si="52"/>
        <v>51.199887916666661</v>
      </c>
      <c r="F92" s="16">
        <f t="shared" si="53"/>
        <v>614.39865499999996</v>
      </c>
      <c r="G92" s="15">
        <f t="shared" si="49"/>
        <v>1847.9210968833336</v>
      </c>
      <c r="H92" s="20">
        <f t="shared" si="50"/>
        <v>1333.39</v>
      </c>
      <c r="I92" s="15">
        <f t="shared" si="54"/>
        <v>27284.649751883331</v>
      </c>
      <c r="J92" s="15">
        <f t="shared" si="55"/>
        <v>25436.728654999999</v>
      </c>
    </row>
    <row r="93" spans="1:10" s="3" customFormat="1" ht="15.95" customHeight="1" x14ac:dyDescent="0.2">
      <c r="A93" s="6">
        <v>9</v>
      </c>
      <c r="B93" s="15">
        <v>13955.84</v>
      </c>
      <c r="C93" s="15">
        <f t="shared" si="51"/>
        <v>1985.1</v>
      </c>
      <c r="D93" s="15">
        <f t="shared" si="48"/>
        <v>23821.22</v>
      </c>
      <c r="E93" s="23">
        <f t="shared" si="52"/>
        <v>51.199887916666661</v>
      </c>
      <c r="F93" s="16">
        <f t="shared" si="53"/>
        <v>614.39865499999996</v>
      </c>
      <c r="G93" s="15">
        <f t="shared" si="49"/>
        <v>1873.3958968833333</v>
      </c>
      <c r="H93" s="20">
        <f t="shared" si="50"/>
        <v>1341.7</v>
      </c>
      <c r="I93" s="15">
        <f t="shared" si="54"/>
        <v>27650.714551883335</v>
      </c>
      <c r="J93" s="15">
        <f t="shared" si="55"/>
        <v>25777.318655000003</v>
      </c>
    </row>
    <row r="94" spans="1:10" s="3" customFormat="1" ht="15.95" customHeight="1" x14ac:dyDescent="0.2">
      <c r="A94" s="6">
        <v>10</v>
      </c>
      <c r="B94" s="15">
        <v>13955.84</v>
      </c>
      <c r="C94" s="15">
        <f t="shared" si="51"/>
        <v>1985.1</v>
      </c>
      <c r="D94" s="15">
        <f t="shared" si="48"/>
        <v>23821.22</v>
      </c>
      <c r="E94" s="23">
        <f t="shared" si="52"/>
        <v>51.199887916666661</v>
      </c>
      <c r="F94" s="16">
        <f t="shared" si="53"/>
        <v>614.39865499999996</v>
      </c>
      <c r="G94" s="15">
        <f t="shared" si="49"/>
        <v>1873.3958968833333</v>
      </c>
      <c r="H94" s="20">
        <f t="shared" si="50"/>
        <v>1341.7</v>
      </c>
      <c r="I94" s="15">
        <f t="shared" si="54"/>
        <v>27650.714551883335</v>
      </c>
      <c r="J94" s="15">
        <f t="shared" si="55"/>
        <v>25777.318655000003</v>
      </c>
    </row>
    <row r="95" spans="1:10" s="3" customFormat="1" ht="15.95" customHeight="1" x14ac:dyDescent="0.2">
      <c r="A95" s="6">
        <v>11</v>
      </c>
      <c r="B95" s="15">
        <v>14150.51</v>
      </c>
      <c r="C95" s="15">
        <f t="shared" si="51"/>
        <v>2012.79</v>
      </c>
      <c r="D95" s="15">
        <f t="shared" si="48"/>
        <v>24153.51</v>
      </c>
      <c r="E95" s="23">
        <f t="shared" si="52"/>
        <v>51.199887916666661</v>
      </c>
      <c r="F95" s="16">
        <f t="shared" si="53"/>
        <v>614.39865499999996</v>
      </c>
      <c r="G95" s="15">
        <f t="shared" si="49"/>
        <v>1898.8706968833335</v>
      </c>
      <c r="H95" s="20">
        <f t="shared" si="50"/>
        <v>1350.01</v>
      </c>
      <c r="I95" s="15">
        <f t="shared" si="54"/>
        <v>28016.78935188333</v>
      </c>
      <c r="J95" s="15">
        <f t="shared" si="55"/>
        <v>26117.918654999998</v>
      </c>
    </row>
    <row r="96" spans="1:10" s="3" customFormat="1" ht="15.95" customHeight="1" x14ac:dyDescent="0.2">
      <c r="A96" s="6">
        <v>12</v>
      </c>
      <c r="B96" s="15">
        <v>14150.51</v>
      </c>
      <c r="C96" s="15">
        <f t="shared" si="51"/>
        <v>2012.79</v>
      </c>
      <c r="D96" s="15">
        <f t="shared" si="48"/>
        <v>24153.51</v>
      </c>
      <c r="E96" s="23">
        <f t="shared" si="52"/>
        <v>51.199887916666661</v>
      </c>
      <c r="F96" s="16">
        <f t="shared" si="53"/>
        <v>614.39865499999996</v>
      </c>
      <c r="G96" s="15">
        <f t="shared" si="49"/>
        <v>1898.8706968833335</v>
      </c>
      <c r="H96" s="20">
        <f t="shared" si="50"/>
        <v>1350.01</v>
      </c>
      <c r="I96" s="15">
        <f t="shared" si="54"/>
        <v>28016.78935188333</v>
      </c>
      <c r="J96" s="15">
        <f t="shared" si="55"/>
        <v>26117.918654999998</v>
      </c>
    </row>
    <row r="97" spans="1:11" s="3" customFormat="1" ht="15.95" customHeight="1" x14ac:dyDescent="0.2">
      <c r="A97" s="6">
        <v>13</v>
      </c>
      <c r="B97" s="15">
        <v>14345.18</v>
      </c>
      <c r="C97" s="15">
        <f t="shared" ref="C97:C102" si="56">ROUND(D97/12,2)</f>
        <v>2040.48</v>
      </c>
      <c r="D97" s="15">
        <f t="shared" si="48"/>
        <v>24485.79</v>
      </c>
      <c r="E97" s="23">
        <f t="shared" si="52"/>
        <v>51.199887916666661</v>
      </c>
      <c r="F97" s="16">
        <f t="shared" si="53"/>
        <v>614.39865499999996</v>
      </c>
      <c r="G97" s="15">
        <f t="shared" ref="G97:G102" si="57">(C97+E97)*0.92</f>
        <v>1924.3454968833335</v>
      </c>
      <c r="H97" s="20">
        <f t="shared" si="50"/>
        <v>1358.31</v>
      </c>
      <c r="I97" s="15">
        <f t="shared" ref="I97:I102" si="58">SUM(D97,F97,G97,H97)</f>
        <v>28382.844151883335</v>
      </c>
      <c r="J97" s="15">
        <f t="shared" ref="J97:J102" si="59">SUM(D97,F97,H97)</f>
        <v>26458.498655000003</v>
      </c>
    </row>
    <row r="98" spans="1:11" s="3" customFormat="1" ht="15.95" customHeight="1" x14ac:dyDescent="0.2">
      <c r="A98" s="6">
        <v>14</v>
      </c>
      <c r="B98" s="15">
        <v>14345.18</v>
      </c>
      <c r="C98" s="15">
        <f t="shared" si="56"/>
        <v>2040.48</v>
      </c>
      <c r="D98" s="15">
        <f t="shared" si="48"/>
        <v>24485.79</v>
      </c>
      <c r="E98" s="23">
        <f t="shared" si="52"/>
        <v>51.199887916666661</v>
      </c>
      <c r="F98" s="16">
        <f t="shared" si="53"/>
        <v>614.39865499999996</v>
      </c>
      <c r="G98" s="15">
        <f t="shared" si="57"/>
        <v>1924.3454968833335</v>
      </c>
      <c r="H98" s="20">
        <f t="shared" si="50"/>
        <v>1358.31</v>
      </c>
      <c r="I98" s="15">
        <f t="shared" si="58"/>
        <v>28382.844151883335</v>
      </c>
      <c r="J98" s="15">
        <f t="shared" si="59"/>
        <v>26458.498655000003</v>
      </c>
    </row>
    <row r="99" spans="1:11" s="3" customFormat="1" ht="15.95" customHeight="1" x14ac:dyDescent="0.2">
      <c r="A99" s="6">
        <v>15</v>
      </c>
      <c r="B99" s="15">
        <v>14669.29</v>
      </c>
      <c r="C99" s="15">
        <f t="shared" si="56"/>
        <v>2086.58</v>
      </c>
      <c r="D99" s="15">
        <f t="shared" si="48"/>
        <v>25039.01</v>
      </c>
      <c r="E99" s="23">
        <f t="shared" si="52"/>
        <v>51.199887916666661</v>
      </c>
      <c r="F99" s="16">
        <f t="shared" si="53"/>
        <v>614.39865499999996</v>
      </c>
      <c r="G99" s="15">
        <f t="shared" si="57"/>
        <v>1966.7574968833335</v>
      </c>
      <c r="H99" s="20">
        <f t="shared" si="50"/>
        <v>1372.15</v>
      </c>
      <c r="I99" s="15">
        <f t="shared" si="58"/>
        <v>28992.316151883333</v>
      </c>
      <c r="J99" s="15">
        <f t="shared" si="59"/>
        <v>27025.558655000001</v>
      </c>
    </row>
    <row r="100" spans="1:11" s="3" customFormat="1" ht="15.95" customHeight="1" x14ac:dyDescent="0.2">
      <c r="A100" s="6">
        <v>16</v>
      </c>
      <c r="B100" s="15">
        <v>14669.29</v>
      </c>
      <c r="C100" s="15">
        <f t="shared" si="56"/>
        <v>2086.58</v>
      </c>
      <c r="D100" s="15">
        <f t="shared" si="48"/>
        <v>25039.01</v>
      </c>
      <c r="E100" s="23">
        <f t="shared" si="52"/>
        <v>51.199887916666661</v>
      </c>
      <c r="F100" s="16">
        <f t="shared" ref="F100:F106" si="60">E100*12</f>
        <v>614.39865499999996</v>
      </c>
      <c r="G100" s="15">
        <f t="shared" si="57"/>
        <v>1966.7574968833335</v>
      </c>
      <c r="H100" s="20">
        <f t="shared" si="50"/>
        <v>1372.15</v>
      </c>
      <c r="I100" s="15">
        <f t="shared" si="58"/>
        <v>28992.316151883333</v>
      </c>
      <c r="J100" s="15">
        <f t="shared" si="59"/>
        <v>27025.558655000001</v>
      </c>
    </row>
    <row r="101" spans="1:11" s="3" customFormat="1" ht="15.95" customHeight="1" x14ac:dyDescent="0.2">
      <c r="A101" s="6">
        <v>17</v>
      </c>
      <c r="B101" s="15">
        <v>14993.4</v>
      </c>
      <c r="C101" s="15">
        <f t="shared" si="56"/>
        <v>2132.69</v>
      </c>
      <c r="D101" s="15">
        <f t="shared" si="48"/>
        <v>25592.23</v>
      </c>
      <c r="E101" s="23">
        <f t="shared" si="52"/>
        <v>51.199887916666661</v>
      </c>
      <c r="F101" s="16">
        <f t="shared" si="60"/>
        <v>614.39865499999996</v>
      </c>
      <c r="G101" s="15">
        <f t="shared" si="57"/>
        <v>2009.1786968833335</v>
      </c>
      <c r="H101" s="20">
        <f t="shared" si="50"/>
        <v>1385.98</v>
      </c>
      <c r="I101" s="15">
        <f t="shared" si="58"/>
        <v>29601.787351883333</v>
      </c>
      <c r="J101" s="15">
        <f t="shared" si="59"/>
        <v>27592.608655</v>
      </c>
    </row>
    <row r="102" spans="1:11" s="3" customFormat="1" ht="15.95" customHeight="1" x14ac:dyDescent="0.2">
      <c r="A102" s="6">
        <v>18</v>
      </c>
      <c r="B102" s="15">
        <v>14993.4</v>
      </c>
      <c r="C102" s="15">
        <f t="shared" si="56"/>
        <v>2132.69</v>
      </c>
      <c r="D102" s="15">
        <f t="shared" ref="D102:D107" si="61">ROUND(B102*$F$3,2)</f>
        <v>25592.23</v>
      </c>
      <c r="E102" s="23">
        <f t="shared" si="52"/>
        <v>51.199887916666661</v>
      </c>
      <c r="F102" s="16">
        <f t="shared" si="60"/>
        <v>614.39865499999996</v>
      </c>
      <c r="G102" s="15">
        <f t="shared" si="57"/>
        <v>2009.1786968833335</v>
      </c>
      <c r="H102" s="20">
        <f t="shared" si="50"/>
        <v>1385.98</v>
      </c>
      <c r="I102" s="15">
        <f t="shared" si="58"/>
        <v>29601.787351883333</v>
      </c>
      <c r="J102" s="15">
        <f t="shared" si="59"/>
        <v>27592.608655</v>
      </c>
    </row>
    <row r="103" spans="1:11" s="3" customFormat="1" ht="15.75" customHeight="1" x14ac:dyDescent="0.2">
      <c r="A103" s="6">
        <v>19</v>
      </c>
      <c r="B103" s="15">
        <v>15317.51</v>
      </c>
      <c r="C103" s="15">
        <f>ROUND(D103/12,2)</f>
        <v>2178.79</v>
      </c>
      <c r="D103" s="15">
        <f t="shared" si="61"/>
        <v>26145.46</v>
      </c>
      <c r="E103" s="23">
        <f t="shared" si="52"/>
        <v>51.199887916666661</v>
      </c>
      <c r="F103" s="16">
        <f t="shared" si="60"/>
        <v>614.39865499999996</v>
      </c>
      <c r="G103" s="15">
        <f>(C103+E103)*0.92</f>
        <v>2051.5906968833333</v>
      </c>
      <c r="H103" s="20">
        <f t="shared" si="50"/>
        <v>1399.81</v>
      </c>
      <c r="I103" s="15">
        <f>SUM(D103,F103,G103,H103)</f>
        <v>30211.259351883335</v>
      </c>
      <c r="J103" s="15">
        <f>SUM(D103,F103,H103)</f>
        <v>28159.668655000001</v>
      </c>
    </row>
    <row r="104" spans="1:11" ht="15.75" customHeight="1" x14ac:dyDescent="0.2">
      <c r="A104" s="6">
        <v>20</v>
      </c>
      <c r="B104" s="15">
        <v>15317.51</v>
      </c>
      <c r="C104" s="15">
        <f>ROUND(D104/12,2)</f>
        <v>2178.79</v>
      </c>
      <c r="D104" s="15">
        <f t="shared" si="61"/>
        <v>26145.46</v>
      </c>
      <c r="E104" s="23">
        <f t="shared" si="52"/>
        <v>51.199887916666661</v>
      </c>
      <c r="F104" s="16">
        <f t="shared" si="60"/>
        <v>614.39865499999996</v>
      </c>
      <c r="G104" s="15">
        <f>(C104+E104)*0.92</f>
        <v>2051.5906968833333</v>
      </c>
      <c r="H104" s="20">
        <f t="shared" si="50"/>
        <v>1399.81</v>
      </c>
      <c r="I104" s="15">
        <f>SUM(D104,F104,G104,H104)</f>
        <v>30211.259351883335</v>
      </c>
      <c r="J104" s="15">
        <f>SUM(D104,F104,H104)</f>
        <v>28159.668655000001</v>
      </c>
      <c r="K104" s="12"/>
    </row>
    <row r="105" spans="1:11" ht="15.75" customHeight="1" x14ac:dyDescent="0.2">
      <c r="A105" s="6">
        <v>21</v>
      </c>
      <c r="B105" s="15">
        <v>15641.62</v>
      </c>
      <c r="C105" s="15">
        <f>ROUND(D105/12,2)</f>
        <v>2224.89</v>
      </c>
      <c r="D105" s="15">
        <f t="shared" si="61"/>
        <v>26698.68</v>
      </c>
      <c r="E105" s="23">
        <f t="shared" si="52"/>
        <v>51.199887916666661</v>
      </c>
      <c r="F105" s="16">
        <f t="shared" si="60"/>
        <v>614.39865499999996</v>
      </c>
      <c r="G105" s="15">
        <f>(C105+E105)*0.92</f>
        <v>2094.0026968833336</v>
      </c>
      <c r="H105" s="20">
        <f t="shared" si="50"/>
        <v>1413.64</v>
      </c>
      <c r="I105" s="15">
        <f>SUM(D105,F105,G105,H105)</f>
        <v>30820.721351883334</v>
      </c>
      <c r="J105" s="15">
        <f>SUM(D105,F105,H105)</f>
        <v>28726.718655000001</v>
      </c>
    </row>
    <row r="106" spans="1:11" ht="15.75" customHeight="1" x14ac:dyDescent="0.2">
      <c r="A106" s="6">
        <v>22</v>
      </c>
      <c r="B106" s="15">
        <v>15641.62</v>
      </c>
      <c r="C106" s="15">
        <f>ROUND(D106/12,2)</f>
        <v>2224.89</v>
      </c>
      <c r="D106" s="15">
        <f t="shared" si="61"/>
        <v>26698.68</v>
      </c>
      <c r="E106" s="23">
        <f t="shared" si="52"/>
        <v>51.199887916666661</v>
      </c>
      <c r="F106" s="16">
        <f t="shared" si="60"/>
        <v>614.39865499999996</v>
      </c>
      <c r="G106" s="15">
        <f>(C106+E106)*0.92</f>
        <v>2094.0026968833336</v>
      </c>
      <c r="H106" s="20">
        <f t="shared" si="50"/>
        <v>1413.64</v>
      </c>
      <c r="I106" s="15">
        <f>SUM(D106,F106,G106,H106)</f>
        <v>30820.721351883334</v>
      </c>
      <c r="J106" s="15">
        <f>SUM(D106,F106,H106)</f>
        <v>28726.718655000001</v>
      </c>
    </row>
    <row r="107" spans="1:11" ht="15.75" customHeight="1" x14ac:dyDescent="0.2">
      <c r="A107" s="6">
        <v>23</v>
      </c>
      <c r="B107" s="15">
        <v>15965.73</v>
      </c>
      <c r="C107" s="15">
        <f>ROUND(D107/12,2)</f>
        <v>2270.9899999999998</v>
      </c>
      <c r="D107" s="15">
        <f t="shared" si="61"/>
        <v>27251.9</v>
      </c>
      <c r="E107" s="23">
        <f t="shared" si="52"/>
        <v>51.199887916666661</v>
      </c>
      <c r="F107" s="16">
        <f t="shared" ref="F107" si="62">E107*12</f>
        <v>614.39865499999996</v>
      </c>
      <c r="G107" s="15">
        <f>(C107+E107)*0.92</f>
        <v>2136.4146968833334</v>
      </c>
      <c r="H107" s="20">
        <f t="shared" si="50"/>
        <v>1427.47</v>
      </c>
      <c r="I107" s="15">
        <f>SUM(D107,F107,G107,H107)</f>
        <v>31430.183351883337</v>
      </c>
      <c r="J107" s="15">
        <f>SUM(D107,F107,H107)</f>
        <v>29293.768655000003</v>
      </c>
    </row>
    <row r="108" spans="1:11" x14ac:dyDescent="0.2">
      <c r="A108" s="14"/>
      <c r="B108" s="25"/>
      <c r="C108" s="25"/>
      <c r="D108" s="25"/>
      <c r="E108" s="26"/>
      <c r="F108" s="27"/>
      <c r="G108" s="25"/>
      <c r="H108" s="28"/>
      <c r="I108" s="25"/>
      <c r="J108" s="25"/>
    </row>
    <row r="109" spans="1:11" x14ac:dyDescent="0.2">
      <c r="A109" s="11" t="s">
        <v>13</v>
      </c>
      <c r="B109" s="10"/>
      <c r="C109" s="10"/>
      <c r="D109" s="32" t="s">
        <v>22</v>
      </c>
      <c r="E109" s="12"/>
      <c r="F109" s="12"/>
      <c r="G109" s="12"/>
      <c r="H109" s="21"/>
      <c r="I109" s="12"/>
      <c r="J109" s="12"/>
    </row>
    <row r="110" spans="1:11" x14ac:dyDescent="0.2">
      <c r="A110" s="11"/>
      <c r="B110" s="10"/>
      <c r="C110" s="10"/>
      <c r="D110" s="32" t="s">
        <v>21</v>
      </c>
      <c r="E110" s="12"/>
      <c r="F110" s="12"/>
      <c r="G110" s="12"/>
      <c r="H110" s="21"/>
      <c r="I110" s="12"/>
      <c r="J110" s="12"/>
    </row>
    <row r="111" spans="1:11" x14ac:dyDescent="0.2">
      <c r="D111" s="13" t="s">
        <v>14</v>
      </c>
      <c r="E111" s="13"/>
      <c r="F111" s="13"/>
      <c r="G111" s="13"/>
      <c r="H111" s="22"/>
      <c r="I111" s="13"/>
      <c r="J111" s="13"/>
    </row>
    <row r="112" spans="1:11" x14ac:dyDescent="0.2">
      <c r="D112" s="13" t="s">
        <v>15</v>
      </c>
      <c r="E112" s="13"/>
      <c r="F112" s="13"/>
      <c r="G112" s="13"/>
      <c r="H112" s="22"/>
      <c r="I112" s="13"/>
      <c r="J112" s="13"/>
    </row>
    <row r="113" spans="1:10" x14ac:dyDescent="0.2">
      <c r="A113" s="9" t="s">
        <v>16</v>
      </c>
      <c r="B113" s="10"/>
      <c r="C113" s="10"/>
      <c r="D113" s="13" t="s">
        <v>17</v>
      </c>
      <c r="E113" s="13"/>
      <c r="F113" s="13"/>
      <c r="G113" s="13"/>
      <c r="H113" s="22"/>
      <c r="I113" s="13"/>
      <c r="J113" s="13"/>
    </row>
  </sheetData>
  <mergeCells count="2">
    <mergeCell ref="A1:J1"/>
    <mergeCell ref="A2:J2"/>
  </mergeCells>
  <phoneticPr fontId="7" type="noConversion"/>
  <printOptions horizontalCentered="1"/>
  <pageMargins left="0" right="0" top="0.59055118110236227" bottom="0.59055118110236227" header="0.39370078740157483" footer="0.39370078740157483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>
    <oddHeader>&amp;A</oddHeader>
    <oddFooter>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16</vt:i4>
      </vt:variant>
    </vt:vector>
  </HeadingPairs>
  <TitlesOfParts>
    <vt:vector size="16" baseType="lpstr">
      <vt:lpstr>Blad1</vt:lpstr>
      <vt:lpstr>Blad2</vt:lpstr>
      <vt:lpstr>Blad3</vt:lpstr>
      <vt:lpstr>Blad4</vt:lpstr>
      <vt:lpstr>Blad5</vt:lpstr>
      <vt:lpstr>Blad6</vt:lpstr>
      <vt:lpstr>Blad7</vt:lpstr>
      <vt:lpstr>Blad8</vt:lpstr>
      <vt:lpstr>Blad9</vt:lpstr>
      <vt:lpstr>Blad10</vt:lpstr>
      <vt:lpstr>Blad11</vt:lpstr>
      <vt:lpstr>Blad12</vt:lpstr>
      <vt:lpstr>Blad13</vt:lpstr>
      <vt:lpstr>Blad14</vt:lpstr>
      <vt:lpstr>Blad15</vt:lpstr>
      <vt:lpstr>Blad16</vt:lpstr>
    </vt:vector>
  </TitlesOfParts>
  <Company>RKW-ONAFTS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RKW</dc:creator>
  <cp:lastModifiedBy>Steven De Looze</cp:lastModifiedBy>
  <cp:lastPrinted>2018-09-06T07:16:33Z</cp:lastPrinted>
  <dcterms:created xsi:type="dcterms:W3CDTF">1999-04-30T09:10:27Z</dcterms:created>
  <dcterms:modified xsi:type="dcterms:W3CDTF">2018-10-09T09:10:07Z</dcterms:modified>
</cp:coreProperties>
</file>