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2_MEDEWERKERS\STEVEN DE LOOZE\2017 Steven\Barema's\KO\"/>
    </mc:Choice>
  </mc:AlternateContent>
  <bookViews>
    <workbookView xWindow="-15" yWindow="-15" windowWidth="14520" windowHeight="11640" tabRatio="817"/>
  </bookViews>
  <sheets>
    <sheet name="Inhoud" sheetId="10" r:id="rId1"/>
    <sheet name="LOG4" sheetId="1" r:id="rId2"/>
    <sheet name="LOG3" sheetId="13" r:id="rId3"/>
    <sheet name="LOG2" sheetId="15" r:id="rId4"/>
    <sheet name="ADM1" sheetId="17" r:id="rId5"/>
    <sheet name="ADM2" sheetId="19" r:id="rId6"/>
    <sheet name="ADM3" sheetId="23" r:id="rId7"/>
    <sheet name="MV2" sheetId="25" r:id="rId8"/>
    <sheet name="B3" sheetId="27" r:id="rId9"/>
    <sheet name="B2B" sheetId="29" r:id="rId10"/>
    <sheet name="B2A" sheetId="31" r:id="rId11"/>
    <sheet name="B1C" sheetId="33" r:id="rId12"/>
    <sheet name="B1b" sheetId="35" r:id="rId13"/>
    <sheet name="MV1" sheetId="39" r:id="rId14"/>
    <sheet name="MV1bis" sheetId="60" r:id="rId15"/>
    <sheet name="L1" sheetId="41" r:id="rId16"/>
    <sheet name="K3" sheetId="45" r:id="rId17"/>
    <sheet name="G1" sheetId="51" r:id="rId18"/>
    <sheet name="GS" sheetId="53" r:id="rId19"/>
    <sheet name="GEW" sheetId="58" r:id="rId20"/>
  </sheets>
  <definedNames>
    <definedName name="_xlnm.Print_Area" localSheetId="11">B1C!$A$1:$U$36</definedName>
    <definedName name="_xlnm.Print_Area" localSheetId="10">B2A!$A$1:$U$36</definedName>
    <definedName name="_xlnm.Print_Area" localSheetId="8">'B3'!$A$1:$U$36</definedName>
    <definedName name="_xlnm.Print_Area" localSheetId="17">'G1'!$A$1:$U$36</definedName>
    <definedName name="_xlnm.Print_Area" localSheetId="18">GS!$A$1:$U$36</definedName>
    <definedName name="_xlnm.Print_Area" localSheetId="16">'K3'!$A$1:$U$36</definedName>
    <definedName name="_xlnm.Print_Area" localSheetId="7">'MV2'!$A$1:$U$36</definedName>
    <definedName name="Z_3515F0C3_212C_11D6_9FA4_00105AF813F4_.wvu.Cols" localSheetId="4" hidden="1">'ADM1'!$R:$S</definedName>
    <definedName name="Z_3515F0C3_212C_11D6_9FA4_00105AF813F4_.wvu.Cols" localSheetId="5" hidden="1">'ADM2'!$R:$S</definedName>
    <definedName name="Z_3515F0C3_212C_11D6_9FA4_00105AF813F4_.wvu.Cols" localSheetId="6" hidden="1">'ADM3'!$R:$S</definedName>
    <definedName name="Z_3515F0C3_212C_11D6_9FA4_00105AF813F4_.wvu.Cols" localSheetId="12" hidden="1">B1b!$R:$S</definedName>
    <definedName name="Z_3515F0C3_212C_11D6_9FA4_00105AF813F4_.wvu.Cols" localSheetId="11" hidden="1">B1C!$R:$S</definedName>
    <definedName name="Z_3515F0C3_212C_11D6_9FA4_00105AF813F4_.wvu.Cols" localSheetId="10" hidden="1">B2A!$R:$S</definedName>
    <definedName name="Z_3515F0C3_212C_11D6_9FA4_00105AF813F4_.wvu.Cols" localSheetId="9" hidden="1">B2B!$R:$S</definedName>
    <definedName name="Z_3515F0C3_212C_11D6_9FA4_00105AF813F4_.wvu.Cols" localSheetId="8" hidden="1">'B3'!$R:$S</definedName>
    <definedName name="Z_3515F0C3_212C_11D6_9FA4_00105AF813F4_.wvu.Cols" localSheetId="17" hidden="1">'G1'!$R:$S</definedName>
    <definedName name="Z_3515F0C3_212C_11D6_9FA4_00105AF813F4_.wvu.Cols" localSheetId="18" hidden="1">GS!$R:$S</definedName>
    <definedName name="Z_3515F0C3_212C_11D6_9FA4_00105AF813F4_.wvu.Cols" localSheetId="16" hidden="1">'K3'!$R:$S</definedName>
    <definedName name="Z_3515F0C3_212C_11D6_9FA4_00105AF813F4_.wvu.Cols" localSheetId="15" hidden="1">'L1'!$R:$S</definedName>
    <definedName name="Z_3515F0C3_212C_11D6_9FA4_00105AF813F4_.wvu.Cols" localSheetId="3" hidden="1">'LOG2'!$R:$S</definedName>
    <definedName name="Z_3515F0C3_212C_11D6_9FA4_00105AF813F4_.wvu.Cols" localSheetId="2" hidden="1">'LOG3'!$R:$S</definedName>
    <definedName name="Z_3515F0C3_212C_11D6_9FA4_00105AF813F4_.wvu.Cols" localSheetId="1" hidden="1">'LOG4'!$R:$S</definedName>
    <definedName name="Z_3515F0C3_212C_11D6_9FA4_00105AF813F4_.wvu.Cols" localSheetId="13" hidden="1">'MV1'!$R:$S</definedName>
    <definedName name="Z_3515F0C3_212C_11D6_9FA4_00105AF813F4_.wvu.Cols" localSheetId="7" hidden="1">'MV2'!$R:$S</definedName>
    <definedName name="Z_575C8073_5FD0_11D5_9FA9_00105AF771B6_.wvu.Cols" localSheetId="4" hidden="1">'ADM1'!$R:$S</definedName>
    <definedName name="Z_575C8073_5FD0_11D5_9FA9_00105AF771B6_.wvu.Cols" localSheetId="5" hidden="1">'ADM2'!$R:$S</definedName>
    <definedName name="Z_575C8073_5FD0_11D5_9FA9_00105AF771B6_.wvu.Cols" localSheetId="6" hidden="1">'ADM3'!$R:$S</definedName>
    <definedName name="Z_575C8073_5FD0_11D5_9FA9_00105AF771B6_.wvu.Cols" localSheetId="12" hidden="1">B1b!$R:$S</definedName>
    <definedName name="Z_575C8073_5FD0_11D5_9FA9_00105AF771B6_.wvu.Cols" localSheetId="11" hidden="1">B1C!$R:$S</definedName>
    <definedName name="Z_575C8073_5FD0_11D5_9FA9_00105AF771B6_.wvu.Cols" localSheetId="10" hidden="1">B2A!$R:$S</definedName>
    <definedName name="Z_575C8073_5FD0_11D5_9FA9_00105AF771B6_.wvu.Cols" localSheetId="9" hidden="1">B2B!$R:$S</definedName>
    <definedName name="Z_575C8073_5FD0_11D5_9FA9_00105AF771B6_.wvu.Cols" localSheetId="8" hidden="1">'B3'!$R:$S</definedName>
    <definedName name="Z_575C8073_5FD0_11D5_9FA9_00105AF771B6_.wvu.Cols" localSheetId="17" hidden="1">'G1'!$R:$S</definedName>
    <definedName name="Z_575C8073_5FD0_11D5_9FA9_00105AF771B6_.wvu.Cols" localSheetId="18" hidden="1">GS!$R:$S</definedName>
    <definedName name="Z_575C8073_5FD0_11D5_9FA9_00105AF771B6_.wvu.Cols" localSheetId="16" hidden="1">'K3'!$R:$S</definedName>
    <definedName name="Z_575C8073_5FD0_11D5_9FA9_00105AF771B6_.wvu.Cols" localSheetId="15" hidden="1">'L1'!$R:$S</definedName>
    <definedName name="Z_575C8073_5FD0_11D5_9FA9_00105AF771B6_.wvu.Cols" localSheetId="3" hidden="1">'LOG2'!$R:$S</definedName>
    <definedName name="Z_575C8073_5FD0_11D5_9FA9_00105AF771B6_.wvu.Cols" localSheetId="2" hidden="1">'LOG3'!$R:$S</definedName>
    <definedName name="Z_575C8073_5FD0_11D5_9FA9_00105AF771B6_.wvu.Cols" localSheetId="1" hidden="1">'LOG4'!$R:$S</definedName>
    <definedName name="Z_575C8073_5FD0_11D5_9FA9_00105AF771B6_.wvu.Cols" localSheetId="13" hidden="1">'MV1'!$R:$S</definedName>
    <definedName name="Z_575C8073_5FD0_11D5_9FA9_00105AF771B6_.wvu.Cols" localSheetId="7" hidden="1">'MV2'!$R:$S</definedName>
  </definedNames>
  <calcPr calcId="162913"/>
</workbook>
</file>

<file path=xl/calcChain.xml><?xml version="1.0" encoding="utf-8"?>
<calcChain xmlns="http://schemas.openxmlformats.org/spreadsheetml/2006/main">
  <c r="W2" i="60" l="1"/>
  <c r="H6" i="60" l="1"/>
  <c r="Q1" i="60" l="1"/>
  <c r="L35" i="60"/>
  <c r="M35" i="60" s="1"/>
  <c r="J35" i="60"/>
  <c r="K35" i="60" s="1"/>
  <c r="B35" i="60"/>
  <c r="L34" i="60"/>
  <c r="M34" i="60" s="1"/>
  <c r="J34" i="60"/>
  <c r="K34" i="60" s="1"/>
  <c r="B34" i="60"/>
  <c r="L33" i="60"/>
  <c r="M33" i="60" s="1"/>
  <c r="J33" i="60"/>
  <c r="K33" i="60" s="1"/>
  <c r="B33" i="60"/>
  <c r="L32" i="60"/>
  <c r="M32" i="60" s="1"/>
  <c r="J32" i="60"/>
  <c r="K32" i="60" s="1"/>
  <c r="B32" i="60"/>
  <c r="L31" i="60"/>
  <c r="M31" i="60" s="1"/>
  <c r="J31" i="60"/>
  <c r="K31" i="60" s="1"/>
  <c r="B31" i="60"/>
  <c r="L30" i="60"/>
  <c r="M30" i="60" s="1"/>
  <c r="J30" i="60"/>
  <c r="K30" i="60" s="1"/>
  <c r="B30" i="60"/>
  <c r="L29" i="60"/>
  <c r="M29" i="60" s="1"/>
  <c r="J29" i="60"/>
  <c r="K29" i="60" s="1"/>
  <c r="B29" i="60"/>
  <c r="L28" i="60"/>
  <c r="M28" i="60" s="1"/>
  <c r="J28" i="60"/>
  <c r="K28" i="60" s="1"/>
  <c r="B28" i="60"/>
  <c r="L27" i="60"/>
  <c r="M27" i="60" s="1"/>
  <c r="J27" i="60"/>
  <c r="K27" i="60" s="1"/>
  <c r="B27" i="60"/>
  <c r="L26" i="60"/>
  <c r="M26" i="60" s="1"/>
  <c r="J26" i="60"/>
  <c r="K26" i="60" s="1"/>
  <c r="B26" i="60"/>
  <c r="L25" i="60"/>
  <c r="M25" i="60" s="1"/>
  <c r="J25" i="60"/>
  <c r="K25" i="60" s="1"/>
  <c r="B25" i="60"/>
  <c r="L24" i="60"/>
  <c r="M24" i="60" s="1"/>
  <c r="J24" i="60"/>
  <c r="K24" i="60" s="1"/>
  <c r="B24" i="60"/>
  <c r="L23" i="60"/>
  <c r="M23" i="60" s="1"/>
  <c r="J23" i="60"/>
  <c r="K23" i="60" s="1"/>
  <c r="B23" i="60"/>
  <c r="L22" i="60"/>
  <c r="M22" i="60" s="1"/>
  <c r="J22" i="60"/>
  <c r="K22" i="60" s="1"/>
  <c r="B22" i="60"/>
  <c r="L21" i="60"/>
  <c r="M21" i="60" s="1"/>
  <c r="J21" i="60"/>
  <c r="K21" i="60" s="1"/>
  <c r="B21" i="60"/>
  <c r="L20" i="60"/>
  <c r="M20" i="60" s="1"/>
  <c r="J20" i="60"/>
  <c r="K20" i="60" s="1"/>
  <c r="B20" i="60"/>
  <c r="L19" i="60"/>
  <c r="M19" i="60" s="1"/>
  <c r="J19" i="60"/>
  <c r="K19" i="60" s="1"/>
  <c r="B19" i="60"/>
  <c r="L18" i="60"/>
  <c r="M18" i="60" s="1"/>
  <c r="J18" i="60"/>
  <c r="K18" i="60" s="1"/>
  <c r="B18" i="60"/>
  <c r="L17" i="60"/>
  <c r="M17" i="60" s="1"/>
  <c r="J17" i="60"/>
  <c r="K17" i="60" s="1"/>
  <c r="B17" i="60"/>
  <c r="L16" i="60"/>
  <c r="M16" i="60" s="1"/>
  <c r="J16" i="60"/>
  <c r="K16" i="60" s="1"/>
  <c r="B16" i="60"/>
  <c r="L15" i="60"/>
  <c r="M15" i="60" s="1"/>
  <c r="J15" i="60"/>
  <c r="K15" i="60" s="1"/>
  <c r="B15" i="60"/>
  <c r="L14" i="60"/>
  <c r="M14" i="60" s="1"/>
  <c r="J14" i="60"/>
  <c r="K14" i="60" s="1"/>
  <c r="B14" i="60"/>
  <c r="L13" i="60"/>
  <c r="M13" i="60" s="1"/>
  <c r="J13" i="60"/>
  <c r="K13" i="60" s="1"/>
  <c r="B13" i="60"/>
  <c r="L12" i="60"/>
  <c r="M12" i="60" s="1"/>
  <c r="J12" i="60"/>
  <c r="K12" i="60" s="1"/>
  <c r="B12" i="60"/>
  <c r="L11" i="60"/>
  <c r="M11" i="60" s="1"/>
  <c r="J11" i="60"/>
  <c r="K11" i="60" s="1"/>
  <c r="B11" i="60"/>
  <c r="L10" i="60"/>
  <c r="M10" i="60" s="1"/>
  <c r="J10" i="60"/>
  <c r="K10" i="60" s="1"/>
  <c r="B10" i="60"/>
  <c r="L9" i="60"/>
  <c r="M9" i="60" s="1"/>
  <c r="J9" i="60"/>
  <c r="K9" i="60" s="1"/>
  <c r="B9" i="60"/>
  <c r="A9" i="60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L8" i="60"/>
  <c r="M8" i="60" s="1"/>
  <c r="J8" i="60"/>
  <c r="K8" i="60" s="1"/>
  <c r="B8" i="60"/>
  <c r="H23" i="60"/>
  <c r="T23" i="60" l="1"/>
  <c r="U23" i="60" s="1"/>
  <c r="D23" i="60"/>
  <c r="H11" i="60"/>
  <c r="H15" i="60"/>
  <c r="H19" i="60"/>
  <c r="H34" i="60"/>
  <c r="H32" i="60"/>
  <c r="H30" i="60"/>
  <c r="H28" i="60"/>
  <c r="H26" i="60"/>
  <c r="H24" i="60"/>
  <c r="H22" i="60"/>
  <c r="H20" i="60"/>
  <c r="H18" i="60"/>
  <c r="H16" i="60"/>
  <c r="H14" i="60"/>
  <c r="H12" i="60"/>
  <c r="H10" i="60"/>
  <c r="H8" i="60"/>
  <c r="H35" i="60"/>
  <c r="H33" i="60"/>
  <c r="H31" i="60"/>
  <c r="H29" i="60"/>
  <c r="H27" i="60"/>
  <c r="H25" i="60"/>
  <c r="H9" i="60"/>
  <c r="H13" i="60"/>
  <c r="H17" i="60"/>
  <c r="H21" i="60"/>
  <c r="D17" i="60" l="1"/>
  <c r="T17" i="60"/>
  <c r="U17" i="60" s="1"/>
  <c r="T27" i="60"/>
  <c r="U27" i="60" s="1"/>
  <c r="D27" i="60"/>
  <c r="T35" i="60"/>
  <c r="U35" i="60" s="1"/>
  <c r="D35" i="60"/>
  <c r="T14" i="60"/>
  <c r="U14" i="60" s="1"/>
  <c r="D14" i="60"/>
  <c r="T22" i="60"/>
  <c r="U22" i="60" s="1"/>
  <c r="D22" i="60"/>
  <c r="T30" i="60"/>
  <c r="U30" i="60" s="1"/>
  <c r="D30" i="60"/>
  <c r="T15" i="60"/>
  <c r="U15" i="60" s="1"/>
  <c r="D15" i="60"/>
  <c r="D13" i="60"/>
  <c r="T13" i="60"/>
  <c r="U13" i="60" s="1"/>
  <c r="T8" i="60"/>
  <c r="U8" i="60" s="1"/>
  <c r="D8" i="60"/>
  <c r="T24" i="60"/>
  <c r="U24" i="60" s="1"/>
  <c r="D24" i="60"/>
  <c r="T32" i="60"/>
  <c r="U32" i="60" s="1"/>
  <c r="D32" i="60"/>
  <c r="D9" i="60"/>
  <c r="T9" i="60"/>
  <c r="U9" i="60" s="1"/>
  <c r="T31" i="60"/>
  <c r="U31" i="60" s="1"/>
  <c r="D31" i="60"/>
  <c r="T10" i="60"/>
  <c r="U10" i="60" s="1"/>
  <c r="D10" i="60"/>
  <c r="T18" i="60"/>
  <c r="U18" i="60" s="1"/>
  <c r="D18" i="60"/>
  <c r="T26" i="60"/>
  <c r="U26" i="60" s="1"/>
  <c r="D26" i="60"/>
  <c r="T34" i="60"/>
  <c r="U34" i="60" s="1"/>
  <c r="D34" i="60"/>
  <c r="V23" i="60"/>
  <c r="N23" i="60"/>
  <c r="T29" i="60"/>
  <c r="U29" i="60" s="1"/>
  <c r="D29" i="60"/>
  <c r="T16" i="60"/>
  <c r="U16" i="60" s="1"/>
  <c r="D16" i="60"/>
  <c r="T11" i="60"/>
  <c r="U11" i="60" s="1"/>
  <c r="D11" i="60"/>
  <c r="D21" i="60"/>
  <c r="T21" i="60"/>
  <c r="U21" i="60" s="1"/>
  <c r="T25" i="60"/>
  <c r="U25" i="60" s="1"/>
  <c r="D25" i="60"/>
  <c r="T33" i="60"/>
  <c r="U33" i="60" s="1"/>
  <c r="D33" i="60"/>
  <c r="T12" i="60"/>
  <c r="U12" i="60" s="1"/>
  <c r="D12" i="60"/>
  <c r="T20" i="60"/>
  <c r="U20" i="60" s="1"/>
  <c r="D20" i="60"/>
  <c r="T28" i="60"/>
  <c r="U28" i="60" s="1"/>
  <c r="D28" i="60"/>
  <c r="T19" i="60"/>
  <c r="U19" i="60" s="1"/>
  <c r="D19" i="60"/>
  <c r="V12" i="60" l="1"/>
  <c r="N12" i="60"/>
  <c r="V19" i="60"/>
  <c r="N19" i="60"/>
  <c r="V20" i="60"/>
  <c r="N20" i="60"/>
  <c r="V33" i="60"/>
  <c r="N33" i="60"/>
  <c r="V16" i="60"/>
  <c r="N16" i="60"/>
  <c r="P23" i="60"/>
  <c r="R23" i="60"/>
  <c r="V26" i="60"/>
  <c r="N26" i="60"/>
  <c r="V10" i="60"/>
  <c r="N10" i="60"/>
  <c r="V24" i="60"/>
  <c r="N24" i="60"/>
  <c r="V30" i="60"/>
  <c r="N30" i="60"/>
  <c r="N14" i="60"/>
  <c r="V14" i="60"/>
  <c r="V27" i="60"/>
  <c r="N27" i="60"/>
  <c r="V21" i="60"/>
  <c r="N21" i="60"/>
  <c r="V9" i="60"/>
  <c r="N9" i="60"/>
  <c r="V13" i="60"/>
  <c r="N13" i="60"/>
  <c r="V15" i="60"/>
  <c r="N15" i="60"/>
  <c r="V22" i="60"/>
  <c r="N22" i="60"/>
  <c r="V35" i="60"/>
  <c r="N35" i="60"/>
  <c r="V28" i="60"/>
  <c r="N28" i="60"/>
  <c r="V25" i="60"/>
  <c r="N25" i="60"/>
  <c r="V11" i="60"/>
  <c r="N11" i="60"/>
  <c r="V29" i="60"/>
  <c r="N29" i="60"/>
  <c r="V34" i="60"/>
  <c r="N34" i="60"/>
  <c r="V18" i="60"/>
  <c r="N18" i="60"/>
  <c r="V31" i="60"/>
  <c r="N31" i="60"/>
  <c r="V32" i="60"/>
  <c r="N32" i="60"/>
  <c r="V8" i="60"/>
  <c r="N8" i="60"/>
  <c r="V17" i="60"/>
  <c r="N17" i="60"/>
  <c r="R32" i="60" l="1"/>
  <c r="P32" i="60"/>
  <c r="P25" i="60"/>
  <c r="R25" i="60"/>
  <c r="P35" i="60"/>
  <c r="R35" i="60"/>
  <c r="P15" i="60"/>
  <c r="R15" i="60"/>
  <c r="P9" i="60"/>
  <c r="R9" i="60"/>
  <c r="P27" i="60"/>
  <c r="R27" i="60"/>
  <c r="R30" i="60"/>
  <c r="P30" i="60"/>
  <c r="R10" i="60"/>
  <c r="P10" i="60"/>
  <c r="P33" i="60"/>
  <c r="R33" i="60"/>
  <c r="P19" i="60"/>
  <c r="R19" i="60"/>
  <c r="R18" i="60"/>
  <c r="P18" i="60"/>
  <c r="R28" i="60"/>
  <c r="P28" i="60"/>
  <c r="P21" i="60"/>
  <c r="R21" i="60"/>
  <c r="P24" i="60"/>
  <c r="R24" i="60"/>
  <c r="R16" i="60"/>
  <c r="P16" i="60"/>
  <c r="R20" i="60"/>
  <c r="P20" i="60"/>
  <c r="R12" i="60"/>
  <c r="P12" i="60"/>
  <c r="P17" i="60"/>
  <c r="R17" i="60"/>
  <c r="P29" i="60"/>
  <c r="R29" i="60"/>
  <c r="R8" i="60"/>
  <c r="P8" i="60"/>
  <c r="P31" i="60"/>
  <c r="R31" i="60"/>
  <c r="R34" i="60"/>
  <c r="P34" i="60"/>
  <c r="P11" i="60"/>
  <c r="R11" i="60"/>
  <c r="R22" i="60"/>
  <c r="P22" i="60"/>
  <c r="P13" i="60"/>
  <c r="R13" i="60"/>
  <c r="P26" i="60"/>
  <c r="R26" i="60"/>
  <c r="R14" i="60"/>
  <c r="P14" i="60"/>
  <c r="C10" i="58" l="1"/>
  <c r="N1" i="58" s="1"/>
  <c r="D6" i="53"/>
  <c r="N1" i="53" s="1"/>
  <c r="D6" i="51"/>
  <c r="N1" i="51" s="1"/>
  <c r="D6" i="45"/>
  <c r="N1" i="45" s="1"/>
  <c r="D6" i="41"/>
  <c r="N1" i="41" s="1"/>
  <c r="D6" i="39"/>
  <c r="P1" i="39" s="1"/>
  <c r="D6" i="35"/>
  <c r="N1" i="35" s="1"/>
  <c r="D6" i="33"/>
  <c r="N1" i="33" s="1"/>
  <c r="D6" i="31"/>
  <c r="N1" i="31" s="1"/>
  <c r="D6" i="29"/>
  <c r="N1" i="29" s="1"/>
  <c r="D6" i="27"/>
  <c r="N1" i="27" s="1"/>
  <c r="D6" i="25"/>
  <c r="N1" i="25" s="1"/>
  <c r="D6" i="23"/>
  <c r="N1" i="23" s="1"/>
  <c r="D6" i="19"/>
  <c r="N1" i="19" s="1"/>
  <c r="D6" i="17"/>
  <c r="N1" i="17" s="1"/>
  <c r="D6" i="15"/>
  <c r="N1" i="15" s="1"/>
  <c r="D6" i="13"/>
  <c r="N1" i="13" s="1"/>
  <c r="U2" i="53" l="1"/>
  <c r="U2" i="31" l="1"/>
  <c r="U2" i="17"/>
  <c r="U2" i="45"/>
  <c r="U2" i="23"/>
  <c r="U2" i="33"/>
  <c r="D9" i="33" s="1"/>
  <c r="T9" i="33" s="1"/>
  <c r="U9" i="33" s="1"/>
  <c r="U2" i="51"/>
  <c r="U2" i="13"/>
  <c r="U2" i="25"/>
  <c r="U2" i="35"/>
  <c r="J17" i="35" s="1"/>
  <c r="K17" i="35" s="1"/>
  <c r="C12" i="58"/>
  <c r="U2" i="15"/>
  <c r="U2" i="27"/>
  <c r="U2" i="41"/>
  <c r="H13" i="41" s="1"/>
  <c r="I13" i="41" s="1"/>
  <c r="E12" i="58"/>
  <c r="F12" i="58" s="1"/>
  <c r="U2" i="19"/>
  <c r="U2" i="29"/>
  <c r="U2" i="39"/>
  <c r="F6" i="17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F6" i="19"/>
  <c r="A9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F6" i="23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F6" i="35"/>
  <c r="A9" i="35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F6" i="33"/>
  <c r="A9" i="33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F6" i="31"/>
  <c r="A9" i="31"/>
  <c r="A10" i="3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F6" i="29"/>
  <c r="A9" i="29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F6" i="27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F6" i="51"/>
  <c r="A9" i="51"/>
  <c r="A10" i="51"/>
  <c r="A11" i="51" s="1"/>
  <c r="A12" i="5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E10" i="58"/>
  <c r="F6" i="53"/>
  <c r="A9" i="53"/>
  <c r="A10" i="53" s="1"/>
  <c r="A11" i="53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F6" i="45"/>
  <c r="A9" i="45"/>
  <c r="A10" i="45" s="1"/>
  <c r="A11" i="45" s="1"/>
  <c r="A12" i="45" s="1"/>
  <c r="A13" i="45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F6" i="41"/>
  <c r="A9" i="4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F6" i="15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F6" i="13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F6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F6" i="39"/>
  <c r="A9" i="39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F6" i="25"/>
  <c r="A9" i="25"/>
  <c r="A10" i="25" s="1"/>
  <c r="A11" i="25" s="1"/>
  <c r="A12" i="25" s="1"/>
  <c r="A13" i="25" s="1"/>
  <c r="A14" i="25" s="1"/>
  <c r="A15" i="25" s="1"/>
  <c r="A16" i="25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D8" i="1"/>
  <c r="F9" i="1"/>
  <c r="F10" i="1"/>
  <c r="F11" i="1"/>
  <c r="G11" i="1" s="1"/>
  <c r="F12" i="1"/>
  <c r="F13" i="1"/>
  <c r="F14" i="1"/>
  <c r="F15" i="1"/>
  <c r="G15" i="1" s="1"/>
  <c r="F16" i="1"/>
  <c r="F17" i="1"/>
  <c r="D18" i="1"/>
  <c r="F18" i="1"/>
  <c r="H18" i="1"/>
  <c r="I18" i="1" s="1"/>
  <c r="J18" i="1"/>
  <c r="K18" i="1" s="1"/>
  <c r="D19" i="1"/>
  <c r="T19" i="1" s="1"/>
  <c r="U19" i="1" s="1"/>
  <c r="F19" i="1"/>
  <c r="H19" i="1"/>
  <c r="I19" i="1" s="1"/>
  <c r="J19" i="1"/>
  <c r="K19" i="1" s="1"/>
  <c r="D20" i="1"/>
  <c r="F20" i="1"/>
  <c r="G20" i="1" s="1"/>
  <c r="H20" i="1"/>
  <c r="J20" i="1"/>
  <c r="K20" i="1" s="1"/>
  <c r="D21" i="1"/>
  <c r="L21" i="1" s="1"/>
  <c r="F21" i="1"/>
  <c r="H21" i="1"/>
  <c r="I21" i="1" s="1"/>
  <c r="J21" i="1"/>
  <c r="K21" i="1" s="1"/>
  <c r="D22" i="1"/>
  <c r="T22" i="1" s="1"/>
  <c r="U22" i="1" s="1"/>
  <c r="F22" i="1"/>
  <c r="G22" i="1" s="1"/>
  <c r="H22" i="1"/>
  <c r="I22" i="1" s="1"/>
  <c r="J22" i="1"/>
  <c r="K22" i="1" s="1"/>
  <c r="D23" i="1"/>
  <c r="F23" i="1"/>
  <c r="H23" i="1"/>
  <c r="I23" i="1" s="1"/>
  <c r="J23" i="1"/>
  <c r="K23" i="1" s="1"/>
  <c r="D24" i="1"/>
  <c r="F24" i="1"/>
  <c r="H24" i="1"/>
  <c r="I24" i="1" s="1"/>
  <c r="J24" i="1"/>
  <c r="K24" i="1" s="1"/>
  <c r="D25" i="1"/>
  <c r="F25" i="1"/>
  <c r="H25" i="1"/>
  <c r="I25" i="1" s="1"/>
  <c r="J25" i="1"/>
  <c r="K25" i="1" s="1"/>
  <c r="D26" i="1"/>
  <c r="F26" i="1"/>
  <c r="H26" i="1"/>
  <c r="J26" i="1"/>
  <c r="K26" i="1" s="1"/>
  <c r="D27" i="1"/>
  <c r="F27" i="1"/>
  <c r="H27" i="1"/>
  <c r="I27" i="1" s="1"/>
  <c r="J27" i="1"/>
  <c r="K27" i="1" s="1"/>
  <c r="D28" i="1"/>
  <c r="F28" i="1"/>
  <c r="H28" i="1"/>
  <c r="I28" i="1" s="1"/>
  <c r="J28" i="1"/>
  <c r="K28" i="1" s="1"/>
  <c r="D29" i="1"/>
  <c r="L29" i="1" s="1"/>
  <c r="F29" i="1"/>
  <c r="H29" i="1"/>
  <c r="I29" i="1" s="1"/>
  <c r="J29" i="1"/>
  <c r="K29" i="1" s="1"/>
  <c r="D30" i="1"/>
  <c r="T30" i="1" s="1"/>
  <c r="U30" i="1" s="1"/>
  <c r="F30" i="1"/>
  <c r="G30" i="1" s="1"/>
  <c r="H30" i="1"/>
  <c r="I30" i="1" s="1"/>
  <c r="J30" i="1"/>
  <c r="K30" i="1" s="1"/>
  <c r="D31" i="1"/>
  <c r="F31" i="1"/>
  <c r="H31" i="1"/>
  <c r="I31" i="1" s="1"/>
  <c r="J31" i="1"/>
  <c r="K31" i="1" s="1"/>
  <c r="D32" i="1"/>
  <c r="F32" i="1"/>
  <c r="H32" i="1"/>
  <c r="I32" i="1" s="1"/>
  <c r="J32" i="1"/>
  <c r="K32" i="1" s="1"/>
  <c r="D33" i="1"/>
  <c r="E33" i="1" s="1"/>
  <c r="F33" i="1"/>
  <c r="G33" i="1" s="1"/>
  <c r="H33" i="1"/>
  <c r="I33" i="1" s="1"/>
  <c r="J33" i="1"/>
  <c r="K33" i="1" s="1"/>
  <c r="D34" i="1"/>
  <c r="F34" i="1"/>
  <c r="H34" i="1"/>
  <c r="I34" i="1" s="1"/>
  <c r="J34" i="1"/>
  <c r="K34" i="1" s="1"/>
  <c r="D35" i="1"/>
  <c r="F35" i="1"/>
  <c r="H35" i="1"/>
  <c r="J35" i="1"/>
  <c r="K35" i="1" s="1"/>
  <c r="H24" i="25"/>
  <c r="I24" i="25" s="1"/>
  <c r="D33" i="13"/>
  <c r="H29" i="41"/>
  <c r="I29" i="41" s="1"/>
  <c r="F8" i="45"/>
  <c r="G8" i="45" s="1"/>
  <c r="H8" i="45"/>
  <c r="I8" i="45" s="1"/>
  <c r="D9" i="45"/>
  <c r="E9" i="45" s="1"/>
  <c r="F9" i="45"/>
  <c r="G9" i="45" s="1"/>
  <c r="J9" i="45"/>
  <c r="K9" i="45" s="1"/>
  <c r="D10" i="45"/>
  <c r="T10" i="45" s="1"/>
  <c r="U10" i="45" s="1"/>
  <c r="H10" i="45"/>
  <c r="I10" i="45" s="1"/>
  <c r="J10" i="45"/>
  <c r="K10" i="45" s="1"/>
  <c r="F11" i="45"/>
  <c r="H11" i="45"/>
  <c r="I11" i="45" s="1"/>
  <c r="D12" i="45"/>
  <c r="E12" i="45" s="1"/>
  <c r="F12" i="45"/>
  <c r="G12" i="45" s="1"/>
  <c r="J12" i="45"/>
  <c r="K12" i="45" s="1"/>
  <c r="D13" i="45"/>
  <c r="T13" i="45" s="1"/>
  <c r="U13" i="45" s="1"/>
  <c r="H13" i="45"/>
  <c r="I13" i="45" s="1"/>
  <c r="J13" i="45"/>
  <c r="K13" i="45" s="1"/>
  <c r="F14" i="45"/>
  <c r="G14" i="45" s="1"/>
  <c r="H14" i="45"/>
  <c r="I14" i="45" s="1"/>
  <c r="D15" i="45"/>
  <c r="F15" i="45"/>
  <c r="G15" i="45" s="1"/>
  <c r="J15" i="45"/>
  <c r="K15" i="45" s="1"/>
  <c r="D16" i="45"/>
  <c r="H16" i="45"/>
  <c r="I16" i="45" s="1"/>
  <c r="J16" i="45"/>
  <c r="K16" i="45" s="1"/>
  <c r="F17" i="45"/>
  <c r="G17" i="45" s="1"/>
  <c r="H17" i="45"/>
  <c r="I17" i="45" s="1"/>
  <c r="D18" i="45"/>
  <c r="T18" i="45" s="1"/>
  <c r="U18" i="45" s="1"/>
  <c r="F18" i="45"/>
  <c r="J18" i="45"/>
  <c r="K18" i="45" s="1"/>
  <c r="D19" i="45"/>
  <c r="T19" i="45" s="1"/>
  <c r="U19" i="45" s="1"/>
  <c r="H19" i="45"/>
  <c r="I19" i="45" s="1"/>
  <c r="J19" i="45"/>
  <c r="K19" i="45" s="1"/>
  <c r="F20" i="45"/>
  <c r="G20" i="45" s="1"/>
  <c r="H20" i="45"/>
  <c r="I20" i="45" s="1"/>
  <c r="D21" i="45"/>
  <c r="T21" i="45" s="1"/>
  <c r="U21" i="45" s="1"/>
  <c r="F21" i="45"/>
  <c r="J21" i="45"/>
  <c r="K21" i="45" s="1"/>
  <c r="D22" i="45"/>
  <c r="E22" i="45" s="1"/>
  <c r="H22" i="45"/>
  <c r="I22" i="45" s="1"/>
  <c r="J22" i="45"/>
  <c r="K22" i="45" s="1"/>
  <c r="F23" i="45"/>
  <c r="G23" i="45" s="1"/>
  <c r="H23" i="45"/>
  <c r="I23" i="45" s="1"/>
  <c r="D24" i="45"/>
  <c r="F24" i="45"/>
  <c r="J24" i="45"/>
  <c r="K24" i="45" s="1"/>
  <c r="D25" i="45"/>
  <c r="H25" i="45"/>
  <c r="I25" i="45" s="1"/>
  <c r="J25" i="45"/>
  <c r="K25" i="45" s="1"/>
  <c r="F26" i="45"/>
  <c r="H26" i="45"/>
  <c r="I26" i="45" s="1"/>
  <c r="D27" i="45"/>
  <c r="T27" i="45" s="1"/>
  <c r="U27" i="45" s="1"/>
  <c r="F27" i="45"/>
  <c r="G27" i="45" s="1"/>
  <c r="J27" i="45"/>
  <c r="K27" i="45" s="1"/>
  <c r="D28" i="45"/>
  <c r="H28" i="45"/>
  <c r="I28" i="45" s="1"/>
  <c r="J28" i="45"/>
  <c r="K28" i="45" s="1"/>
  <c r="F29" i="45"/>
  <c r="H29" i="45"/>
  <c r="I29" i="45" s="1"/>
  <c r="D30" i="45"/>
  <c r="E30" i="45" s="1"/>
  <c r="F30" i="45"/>
  <c r="G30" i="45" s="1"/>
  <c r="J30" i="45"/>
  <c r="K30" i="45" s="1"/>
  <c r="D31" i="45"/>
  <c r="H31" i="45"/>
  <c r="I31" i="45" s="1"/>
  <c r="J31" i="45"/>
  <c r="K31" i="45" s="1"/>
  <c r="F32" i="45"/>
  <c r="H32" i="45"/>
  <c r="I32" i="45" s="1"/>
  <c r="D33" i="45"/>
  <c r="F33" i="45"/>
  <c r="G33" i="45" s="1"/>
  <c r="J33" i="45"/>
  <c r="K33" i="45" s="1"/>
  <c r="D34" i="45"/>
  <c r="H34" i="45"/>
  <c r="I34" i="45" s="1"/>
  <c r="J34" i="45"/>
  <c r="K34" i="45" s="1"/>
  <c r="F35" i="45"/>
  <c r="H35" i="45"/>
  <c r="I35" i="45" s="1"/>
  <c r="D8" i="53"/>
  <c r="T8" i="53" s="1"/>
  <c r="U8" i="53" s="1"/>
  <c r="F8" i="53"/>
  <c r="H8" i="53"/>
  <c r="J8" i="53"/>
  <c r="K8" i="53" s="1"/>
  <c r="D9" i="53"/>
  <c r="T9" i="53" s="1"/>
  <c r="U9" i="53" s="1"/>
  <c r="F9" i="53"/>
  <c r="G9" i="53" s="1"/>
  <c r="H9" i="53"/>
  <c r="I9" i="53" s="1"/>
  <c r="J9" i="53"/>
  <c r="K9" i="53" s="1"/>
  <c r="D10" i="53"/>
  <c r="F10" i="53"/>
  <c r="H10" i="53"/>
  <c r="J10" i="53"/>
  <c r="K10" i="53" s="1"/>
  <c r="D11" i="53"/>
  <c r="E11" i="53" s="1"/>
  <c r="F11" i="53"/>
  <c r="H11" i="53"/>
  <c r="I11" i="53" s="1"/>
  <c r="J11" i="53"/>
  <c r="K11" i="53" s="1"/>
  <c r="D12" i="53"/>
  <c r="T12" i="53" s="1"/>
  <c r="U12" i="53" s="1"/>
  <c r="F12" i="53"/>
  <c r="H12" i="53"/>
  <c r="I12" i="53" s="1"/>
  <c r="J12" i="53"/>
  <c r="K12" i="53" s="1"/>
  <c r="D13" i="53"/>
  <c r="L13" i="53" s="1"/>
  <c r="M13" i="53" s="1"/>
  <c r="F13" i="53"/>
  <c r="H13" i="53"/>
  <c r="I13" i="53" s="1"/>
  <c r="J13" i="53"/>
  <c r="K13" i="53" s="1"/>
  <c r="D14" i="53"/>
  <c r="F14" i="53"/>
  <c r="G14" i="53" s="1"/>
  <c r="H14" i="53"/>
  <c r="J14" i="53"/>
  <c r="K14" i="53" s="1"/>
  <c r="D15" i="53"/>
  <c r="F15" i="53"/>
  <c r="H15" i="53"/>
  <c r="I15" i="53" s="1"/>
  <c r="J15" i="53"/>
  <c r="K15" i="53" s="1"/>
  <c r="D16" i="53"/>
  <c r="E16" i="53" s="1"/>
  <c r="F16" i="53"/>
  <c r="H16" i="53"/>
  <c r="J16" i="53"/>
  <c r="K16" i="53" s="1"/>
  <c r="D17" i="53"/>
  <c r="T17" i="53" s="1"/>
  <c r="U17" i="53" s="1"/>
  <c r="F17" i="53"/>
  <c r="H17" i="53"/>
  <c r="J17" i="53"/>
  <c r="K17" i="53" s="1"/>
  <c r="D18" i="53"/>
  <c r="E18" i="53" s="1"/>
  <c r="F18" i="53"/>
  <c r="H18" i="53"/>
  <c r="I18" i="53" s="1"/>
  <c r="J18" i="53"/>
  <c r="K18" i="53" s="1"/>
  <c r="D19" i="53"/>
  <c r="L19" i="53" s="1"/>
  <c r="F19" i="53"/>
  <c r="H19" i="53"/>
  <c r="I19" i="53" s="1"/>
  <c r="J19" i="53"/>
  <c r="K19" i="53" s="1"/>
  <c r="D20" i="53"/>
  <c r="F20" i="53"/>
  <c r="G20" i="53" s="1"/>
  <c r="H20" i="53"/>
  <c r="J20" i="53"/>
  <c r="K20" i="53" s="1"/>
  <c r="D21" i="53"/>
  <c r="T21" i="53" s="1"/>
  <c r="U21" i="53" s="1"/>
  <c r="F21" i="53"/>
  <c r="G21" i="53" s="1"/>
  <c r="H21" i="53"/>
  <c r="I21" i="53" s="1"/>
  <c r="J21" i="53"/>
  <c r="K21" i="53" s="1"/>
  <c r="D22" i="53"/>
  <c r="T22" i="53" s="1"/>
  <c r="U22" i="53" s="1"/>
  <c r="F22" i="53"/>
  <c r="R22" i="53" s="1"/>
  <c r="S22" i="53" s="1"/>
  <c r="H22" i="53"/>
  <c r="I22" i="53" s="1"/>
  <c r="J22" i="53"/>
  <c r="K22" i="53" s="1"/>
  <c r="D23" i="53"/>
  <c r="E23" i="53" s="1"/>
  <c r="F23" i="53"/>
  <c r="H23" i="53"/>
  <c r="J23" i="53"/>
  <c r="K23" i="53" s="1"/>
  <c r="D24" i="53"/>
  <c r="L24" i="53" s="1"/>
  <c r="P24" i="53" s="1"/>
  <c r="Q24" i="53" s="1"/>
  <c r="F24" i="53"/>
  <c r="H24" i="53"/>
  <c r="I24" i="53" s="1"/>
  <c r="J24" i="53"/>
  <c r="K24" i="53" s="1"/>
  <c r="D25" i="53"/>
  <c r="F25" i="53"/>
  <c r="H25" i="53"/>
  <c r="J25" i="53"/>
  <c r="K25" i="53" s="1"/>
  <c r="D26" i="53"/>
  <c r="T26" i="53" s="1"/>
  <c r="U26" i="53" s="1"/>
  <c r="F26" i="53"/>
  <c r="H26" i="53"/>
  <c r="J26" i="53"/>
  <c r="K26" i="53" s="1"/>
  <c r="D27" i="53"/>
  <c r="F27" i="53"/>
  <c r="G27" i="53" s="1"/>
  <c r="H27" i="53"/>
  <c r="I27" i="53" s="1"/>
  <c r="J27" i="53"/>
  <c r="K27" i="53" s="1"/>
  <c r="D28" i="53"/>
  <c r="T28" i="53" s="1"/>
  <c r="U28" i="53" s="1"/>
  <c r="F28" i="53"/>
  <c r="G28" i="53" s="1"/>
  <c r="H28" i="53"/>
  <c r="I28" i="53" s="1"/>
  <c r="J28" i="53"/>
  <c r="K28" i="53" s="1"/>
  <c r="D29" i="53"/>
  <c r="F29" i="53"/>
  <c r="H29" i="53"/>
  <c r="I29" i="53" s="1"/>
  <c r="J29" i="53"/>
  <c r="K29" i="53" s="1"/>
  <c r="D30" i="53"/>
  <c r="T30" i="53" s="1"/>
  <c r="U30" i="53" s="1"/>
  <c r="F30" i="53"/>
  <c r="G30" i="53" s="1"/>
  <c r="H30" i="53"/>
  <c r="J30" i="53"/>
  <c r="K30" i="53" s="1"/>
  <c r="D31" i="53"/>
  <c r="F31" i="53"/>
  <c r="G31" i="53" s="1"/>
  <c r="H31" i="53"/>
  <c r="I31" i="53" s="1"/>
  <c r="J31" i="53"/>
  <c r="K31" i="53" s="1"/>
  <c r="D32" i="53"/>
  <c r="T32" i="53" s="1"/>
  <c r="U32" i="53" s="1"/>
  <c r="F32" i="53"/>
  <c r="G32" i="53" s="1"/>
  <c r="H32" i="53"/>
  <c r="J32" i="53"/>
  <c r="K32" i="53" s="1"/>
  <c r="D33" i="53"/>
  <c r="F33" i="53"/>
  <c r="H33" i="53"/>
  <c r="I33" i="53" s="1"/>
  <c r="J33" i="53"/>
  <c r="K33" i="53" s="1"/>
  <c r="D34" i="53"/>
  <c r="F34" i="53"/>
  <c r="G34" i="53" s="1"/>
  <c r="H34" i="53"/>
  <c r="I34" i="53" s="1"/>
  <c r="J34" i="53"/>
  <c r="K34" i="53" s="1"/>
  <c r="D35" i="53"/>
  <c r="E35" i="53" s="1"/>
  <c r="F35" i="53"/>
  <c r="G35" i="53" s="1"/>
  <c r="H35" i="53"/>
  <c r="I35" i="53" s="1"/>
  <c r="J35" i="53"/>
  <c r="K35" i="53" s="1"/>
  <c r="D12" i="58"/>
  <c r="G12" i="58"/>
  <c r="M12" i="58"/>
  <c r="N12" i="58" s="1"/>
  <c r="D8" i="51"/>
  <c r="T8" i="51" s="1"/>
  <c r="U8" i="51" s="1"/>
  <c r="H8" i="51"/>
  <c r="I8" i="51" s="1"/>
  <c r="J8" i="51"/>
  <c r="K8" i="51" s="1"/>
  <c r="F9" i="51"/>
  <c r="H9" i="51"/>
  <c r="I9" i="51" s="1"/>
  <c r="D10" i="51"/>
  <c r="F10" i="51"/>
  <c r="G10" i="51" s="1"/>
  <c r="J10" i="51"/>
  <c r="K10" i="51" s="1"/>
  <c r="D11" i="51"/>
  <c r="E11" i="51" s="1"/>
  <c r="H11" i="51"/>
  <c r="I11" i="51" s="1"/>
  <c r="J11" i="51"/>
  <c r="K11" i="51" s="1"/>
  <c r="F12" i="51"/>
  <c r="G12" i="51" s="1"/>
  <c r="H12" i="51"/>
  <c r="I12" i="51" s="1"/>
  <c r="D13" i="51"/>
  <c r="F13" i="51"/>
  <c r="J13" i="51"/>
  <c r="K13" i="51" s="1"/>
  <c r="D14" i="51"/>
  <c r="E14" i="51" s="1"/>
  <c r="H14" i="51"/>
  <c r="I14" i="51" s="1"/>
  <c r="J14" i="51"/>
  <c r="K14" i="51" s="1"/>
  <c r="F15" i="51"/>
  <c r="H15" i="51"/>
  <c r="I15" i="51" s="1"/>
  <c r="D16" i="51"/>
  <c r="F16" i="51"/>
  <c r="J16" i="51"/>
  <c r="K16" i="51" s="1"/>
  <c r="D17" i="51"/>
  <c r="H17" i="51"/>
  <c r="I17" i="51" s="1"/>
  <c r="J17" i="51"/>
  <c r="K17" i="51" s="1"/>
  <c r="F18" i="51"/>
  <c r="H18" i="51"/>
  <c r="I18" i="51" s="1"/>
  <c r="D19" i="51"/>
  <c r="E19" i="51" s="1"/>
  <c r="F19" i="51"/>
  <c r="G19" i="51" s="1"/>
  <c r="J19" i="51"/>
  <c r="K19" i="51" s="1"/>
  <c r="D20" i="51"/>
  <c r="H20" i="51"/>
  <c r="I20" i="51" s="1"/>
  <c r="J20" i="51"/>
  <c r="K20" i="51" s="1"/>
  <c r="F21" i="51"/>
  <c r="G21" i="51" s="1"/>
  <c r="H21" i="51"/>
  <c r="I21" i="51" s="1"/>
  <c r="D22" i="51"/>
  <c r="E22" i="51" s="1"/>
  <c r="F22" i="51"/>
  <c r="G22" i="51" s="1"/>
  <c r="J22" i="51"/>
  <c r="K22" i="51" s="1"/>
  <c r="D23" i="51"/>
  <c r="H23" i="51"/>
  <c r="I23" i="51" s="1"/>
  <c r="J23" i="51"/>
  <c r="K23" i="51" s="1"/>
  <c r="F24" i="51"/>
  <c r="G24" i="51" s="1"/>
  <c r="H24" i="51"/>
  <c r="I24" i="51" s="1"/>
  <c r="D25" i="51"/>
  <c r="T25" i="51" s="1"/>
  <c r="U25" i="51" s="1"/>
  <c r="F25" i="51"/>
  <c r="G25" i="51" s="1"/>
  <c r="J25" i="51"/>
  <c r="K25" i="51" s="1"/>
  <c r="D26" i="51"/>
  <c r="H26" i="51"/>
  <c r="I26" i="51" s="1"/>
  <c r="J26" i="51"/>
  <c r="K26" i="51" s="1"/>
  <c r="F27" i="51"/>
  <c r="G27" i="51" s="1"/>
  <c r="H27" i="51"/>
  <c r="I27" i="51" s="1"/>
  <c r="D28" i="51"/>
  <c r="T28" i="51" s="1"/>
  <c r="U28" i="51" s="1"/>
  <c r="F28" i="51"/>
  <c r="J28" i="51"/>
  <c r="K28" i="51" s="1"/>
  <c r="D29" i="51"/>
  <c r="L29" i="51" s="1"/>
  <c r="H29" i="51"/>
  <c r="I29" i="51" s="1"/>
  <c r="J29" i="51"/>
  <c r="K29" i="51" s="1"/>
  <c r="F30" i="51"/>
  <c r="G30" i="51" s="1"/>
  <c r="H30" i="51"/>
  <c r="I30" i="51" s="1"/>
  <c r="D31" i="51"/>
  <c r="F31" i="51"/>
  <c r="G31" i="51" s="1"/>
  <c r="J31" i="51"/>
  <c r="K31" i="51" s="1"/>
  <c r="D32" i="51"/>
  <c r="T32" i="51" s="1"/>
  <c r="U32" i="51" s="1"/>
  <c r="H32" i="51"/>
  <c r="I32" i="51" s="1"/>
  <c r="J32" i="51"/>
  <c r="K32" i="51" s="1"/>
  <c r="F33" i="51"/>
  <c r="G33" i="51" s="1"/>
  <c r="H33" i="51"/>
  <c r="I33" i="51" s="1"/>
  <c r="D34" i="51"/>
  <c r="F34" i="51"/>
  <c r="G34" i="51" s="1"/>
  <c r="J34" i="51"/>
  <c r="K34" i="51" s="1"/>
  <c r="D35" i="51"/>
  <c r="E35" i="51" s="1"/>
  <c r="H35" i="51"/>
  <c r="I35" i="51" s="1"/>
  <c r="J35" i="51"/>
  <c r="K35" i="51" s="1"/>
  <c r="F8" i="27"/>
  <c r="G8" i="27" s="1"/>
  <c r="H8" i="27"/>
  <c r="I8" i="27" s="1"/>
  <c r="D9" i="27"/>
  <c r="T9" i="27" s="1"/>
  <c r="U9" i="27" s="1"/>
  <c r="F9" i="27"/>
  <c r="J9" i="27"/>
  <c r="K9" i="27" s="1"/>
  <c r="D10" i="27"/>
  <c r="E10" i="27" s="1"/>
  <c r="H10" i="27"/>
  <c r="I10" i="27" s="1"/>
  <c r="J10" i="27"/>
  <c r="K10" i="27" s="1"/>
  <c r="F11" i="27"/>
  <c r="H11" i="27"/>
  <c r="I11" i="27" s="1"/>
  <c r="D12" i="27"/>
  <c r="F12" i="27"/>
  <c r="H12" i="27"/>
  <c r="I12" i="27" s="1"/>
  <c r="J12" i="27"/>
  <c r="K12" i="27" s="1"/>
  <c r="D13" i="27"/>
  <c r="T13" i="27" s="1"/>
  <c r="U13" i="27" s="1"/>
  <c r="F13" i="27"/>
  <c r="H13" i="27"/>
  <c r="I13" i="27" s="1"/>
  <c r="J13" i="27"/>
  <c r="K13" i="27" s="1"/>
  <c r="D14" i="27"/>
  <c r="F14" i="27"/>
  <c r="G14" i="27" s="1"/>
  <c r="H14" i="27"/>
  <c r="J14" i="27"/>
  <c r="K14" i="27" s="1"/>
  <c r="D15" i="27"/>
  <c r="T15" i="27" s="1"/>
  <c r="U15" i="27" s="1"/>
  <c r="F15" i="27"/>
  <c r="H15" i="27"/>
  <c r="I15" i="27" s="1"/>
  <c r="J15" i="27"/>
  <c r="K15" i="27" s="1"/>
  <c r="D16" i="27"/>
  <c r="T16" i="27" s="1"/>
  <c r="U16" i="27" s="1"/>
  <c r="F16" i="27"/>
  <c r="G16" i="27" s="1"/>
  <c r="H16" i="27"/>
  <c r="I16" i="27" s="1"/>
  <c r="J16" i="27"/>
  <c r="K16" i="27" s="1"/>
  <c r="D17" i="27"/>
  <c r="F17" i="27"/>
  <c r="H17" i="27"/>
  <c r="I17" i="27" s="1"/>
  <c r="J17" i="27"/>
  <c r="K17" i="27" s="1"/>
  <c r="D18" i="27"/>
  <c r="F18" i="27"/>
  <c r="H18" i="27"/>
  <c r="J18" i="27"/>
  <c r="K18" i="27" s="1"/>
  <c r="D19" i="27"/>
  <c r="F19" i="27"/>
  <c r="G19" i="27" s="1"/>
  <c r="H19" i="27"/>
  <c r="I19" i="27" s="1"/>
  <c r="J19" i="27"/>
  <c r="K19" i="27" s="1"/>
  <c r="D20" i="27"/>
  <c r="F20" i="27"/>
  <c r="H20" i="27"/>
  <c r="I20" i="27" s="1"/>
  <c r="J20" i="27"/>
  <c r="K20" i="27" s="1"/>
  <c r="D21" i="27"/>
  <c r="F21" i="27"/>
  <c r="G21" i="27" s="1"/>
  <c r="H21" i="27"/>
  <c r="J21" i="27"/>
  <c r="K21" i="27" s="1"/>
  <c r="D22" i="27"/>
  <c r="T22" i="27" s="1"/>
  <c r="U22" i="27" s="1"/>
  <c r="F22" i="27"/>
  <c r="H22" i="27"/>
  <c r="I22" i="27" s="1"/>
  <c r="J22" i="27"/>
  <c r="K22" i="27" s="1"/>
  <c r="D23" i="27"/>
  <c r="F23" i="27"/>
  <c r="H23" i="27"/>
  <c r="I23" i="27" s="1"/>
  <c r="J23" i="27"/>
  <c r="K23" i="27" s="1"/>
  <c r="D24" i="27"/>
  <c r="F24" i="27"/>
  <c r="H24" i="27"/>
  <c r="I24" i="27" s="1"/>
  <c r="J24" i="27"/>
  <c r="K24" i="27" s="1"/>
  <c r="D25" i="27"/>
  <c r="F25" i="27"/>
  <c r="H25" i="27"/>
  <c r="I25" i="27" s="1"/>
  <c r="J25" i="27"/>
  <c r="K25" i="27" s="1"/>
  <c r="D26" i="27"/>
  <c r="F26" i="27"/>
  <c r="G26" i="27" s="1"/>
  <c r="H26" i="27"/>
  <c r="J26" i="27"/>
  <c r="K26" i="27" s="1"/>
  <c r="D27" i="27"/>
  <c r="F27" i="27"/>
  <c r="H27" i="27"/>
  <c r="I27" i="27" s="1"/>
  <c r="J27" i="27"/>
  <c r="K27" i="27" s="1"/>
  <c r="D28" i="27"/>
  <c r="L28" i="27" s="1"/>
  <c r="M28" i="27" s="1"/>
  <c r="F28" i="27"/>
  <c r="G28" i="27" s="1"/>
  <c r="H28" i="27"/>
  <c r="J28" i="27"/>
  <c r="K28" i="27" s="1"/>
  <c r="D29" i="27"/>
  <c r="E29" i="27" s="1"/>
  <c r="F29" i="27"/>
  <c r="H29" i="27"/>
  <c r="I29" i="27" s="1"/>
  <c r="J29" i="27"/>
  <c r="K29" i="27" s="1"/>
  <c r="D30" i="27"/>
  <c r="F30" i="27"/>
  <c r="G30" i="27" s="1"/>
  <c r="H30" i="27"/>
  <c r="J30" i="27"/>
  <c r="K30" i="27" s="1"/>
  <c r="D31" i="27"/>
  <c r="T31" i="27" s="1"/>
  <c r="U31" i="27" s="1"/>
  <c r="F31" i="27"/>
  <c r="G31" i="27" s="1"/>
  <c r="H31" i="27"/>
  <c r="I31" i="27" s="1"/>
  <c r="J31" i="27"/>
  <c r="K31" i="27" s="1"/>
  <c r="D32" i="27"/>
  <c r="F32" i="27"/>
  <c r="G32" i="27" s="1"/>
  <c r="H32" i="27"/>
  <c r="I32" i="27" s="1"/>
  <c r="J32" i="27"/>
  <c r="K32" i="27" s="1"/>
  <c r="D33" i="27"/>
  <c r="T33" i="27" s="1"/>
  <c r="U33" i="27" s="1"/>
  <c r="F33" i="27"/>
  <c r="G33" i="27" s="1"/>
  <c r="H33" i="27"/>
  <c r="I33" i="27" s="1"/>
  <c r="J33" i="27"/>
  <c r="K33" i="27" s="1"/>
  <c r="D34" i="27"/>
  <c r="F34" i="27"/>
  <c r="G34" i="27" s="1"/>
  <c r="H34" i="27"/>
  <c r="I34" i="27" s="1"/>
  <c r="J34" i="27"/>
  <c r="K34" i="27" s="1"/>
  <c r="D35" i="27"/>
  <c r="E35" i="27" s="1"/>
  <c r="F35" i="27"/>
  <c r="G35" i="27" s="1"/>
  <c r="H35" i="27"/>
  <c r="I35" i="27" s="1"/>
  <c r="J35" i="27"/>
  <c r="K35" i="27" s="1"/>
  <c r="D8" i="29"/>
  <c r="F8" i="29"/>
  <c r="H8" i="29"/>
  <c r="I8" i="29" s="1"/>
  <c r="J8" i="29"/>
  <c r="K8" i="29" s="1"/>
  <c r="D9" i="29"/>
  <c r="E9" i="29" s="1"/>
  <c r="F9" i="29"/>
  <c r="G9" i="29" s="1"/>
  <c r="H9" i="29"/>
  <c r="I9" i="29" s="1"/>
  <c r="J9" i="29"/>
  <c r="K9" i="29" s="1"/>
  <c r="D10" i="29"/>
  <c r="F10" i="29"/>
  <c r="H10" i="29"/>
  <c r="J10" i="29"/>
  <c r="K10" i="29" s="1"/>
  <c r="D11" i="29"/>
  <c r="F11" i="29"/>
  <c r="H11" i="29"/>
  <c r="J11" i="29"/>
  <c r="K11" i="29" s="1"/>
  <c r="D12" i="29"/>
  <c r="E12" i="29" s="1"/>
  <c r="F12" i="29"/>
  <c r="H12" i="29"/>
  <c r="I12" i="29" s="1"/>
  <c r="J12" i="29"/>
  <c r="K12" i="29" s="1"/>
  <c r="D13" i="29"/>
  <c r="T13" i="29" s="1"/>
  <c r="U13" i="29" s="1"/>
  <c r="F13" i="29"/>
  <c r="H13" i="29"/>
  <c r="I13" i="29" s="1"/>
  <c r="J13" i="29"/>
  <c r="K13" i="29" s="1"/>
  <c r="D14" i="29"/>
  <c r="L14" i="29" s="1"/>
  <c r="P14" i="29" s="1"/>
  <c r="Q14" i="29" s="1"/>
  <c r="F14" i="29"/>
  <c r="G14" i="29" s="1"/>
  <c r="H14" i="29"/>
  <c r="I14" i="29" s="1"/>
  <c r="J14" i="29"/>
  <c r="K14" i="29" s="1"/>
  <c r="D15" i="29"/>
  <c r="L15" i="29" s="1"/>
  <c r="P15" i="29" s="1"/>
  <c r="Q15" i="29" s="1"/>
  <c r="F15" i="29"/>
  <c r="G15" i="29" s="1"/>
  <c r="H15" i="29"/>
  <c r="I15" i="29" s="1"/>
  <c r="J15" i="29"/>
  <c r="K15" i="29" s="1"/>
  <c r="D16" i="29"/>
  <c r="F16" i="29"/>
  <c r="G16" i="29" s="1"/>
  <c r="H16" i="29"/>
  <c r="I16" i="29" s="1"/>
  <c r="J16" i="29"/>
  <c r="K16" i="29" s="1"/>
  <c r="D17" i="29"/>
  <c r="T17" i="29" s="1"/>
  <c r="U17" i="29" s="1"/>
  <c r="F17" i="29"/>
  <c r="H17" i="29"/>
  <c r="I17" i="29" s="1"/>
  <c r="J17" i="29"/>
  <c r="K17" i="29" s="1"/>
  <c r="D18" i="29"/>
  <c r="F18" i="29"/>
  <c r="G18" i="29" s="1"/>
  <c r="H18" i="29"/>
  <c r="I18" i="29" s="1"/>
  <c r="J18" i="29"/>
  <c r="K18" i="29" s="1"/>
  <c r="D19" i="29"/>
  <c r="E19" i="29" s="1"/>
  <c r="F19" i="29"/>
  <c r="H19" i="29"/>
  <c r="I19" i="29" s="1"/>
  <c r="J19" i="29"/>
  <c r="K19" i="29" s="1"/>
  <c r="D20" i="29"/>
  <c r="T20" i="29" s="1"/>
  <c r="U20" i="29" s="1"/>
  <c r="F20" i="29"/>
  <c r="G20" i="29" s="1"/>
  <c r="H20" i="29"/>
  <c r="I20" i="29" s="1"/>
  <c r="J20" i="29"/>
  <c r="K20" i="29" s="1"/>
  <c r="D21" i="29"/>
  <c r="E21" i="29" s="1"/>
  <c r="F21" i="29"/>
  <c r="G21" i="29" s="1"/>
  <c r="H21" i="29"/>
  <c r="J21" i="29"/>
  <c r="K21" i="29" s="1"/>
  <c r="D22" i="29"/>
  <c r="F22" i="29"/>
  <c r="H22" i="29"/>
  <c r="I22" i="29" s="1"/>
  <c r="J22" i="29"/>
  <c r="K22" i="29" s="1"/>
  <c r="D23" i="29"/>
  <c r="F23" i="29"/>
  <c r="H23" i="29"/>
  <c r="I23" i="29" s="1"/>
  <c r="J23" i="29"/>
  <c r="K23" i="29" s="1"/>
  <c r="D24" i="29"/>
  <c r="F24" i="29"/>
  <c r="H24" i="29"/>
  <c r="I24" i="29" s="1"/>
  <c r="J24" i="29"/>
  <c r="K24" i="29" s="1"/>
  <c r="D25" i="29"/>
  <c r="T25" i="29" s="1"/>
  <c r="U25" i="29" s="1"/>
  <c r="F25" i="29"/>
  <c r="H25" i="29"/>
  <c r="I25" i="29" s="1"/>
  <c r="J25" i="29"/>
  <c r="K25" i="29" s="1"/>
  <c r="D26" i="29"/>
  <c r="F26" i="29"/>
  <c r="G26" i="29" s="1"/>
  <c r="H26" i="29"/>
  <c r="J26" i="29"/>
  <c r="K26" i="29" s="1"/>
  <c r="D27" i="29"/>
  <c r="T27" i="29" s="1"/>
  <c r="U27" i="29" s="1"/>
  <c r="F27" i="29"/>
  <c r="G27" i="29" s="1"/>
  <c r="H27" i="29"/>
  <c r="J27" i="29"/>
  <c r="K27" i="29" s="1"/>
  <c r="D28" i="29"/>
  <c r="E28" i="29" s="1"/>
  <c r="F28" i="29"/>
  <c r="H28" i="29"/>
  <c r="J28" i="29"/>
  <c r="K28" i="29" s="1"/>
  <c r="D29" i="29"/>
  <c r="T29" i="29" s="1"/>
  <c r="U29" i="29" s="1"/>
  <c r="F29" i="29"/>
  <c r="G29" i="29" s="1"/>
  <c r="H29" i="29"/>
  <c r="J29" i="29"/>
  <c r="K29" i="29" s="1"/>
  <c r="D30" i="29"/>
  <c r="F30" i="29"/>
  <c r="G30" i="29" s="1"/>
  <c r="H30" i="29"/>
  <c r="J30" i="29"/>
  <c r="K30" i="29" s="1"/>
  <c r="D31" i="29"/>
  <c r="F31" i="29"/>
  <c r="G31" i="29" s="1"/>
  <c r="H31" i="29"/>
  <c r="J31" i="29"/>
  <c r="K31" i="29" s="1"/>
  <c r="D32" i="29"/>
  <c r="L32" i="29" s="1"/>
  <c r="N32" i="29" s="1"/>
  <c r="O32" i="29" s="1"/>
  <c r="F32" i="29"/>
  <c r="G32" i="29" s="1"/>
  <c r="H32" i="29"/>
  <c r="J32" i="29"/>
  <c r="K32" i="29" s="1"/>
  <c r="D33" i="29"/>
  <c r="T33" i="29" s="1"/>
  <c r="U33" i="29" s="1"/>
  <c r="F33" i="29"/>
  <c r="H33" i="29"/>
  <c r="I33" i="29" s="1"/>
  <c r="J33" i="29"/>
  <c r="K33" i="29" s="1"/>
  <c r="D34" i="29"/>
  <c r="F34" i="29"/>
  <c r="H34" i="29"/>
  <c r="I34" i="29" s="1"/>
  <c r="J34" i="29"/>
  <c r="K34" i="29" s="1"/>
  <c r="D35" i="29"/>
  <c r="E35" i="29" s="1"/>
  <c r="F35" i="29"/>
  <c r="G35" i="29" s="1"/>
  <c r="H35" i="29"/>
  <c r="I35" i="29" s="1"/>
  <c r="J35" i="29"/>
  <c r="K35" i="29" s="1"/>
  <c r="D8" i="31"/>
  <c r="F8" i="31"/>
  <c r="G8" i="31" s="1"/>
  <c r="H8" i="31"/>
  <c r="I8" i="31" s="1"/>
  <c r="J8" i="31"/>
  <c r="K8" i="31" s="1"/>
  <c r="D9" i="31"/>
  <c r="L9" i="31" s="1"/>
  <c r="N9" i="31" s="1"/>
  <c r="O9" i="31" s="1"/>
  <c r="F9" i="31"/>
  <c r="G9" i="31" s="1"/>
  <c r="H9" i="31"/>
  <c r="I9" i="31" s="1"/>
  <c r="J9" i="31"/>
  <c r="K9" i="31" s="1"/>
  <c r="D10" i="31"/>
  <c r="L10" i="31" s="1"/>
  <c r="M10" i="31" s="1"/>
  <c r="F10" i="31"/>
  <c r="H10" i="31"/>
  <c r="I10" i="31" s="1"/>
  <c r="J10" i="31"/>
  <c r="K10" i="31" s="1"/>
  <c r="D11" i="31"/>
  <c r="F11" i="31"/>
  <c r="G11" i="31" s="1"/>
  <c r="H11" i="31"/>
  <c r="J11" i="31"/>
  <c r="K11" i="31" s="1"/>
  <c r="D12" i="31"/>
  <c r="F12" i="31"/>
  <c r="H12" i="31"/>
  <c r="I12" i="31" s="1"/>
  <c r="J12" i="31"/>
  <c r="K12" i="31" s="1"/>
  <c r="D13" i="31"/>
  <c r="T13" i="31" s="1"/>
  <c r="U13" i="31" s="1"/>
  <c r="F13" i="31"/>
  <c r="G13" i="31" s="1"/>
  <c r="H13" i="31"/>
  <c r="I13" i="31" s="1"/>
  <c r="J13" i="31"/>
  <c r="K13" i="31" s="1"/>
  <c r="D14" i="31"/>
  <c r="F14" i="31"/>
  <c r="G14" i="31" s="1"/>
  <c r="H14" i="31"/>
  <c r="J14" i="31"/>
  <c r="K14" i="31" s="1"/>
  <c r="D15" i="31"/>
  <c r="L15" i="31" s="1"/>
  <c r="M15" i="31" s="1"/>
  <c r="F15" i="31"/>
  <c r="H15" i="31"/>
  <c r="I15" i="31" s="1"/>
  <c r="J15" i="31"/>
  <c r="K15" i="31" s="1"/>
  <c r="D16" i="31"/>
  <c r="F16" i="31"/>
  <c r="G16" i="31" s="1"/>
  <c r="H16" i="31"/>
  <c r="J16" i="31"/>
  <c r="K16" i="31" s="1"/>
  <c r="D17" i="31"/>
  <c r="L17" i="31" s="1"/>
  <c r="P17" i="31" s="1"/>
  <c r="Q17" i="31" s="1"/>
  <c r="F17" i="31"/>
  <c r="H17" i="31"/>
  <c r="I17" i="31" s="1"/>
  <c r="J17" i="31"/>
  <c r="K17" i="31" s="1"/>
  <c r="D18" i="31"/>
  <c r="L18" i="31" s="1"/>
  <c r="M18" i="31" s="1"/>
  <c r="F18" i="31"/>
  <c r="G18" i="31" s="1"/>
  <c r="H18" i="31"/>
  <c r="I18" i="31" s="1"/>
  <c r="J18" i="31"/>
  <c r="K18" i="31" s="1"/>
  <c r="D19" i="31"/>
  <c r="F19" i="31"/>
  <c r="H19" i="31"/>
  <c r="I19" i="31" s="1"/>
  <c r="J19" i="31"/>
  <c r="K19" i="31" s="1"/>
  <c r="D20" i="31"/>
  <c r="L20" i="31" s="1"/>
  <c r="M20" i="31" s="1"/>
  <c r="F20" i="31"/>
  <c r="G20" i="31" s="1"/>
  <c r="H20" i="31"/>
  <c r="I20" i="31" s="1"/>
  <c r="J20" i="31"/>
  <c r="K20" i="31" s="1"/>
  <c r="D21" i="31"/>
  <c r="F21" i="31"/>
  <c r="H21" i="31"/>
  <c r="I21" i="31" s="1"/>
  <c r="J21" i="31"/>
  <c r="K21" i="31" s="1"/>
  <c r="D22" i="31"/>
  <c r="T22" i="31" s="1"/>
  <c r="U22" i="31" s="1"/>
  <c r="F22" i="31"/>
  <c r="G22" i="31" s="1"/>
  <c r="H22" i="31"/>
  <c r="J22" i="31"/>
  <c r="K22" i="31" s="1"/>
  <c r="D23" i="31"/>
  <c r="F23" i="31"/>
  <c r="G23" i="31" s="1"/>
  <c r="H23" i="31"/>
  <c r="I23" i="31" s="1"/>
  <c r="J23" i="31"/>
  <c r="K23" i="31" s="1"/>
  <c r="D24" i="31"/>
  <c r="T24" i="31" s="1"/>
  <c r="U24" i="31" s="1"/>
  <c r="F24" i="31"/>
  <c r="H24" i="31"/>
  <c r="I24" i="31" s="1"/>
  <c r="J24" i="31"/>
  <c r="K24" i="31" s="1"/>
  <c r="D25" i="31"/>
  <c r="F25" i="31"/>
  <c r="G25" i="31" s="1"/>
  <c r="H25" i="31"/>
  <c r="I25" i="31" s="1"/>
  <c r="J25" i="31"/>
  <c r="K25" i="31" s="1"/>
  <c r="D26" i="31"/>
  <c r="F26" i="31"/>
  <c r="H26" i="31"/>
  <c r="I26" i="31" s="1"/>
  <c r="J26" i="31"/>
  <c r="K26" i="31" s="1"/>
  <c r="D27" i="31"/>
  <c r="F27" i="31"/>
  <c r="H27" i="31"/>
  <c r="I27" i="31" s="1"/>
  <c r="J27" i="31"/>
  <c r="K27" i="31" s="1"/>
  <c r="D28" i="31"/>
  <c r="L28" i="31" s="1"/>
  <c r="M28" i="31" s="1"/>
  <c r="F28" i="31"/>
  <c r="H28" i="31"/>
  <c r="I28" i="31" s="1"/>
  <c r="J28" i="31"/>
  <c r="K28" i="31" s="1"/>
  <c r="D29" i="31"/>
  <c r="E29" i="31" s="1"/>
  <c r="F29" i="31"/>
  <c r="G29" i="31" s="1"/>
  <c r="H29" i="31"/>
  <c r="I29" i="31" s="1"/>
  <c r="J29" i="31"/>
  <c r="K29" i="31" s="1"/>
  <c r="D30" i="31"/>
  <c r="F30" i="31"/>
  <c r="H30" i="31"/>
  <c r="I30" i="31" s="1"/>
  <c r="J30" i="31"/>
  <c r="K30" i="31" s="1"/>
  <c r="D31" i="31"/>
  <c r="F31" i="31"/>
  <c r="G31" i="31" s="1"/>
  <c r="H31" i="31"/>
  <c r="I31" i="31" s="1"/>
  <c r="J31" i="31"/>
  <c r="K31" i="31" s="1"/>
  <c r="D32" i="31"/>
  <c r="L32" i="31" s="1"/>
  <c r="M32" i="31" s="1"/>
  <c r="F32" i="31"/>
  <c r="G32" i="31" s="1"/>
  <c r="H32" i="31"/>
  <c r="I32" i="31" s="1"/>
  <c r="J32" i="31"/>
  <c r="K32" i="31" s="1"/>
  <c r="D33" i="31"/>
  <c r="F33" i="31"/>
  <c r="G33" i="31" s="1"/>
  <c r="H33" i="31"/>
  <c r="I33" i="31" s="1"/>
  <c r="J33" i="31"/>
  <c r="K33" i="31" s="1"/>
  <c r="D34" i="31"/>
  <c r="L34" i="31" s="1"/>
  <c r="M34" i="31" s="1"/>
  <c r="F34" i="31"/>
  <c r="G34" i="31" s="1"/>
  <c r="H34" i="31"/>
  <c r="I34" i="31" s="1"/>
  <c r="J34" i="31"/>
  <c r="K34" i="31" s="1"/>
  <c r="D35" i="31"/>
  <c r="F35" i="31"/>
  <c r="G35" i="31" s="1"/>
  <c r="H35" i="31"/>
  <c r="I35" i="31" s="1"/>
  <c r="J35" i="31"/>
  <c r="K35" i="31" s="1"/>
  <c r="F10" i="35"/>
  <c r="G10" i="35" s="1"/>
  <c r="J21" i="35"/>
  <c r="K21" i="35" s="1"/>
  <c r="J32" i="35"/>
  <c r="K32" i="35" s="1"/>
  <c r="D8" i="23"/>
  <c r="T8" i="23" s="1"/>
  <c r="U8" i="23" s="1"/>
  <c r="F8" i="23"/>
  <c r="G8" i="23" s="1"/>
  <c r="H8" i="23"/>
  <c r="I8" i="23" s="1"/>
  <c r="J8" i="23"/>
  <c r="K8" i="23" s="1"/>
  <c r="D9" i="23"/>
  <c r="F9" i="23"/>
  <c r="G9" i="23" s="1"/>
  <c r="H9" i="23"/>
  <c r="I9" i="23" s="1"/>
  <c r="J9" i="23"/>
  <c r="K9" i="23" s="1"/>
  <c r="D10" i="23"/>
  <c r="T10" i="23" s="1"/>
  <c r="U10" i="23" s="1"/>
  <c r="F10" i="23"/>
  <c r="G10" i="23" s="1"/>
  <c r="H10" i="23"/>
  <c r="I10" i="23" s="1"/>
  <c r="J10" i="23"/>
  <c r="K10" i="23" s="1"/>
  <c r="D11" i="23"/>
  <c r="E11" i="23" s="1"/>
  <c r="F11" i="23"/>
  <c r="H11" i="23"/>
  <c r="I11" i="23" s="1"/>
  <c r="J11" i="23"/>
  <c r="K11" i="23" s="1"/>
  <c r="D12" i="23"/>
  <c r="F12" i="23"/>
  <c r="H12" i="23"/>
  <c r="I12" i="23" s="1"/>
  <c r="J12" i="23"/>
  <c r="K12" i="23" s="1"/>
  <c r="D13" i="23"/>
  <c r="L13" i="23" s="1"/>
  <c r="M13" i="23" s="1"/>
  <c r="F13" i="23"/>
  <c r="G13" i="23" s="1"/>
  <c r="H13" i="23"/>
  <c r="J13" i="23"/>
  <c r="K13" i="23" s="1"/>
  <c r="D14" i="23"/>
  <c r="T14" i="23" s="1"/>
  <c r="U14" i="23" s="1"/>
  <c r="F14" i="23"/>
  <c r="G14" i="23" s="1"/>
  <c r="H14" i="23"/>
  <c r="I14" i="23" s="1"/>
  <c r="J14" i="23"/>
  <c r="K14" i="23" s="1"/>
  <c r="D15" i="23"/>
  <c r="F15" i="23"/>
  <c r="G15" i="23" s="1"/>
  <c r="H15" i="23"/>
  <c r="I15" i="23" s="1"/>
  <c r="J15" i="23"/>
  <c r="K15" i="23" s="1"/>
  <c r="D16" i="23"/>
  <c r="F16" i="23"/>
  <c r="G16" i="23" s="1"/>
  <c r="H16" i="23"/>
  <c r="I16" i="23" s="1"/>
  <c r="J16" i="23"/>
  <c r="K16" i="23" s="1"/>
  <c r="D17" i="23"/>
  <c r="F17" i="23"/>
  <c r="G17" i="23" s="1"/>
  <c r="H17" i="23"/>
  <c r="J17" i="23"/>
  <c r="K17" i="23" s="1"/>
  <c r="D18" i="23"/>
  <c r="T18" i="23" s="1"/>
  <c r="F18" i="23"/>
  <c r="G18" i="23" s="1"/>
  <c r="H18" i="23"/>
  <c r="I18" i="23" s="1"/>
  <c r="J18" i="23"/>
  <c r="K18" i="23" s="1"/>
  <c r="D19" i="23"/>
  <c r="T19" i="23" s="1"/>
  <c r="U19" i="23" s="1"/>
  <c r="F19" i="23"/>
  <c r="G19" i="23" s="1"/>
  <c r="H19" i="23"/>
  <c r="I19" i="23" s="1"/>
  <c r="J19" i="23"/>
  <c r="K19" i="23" s="1"/>
  <c r="D20" i="23"/>
  <c r="F20" i="23"/>
  <c r="G20" i="23" s="1"/>
  <c r="H20" i="23"/>
  <c r="I20" i="23" s="1"/>
  <c r="J20" i="23"/>
  <c r="K20" i="23" s="1"/>
  <c r="D21" i="23"/>
  <c r="L21" i="23" s="1"/>
  <c r="F21" i="23"/>
  <c r="G21" i="23" s="1"/>
  <c r="H21" i="23"/>
  <c r="J21" i="23"/>
  <c r="K21" i="23" s="1"/>
  <c r="D22" i="23"/>
  <c r="F22" i="23"/>
  <c r="G22" i="23" s="1"/>
  <c r="H22" i="23"/>
  <c r="I22" i="23" s="1"/>
  <c r="J22" i="23"/>
  <c r="K22" i="23" s="1"/>
  <c r="D23" i="23"/>
  <c r="T23" i="23" s="1"/>
  <c r="U23" i="23" s="1"/>
  <c r="F23" i="23"/>
  <c r="G23" i="23" s="1"/>
  <c r="H23" i="23"/>
  <c r="I23" i="23" s="1"/>
  <c r="J23" i="23"/>
  <c r="K23" i="23" s="1"/>
  <c r="D24" i="23"/>
  <c r="F24" i="23"/>
  <c r="G24" i="23" s="1"/>
  <c r="H24" i="23"/>
  <c r="J24" i="23"/>
  <c r="K24" i="23" s="1"/>
  <c r="D25" i="23"/>
  <c r="L25" i="23" s="1"/>
  <c r="M25" i="23" s="1"/>
  <c r="F25" i="23"/>
  <c r="G25" i="23" s="1"/>
  <c r="H25" i="23"/>
  <c r="I25" i="23" s="1"/>
  <c r="J25" i="23"/>
  <c r="K25" i="23" s="1"/>
  <c r="D26" i="23"/>
  <c r="T26" i="23" s="1"/>
  <c r="U26" i="23" s="1"/>
  <c r="F26" i="23"/>
  <c r="H26" i="23"/>
  <c r="I26" i="23" s="1"/>
  <c r="J26" i="23"/>
  <c r="K26" i="23" s="1"/>
  <c r="D27" i="23"/>
  <c r="F27" i="23"/>
  <c r="H27" i="23"/>
  <c r="I27" i="23" s="1"/>
  <c r="J27" i="23"/>
  <c r="K27" i="23" s="1"/>
  <c r="D28" i="23"/>
  <c r="F28" i="23"/>
  <c r="G28" i="23" s="1"/>
  <c r="H28" i="23"/>
  <c r="I28" i="23" s="1"/>
  <c r="J28" i="23"/>
  <c r="K28" i="23" s="1"/>
  <c r="D29" i="23"/>
  <c r="L29" i="23" s="1"/>
  <c r="N29" i="23" s="1"/>
  <c r="O29" i="23" s="1"/>
  <c r="F29" i="23"/>
  <c r="G29" i="23" s="1"/>
  <c r="H29" i="23"/>
  <c r="J29" i="23"/>
  <c r="K29" i="23" s="1"/>
  <c r="D30" i="23"/>
  <c r="T30" i="23" s="1"/>
  <c r="U30" i="23" s="1"/>
  <c r="F30" i="23"/>
  <c r="G30" i="23" s="1"/>
  <c r="H30" i="23"/>
  <c r="I30" i="23" s="1"/>
  <c r="J30" i="23"/>
  <c r="K30" i="23" s="1"/>
  <c r="D31" i="23"/>
  <c r="T31" i="23" s="1"/>
  <c r="U31" i="23" s="1"/>
  <c r="F31" i="23"/>
  <c r="G31" i="23" s="1"/>
  <c r="H31" i="23"/>
  <c r="I31" i="23" s="1"/>
  <c r="J31" i="23"/>
  <c r="K31" i="23" s="1"/>
  <c r="D32" i="23"/>
  <c r="T32" i="23" s="1"/>
  <c r="U32" i="23" s="1"/>
  <c r="F32" i="23"/>
  <c r="G32" i="23" s="1"/>
  <c r="H32" i="23"/>
  <c r="I32" i="23" s="1"/>
  <c r="J32" i="23"/>
  <c r="K32" i="23" s="1"/>
  <c r="D33" i="23"/>
  <c r="L33" i="23" s="1"/>
  <c r="N33" i="23" s="1"/>
  <c r="O33" i="23" s="1"/>
  <c r="F33" i="23"/>
  <c r="G33" i="23" s="1"/>
  <c r="H33" i="23"/>
  <c r="I33" i="23" s="1"/>
  <c r="J33" i="23"/>
  <c r="K33" i="23" s="1"/>
  <c r="D34" i="23"/>
  <c r="T34" i="23" s="1"/>
  <c r="F34" i="23"/>
  <c r="G34" i="23" s="1"/>
  <c r="H34" i="23"/>
  <c r="I34" i="23" s="1"/>
  <c r="J34" i="23"/>
  <c r="K34" i="23" s="1"/>
  <c r="D35" i="23"/>
  <c r="F35" i="23"/>
  <c r="H35" i="23"/>
  <c r="I35" i="23" s="1"/>
  <c r="J35" i="23"/>
  <c r="K35" i="23" s="1"/>
  <c r="D8" i="19"/>
  <c r="T8" i="19" s="1"/>
  <c r="U8" i="19" s="1"/>
  <c r="J10" i="19"/>
  <c r="K10" i="19" s="1"/>
  <c r="H14" i="19"/>
  <c r="I14" i="19" s="1"/>
  <c r="F18" i="19"/>
  <c r="D21" i="19"/>
  <c r="E21" i="19" s="1"/>
  <c r="D25" i="19"/>
  <c r="L25" i="19" s="1"/>
  <c r="N25" i="19" s="1"/>
  <c r="O25" i="19" s="1"/>
  <c r="D29" i="19"/>
  <c r="H31" i="19"/>
  <c r="I31" i="19" s="1"/>
  <c r="H35" i="19"/>
  <c r="I35" i="19" s="1"/>
  <c r="D17" i="17"/>
  <c r="J26" i="17"/>
  <c r="K26" i="17" s="1"/>
  <c r="U34" i="23"/>
  <c r="U18" i="23"/>
  <c r="T16" i="23"/>
  <c r="U16" i="23" s="1"/>
  <c r="T12" i="23"/>
  <c r="U12" i="23" s="1"/>
  <c r="G11" i="23"/>
  <c r="R8" i="23"/>
  <c r="S8" i="23" s="1"/>
  <c r="G28" i="31"/>
  <c r="G27" i="31"/>
  <c r="R27" i="31"/>
  <c r="S27" i="31" s="1"/>
  <c r="G26" i="31"/>
  <c r="G24" i="31"/>
  <c r="G19" i="31"/>
  <c r="L19" i="31"/>
  <c r="G15" i="31"/>
  <c r="G10" i="31"/>
  <c r="T10" i="31"/>
  <c r="U10" i="31" s="1"/>
  <c r="G34" i="29"/>
  <c r="T32" i="29"/>
  <c r="U32" i="29" s="1"/>
  <c r="L29" i="29"/>
  <c r="G28" i="29"/>
  <c r="E26" i="29"/>
  <c r="G25" i="29"/>
  <c r="G22" i="29"/>
  <c r="G19" i="29"/>
  <c r="T15" i="29"/>
  <c r="U15" i="29" s="1"/>
  <c r="T14" i="29"/>
  <c r="U14" i="29" s="1"/>
  <c r="G13" i="29"/>
  <c r="G11" i="29"/>
  <c r="G10" i="29"/>
  <c r="T9" i="29"/>
  <c r="U9" i="29" s="1"/>
  <c r="T30" i="27"/>
  <c r="U30" i="27" s="1"/>
  <c r="E28" i="27"/>
  <c r="G27" i="27"/>
  <c r="E27" i="27"/>
  <c r="L27" i="27"/>
  <c r="N27" i="27" s="1"/>
  <c r="O27" i="27" s="1"/>
  <c r="T27" i="27"/>
  <c r="U27" i="27" s="1"/>
  <c r="T25" i="27"/>
  <c r="U25" i="27" s="1"/>
  <c r="G20" i="27"/>
  <c r="G18" i="27"/>
  <c r="E17" i="27"/>
  <c r="L15" i="27"/>
  <c r="E13" i="27"/>
  <c r="G12" i="27"/>
  <c r="E12" i="27"/>
  <c r="L12" i="27"/>
  <c r="T12" i="27"/>
  <c r="U12" i="27" s="1"/>
  <c r="G11" i="27"/>
  <c r="L10" i="27"/>
  <c r="N10" i="27" s="1"/>
  <c r="O10" i="27" s="1"/>
  <c r="T10" i="27"/>
  <c r="U10" i="27" s="1"/>
  <c r="E31" i="51"/>
  <c r="E29" i="51"/>
  <c r="T29" i="51"/>
  <c r="U29" i="51" s="1"/>
  <c r="G28" i="51"/>
  <c r="T26" i="51"/>
  <c r="U26" i="51" s="1"/>
  <c r="E23" i="51"/>
  <c r="L22" i="51"/>
  <c r="N22" i="51" s="1"/>
  <c r="O22" i="51" s="1"/>
  <c r="T22" i="51"/>
  <c r="U22" i="51" s="1"/>
  <c r="T20" i="51"/>
  <c r="U20" i="51" s="1"/>
  <c r="L19" i="51"/>
  <c r="N19" i="51" s="1"/>
  <c r="O19" i="51" s="1"/>
  <c r="T19" i="51"/>
  <c r="U19" i="51" s="1"/>
  <c r="L17" i="51"/>
  <c r="N17" i="51" s="1"/>
  <c r="O17" i="51" s="1"/>
  <c r="G16" i="51"/>
  <c r="E16" i="51"/>
  <c r="G15" i="51"/>
  <c r="R15" i="51"/>
  <c r="S15" i="51" s="1"/>
  <c r="L14" i="51"/>
  <c r="T14" i="51"/>
  <c r="U14" i="51" s="1"/>
  <c r="G13" i="51"/>
  <c r="E13" i="51"/>
  <c r="R12" i="51"/>
  <c r="S12" i="51" s="1"/>
  <c r="L11" i="51"/>
  <c r="N11" i="51" s="1"/>
  <c r="O11" i="51" s="1"/>
  <c r="T11" i="51"/>
  <c r="U11" i="51" s="1"/>
  <c r="E10" i="51"/>
  <c r="G9" i="51"/>
  <c r="E8" i="51"/>
  <c r="L8" i="51"/>
  <c r="L35" i="53"/>
  <c r="T35" i="53"/>
  <c r="U35" i="53" s="1"/>
  <c r="R34" i="53"/>
  <c r="S34" i="53" s="1"/>
  <c r="T33" i="53"/>
  <c r="U33" i="53" s="1"/>
  <c r="E32" i="53"/>
  <c r="L32" i="53"/>
  <c r="P32" i="53" s="1"/>
  <c r="Q32" i="53" s="1"/>
  <c r="R31" i="53"/>
  <c r="S31" i="53" s="1"/>
  <c r="E31" i="53"/>
  <c r="G29" i="53"/>
  <c r="E29" i="53"/>
  <c r="R28" i="53"/>
  <c r="S28" i="53" s="1"/>
  <c r="L27" i="53"/>
  <c r="G26" i="53"/>
  <c r="E26" i="53"/>
  <c r="G25" i="53"/>
  <c r="T25" i="53"/>
  <c r="U25" i="53" s="1"/>
  <c r="G23" i="53"/>
  <c r="G22" i="53"/>
  <c r="E21" i="53"/>
  <c r="L21" i="53"/>
  <c r="T20" i="53"/>
  <c r="U20" i="53" s="1"/>
  <c r="G19" i="53"/>
  <c r="G17" i="53"/>
  <c r="G16" i="53"/>
  <c r="G15" i="53"/>
  <c r="E15" i="53"/>
  <c r="T14" i="53"/>
  <c r="U14" i="53" s="1"/>
  <c r="G13" i="53"/>
  <c r="G12" i="53"/>
  <c r="R12" i="53"/>
  <c r="S12" i="53" s="1"/>
  <c r="G11" i="53"/>
  <c r="L11" i="53"/>
  <c r="N11" i="53" s="1"/>
  <c r="O11" i="53" s="1"/>
  <c r="T11" i="53"/>
  <c r="U11" i="53" s="1"/>
  <c r="G10" i="53"/>
  <c r="E10" i="53"/>
  <c r="R9" i="53"/>
  <c r="S9" i="53" s="1"/>
  <c r="G8" i="53"/>
  <c r="E8" i="53"/>
  <c r="L8" i="53"/>
  <c r="P8" i="53" s="1"/>
  <c r="Q8" i="53" s="1"/>
  <c r="L34" i="45"/>
  <c r="M34" i="45" s="1"/>
  <c r="T33" i="45"/>
  <c r="U33" i="45" s="1"/>
  <c r="T31" i="45"/>
  <c r="U31" i="45" s="1"/>
  <c r="L30" i="45"/>
  <c r="P30" i="45" s="1"/>
  <c r="Q30" i="45" s="1"/>
  <c r="T30" i="45"/>
  <c r="U30" i="45" s="1"/>
  <c r="L28" i="45"/>
  <c r="M28" i="45" s="1"/>
  <c r="E27" i="45"/>
  <c r="L27" i="45"/>
  <c r="P27" i="45" s="1"/>
  <c r="Q27" i="45" s="1"/>
  <c r="L25" i="45"/>
  <c r="M25" i="45" s="1"/>
  <c r="E24" i="45"/>
  <c r="L22" i="45"/>
  <c r="T22" i="45"/>
  <c r="U22" i="45" s="1"/>
  <c r="G21" i="45"/>
  <c r="E21" i="45"/>
  <c r="L21" i="45"/>
  <c r="M21" i="45" s="1"/>
  <c r="R20" i="45"/>
  <c r="S20" i="45" s="1"/>
  <c r="E19" i="45"/>
  <c r="L19" i="45"/>
  <c r="N19" i="45" s="1"/>
  <c r="O19" i="45" s="1"/>
  <c r="E18" i="45"/>
  <c r="L18" i="45"/>
  <c r="M18" i="45" s="1"/>
  <c r="E16" i="45"/>
  <c r="T15" i="45"/>
  <c r="U15" i="45" s="1"/>
  <c r="R14" i="45"/>
  <c r="S14" i="45" s="1"/>
  <c r="E13" i="45"/>
  <c r="L13" i="45"/>
  <c r="P13" i="45" s="1"/>
  <c r="Q13" i="45" s="1"/>
  <c r="L12" i="45"/>
  <c r="M12" i="45" s="1"/>
  <c r="T12" i="45"/>
  <c r="U12" i="45" s="1"/>
  <c r="E10" i="45"/>
  <c r="L10" i="45"/>
  <c r="M10" i="45" s="1"/>
  <c r="L9" i="45"/>
  <c r="T9" i="45"/>
  <c r="U9" i="45" s="1"/>
  <c r="G35" i="1"/>
  <c r="G34" i="1"/>
  <c r="R34" i="1"/>
  <c r="S34" i="1" s="1"/>
  <c r="G32" i="1"/>
  <c r="R32" i="1"/>
  <c r="S32" i="1" s="1"/>
  <c r="G31" i="1"/>
  <c r="R31" i="1"/>
  <c r="S31" i="1" s="1"/>
  <c r="L31" i="1"/>
  <c r="E29" i="1"/>
  <c r="T29" i="1"/>
  <c r="U29" i="1" s="1"/>
  <c r="E28" i="1"/>
  <c r="E27" i="1"/>
  <c r="L27" i="1"/>
  <c r="M27" i="1" s="1"/>
  <c r="T27" i="1"/>
  <c r="U27" i="1" s="1"/>
  <c r="G26" i="1"/>
  <c r="E26" i="1"/>
  <c r="L26" i="1"/>
  <c r="T26" i="1"/>
  <c r="U26" i="1" s="1"/>
  <c r="G25" i="1"/>
  <c r="G24" i="1"/>
  <c r="R24" i="1"/>
  <c r="S24" i="1" s="1"/>
  <c r="G23" i="1"/>
  <c r="R23" i="1"/>
  <c r="S23" i="1" s="1"/>
  <c r="E21" i="1"/>
  <c r="T21" i="1"/>
  <c r="U21" i="1" s="1"/>
  <c r="E20" i="1"/>
  <c r="L20" i="1"/>
  <c r="T20" i="1"/>
  <c r="U20" i="1" s="1"/>
  <c r="G19" i="1"/>
  <c r="R19" i="1"/>
  <c r="S19" i="1" s="1"/>
  <c r="G17" i="1"/>
  <c r="G16" i="1"/>
  <c r="G14" i="1"/>
  <c r="G13" i="1"/>
  <c r="G12" i="1"/>
  <c r="G9" i="1"/>
  <c r="E8" i="1"/>
  <c r="L8" i="1"/>
  <c r="T8" i="1"/>
  <c r="U8" i="1" s="1"/>
  <c r="M26" i="1"/>
  <c r="N21" i="45"/>
  <c r="O21" i="45" s="1"/>
  <c r="N25" i="45"/>
  <c r="O25" i="45" s="1"/>
  <c r="N28" i="45"/>
  <c r="O28" i="45" s="1"/>
  <c r="N32" i="53"/>
  <c r="O32" i="53" s="1"/>
  <c r="P10" i="27"/>
  <c r="Q10" i="27" s="1"/>
  <c r="M12" i="27"/>
  <c r="N12" i="27"/>
  <c r="O12" i="27" s="1"/>
  <c r="P12" i="27"/>
  <c r="Q12" i="27" s="1"/>
  <c r="P27" i="27"/>
  <c r="Q27" i="27" s="1"/>
  <c r="N28" i="27"/>
  <c r="O28" i="27" s="1"/>
  <c r="P28" i="27"/>
  <c r="Q28" i="27" s="1"/>
  <c r="M32" i="29"/>
  <c r="P32" i="29"/>
  <c r="Q32" i="29" s="1"/>
  <c r="N10" i="31"/>
  <c r="O10" i="31" s="1"/>
  <c r="N20" i="31"/>
  <c r="O20" i="31" s="1"/>
  <c r="P34" i="31"/>
  <c r="Q34" i="31" s="1"/>
  <c r="N13" i="23"/>
  <c r="O13" i="23" s="1"/>
  <c r="P13" i="23"/>
  <c r="Q13" i="23" s="1"/>
  <c r="M21" i="23"/>
  <c r="M33" i="23"/>
  <c r="T33" i="23"/>
  <c r="U33" i="23" s="1"/>
  <c r="T25" i="23"/>
  <c r="U25" i="23" s="1"/>
  <c r="T21" i="23"/>
  <c r="U21" i="23" s="1"/>
  <c r="I17" i="23"/>
  <c r="E17" i="23"/>
  <c r="T15" i="23"/>
  <c r="U15" i="23" s="1"/>
  <c r="T13" i="23"/>
  <c r="U13" i="23" s="1"/>
  <c r="J17" i="1"/>
  <c r="K17" i="1" s="1"/>
  <c r="H17" i="1"/>
  <c r="R17" i="1" s="1"/>
  <c r="S17" i="1" s="1"/>
  <c r="D17" i="1"/>
  <c r="L17" i="1" s="1"/>
  <c r="J16" i="1"/>
  <c r="K16" i="1" s="1"/>
  <c r="H16" i="1"/>
  <c r="I16" i="1" s="1"/>
  <c r="D16" i="1"/>
  <c r="L16" i="1" s="1"/>
  <c r="P16" i="1" s="1"/>
  <c r="Q16" i="1" s="1"/>
  <c r="J15" i="1"/>
  <c r="K15" i="1" s="1"/>
  <c r="H15" i="1"/>
  <c r="R15" i="1" s="1"/>
  <c r="S15" i="1" s="1"/>
  <c r="D15" i="1"/>
  <c r="J14" i="1"/>
  <c r="K14" i="1" s="1"/>
  <c r="H14" i="1"/>
  <c r="D14" i="1"/>
  <c r="J13" i="1"/>
  <c r="K13" i="1" s="1"/>
  <c r="H13" i="1"/>
  <c r="I13" i="1" s="1"/>
  <c r="D13" i="1"/>
  <c r="T13" i="1" s="1"/>
  <c r="U13" i="1" s="1"/>
  <c r="J12" i="1"/>
  <c r="K12" i="1"/>
  <c r="H12" i="1"/>
  <c r="D12" i="1"/>
  <c r="T12" i="1" s="1"/>
  <c r="U12" i="1" s="1"/>
  <c r="J11" i="1"/>
  <c r="K11" i="1" s="1"/>
  <c r="H11" i="1"/>
  <c r="I11" i="1" s="1"/>
  <c r="D11" i="1"/>
  <c r="L11" i="1"/>
  <c r="P11" i="1" s="1"/>
  <c r="Q11" i="1" s="1"/>
  <c r="J10" i="1"/>
  <c r="K10" i="1" s="1"/>
  <c r="H10" i="1"/>
  <c r="I10" i="1" s="1"/>
  <c r="D10" i="1"/>
  <c r="L10" i="1" s="1"/>
  <c r="J9" i="1"/>
  <c r="K9" i="1" s="1"/>
  <c r="H9" i="1"/>
  <c r="I9" i="1" s="1"/>
  <c r="D9" i="1"/>
  <c r="E9" i="1" s="1"/>
  <c r="J8" i="1"/>
  <c r="K8" i="1" s="1"/>
  <c r="H8" i="1"/>
  <c r="I8" i="1" s="1"/>
  <c r="T15" i="1"/>
  <c r="U15" i="1" s="1"/>
  <c r="P21" i="1"/>
  <c r="Q21" i="1" s="1"/>
  <c r="E34" i="23"/>
  <c r="E30" i="23"/>
  <c r="F8" i="1"/>
  <c r="G8" i="1" s="1"/>
  <c r="P29" i="51" l="1"/>
  <c r="Q29" i="51" s="1"/>
  <c r="N29" i="51"/>
  <c r="O29" i="51" s="1"/>
  <c r="R9" i="23"/>
  <c r="S9" i="23" s="1"/>
  <c r="E25" i="19"/>
  <c r="N34" i="45"/>
  <c r="O34" i="45" s="1"/>
  <c r="P21" i="53"/>
  <c r="Q21" i="53" s="1"/>
  <c r="N21" i="53"/>
  <c r="O21" i="53" s="1"/>
  <c r="I35" i="1"/>
  <c r="R35" i="1"/>
  <c r="S35" i="1" s="1"/>
  <c r="L28" i="1"/>
  <c r="P28" i="1" s="1"/>
  <c r="Q28" i="1" s="1"/>
  <c r="T28" i="1"/>
  <c r="U28" i="1" s="1"/>
  <c r="T25" i="1"/>
  <c r="U25" i="1" s="1"/>
  <c r="L25" i="1"/>
  <c r="P25" i="1" s="1"/>
  <c r="Q25" i="1" s="1"/>
  <c r="G18" i="1"/>
  <c r="R18" i="1"/>
  <c r="S18" i="1" s="1"/>
  <c r="D11" i="25"/>
  <c r="F31" i="25"/>
  <c r="G31" i="25" s="1"/>
  <c r="J17" i="25"/>
  <c r="K17" i="25" s="1"/>
  <c r="J23" i="17"/>
  <c r="K23" i="17" s="1"/>
  <c r="F10" i="17"/>
  <c r="F20" i="17"/>
  <c r="F30" i="17"/>
  <c r="G30" i="17" s="1"/>
  <c r="H13" i="17"/>
  <c r="I13" i="17" s="1"/>
  <c r="H33" i="17"/>
  <c r="I33" i="17" s="1"/>
  <c r="P31" i="1"/>
  <c r="Q31" i="1" s="1"/>
  <c r="N31" i="1"/>
  <c r="O31" i="1" s="1"/>
  <c r="L17" i="23"/>
  <c r="T17" i="23"/>
  <c r="U17" i="23" s="1"/>
  <c r="G17" i="31"/>
  <c r="R17" i="31"/>
  <c r="S17" i="31" s="1"/>
  <c r="G9" i="27"/>
  <c r="L26" i="51"/>
  <c r="E26" i="51"/>
  <c r="E25" i="51"/>
  <c r="L25" i="51"/>
  <c r="N25" i="51" s="1"/>
  <c r="O25" i="51" s="1"/>
  <c r="G18" i="51"/>
  <c r="R18" i="51"/>
  <c r="S18" i="51" s="1"/>
  <c r="E17" i="51"/>
  <c r="T17" i="51"/>
  <c r="U17" i="51" s="1"/>
  <c r="T16" i="51"/>
  <c r="U16" i="51" s="1"/>
  <c r="L16" i="51"/>
  <c r="N16" i="51" s="1"/>
  <c r="O16" i="51" s="1"/>
  <c r="E27" i="53"/>
  <c r="T27" i="53"/>
  <c r="U27" i="53" s="1"/>
  <c r="I16" i="53"/>
  <c r="R16" i="53"/>
  <c r="S16" i="53" s="1"/>
  <c r="I10" i="53"/>
  <c r="R10" i="53"/>
  <c r="S10" i="53" s="1"/>
  <c r="T34" i="45"/>
  <c r="U34" i="45" s="1"/>
  <c r="E34" i="45"/>
  <c r="T24" i="45"/>
  <c r="U24" i="45" s="1"/>
  <c r="L24" i="45"/>
  <c r="M24" i="45" s="1"/>
  <c r="T16" i="45"/>
  <c r="U16" i="45" s="1"/>
  <c r="L16" i="45"/>
  <c r="M16" i="45" s="1"/>
  <c r="E13" i="23"/>
  <c r="E19" i="23"/>
  <c r="N15" i="29"/>
  <c r="O15" i="29" s="1"/>
  <c r="L26" i="53"/>
  <c r="R24" i="51"/>
  <c r="S24" i="51" s="1"/>
  <c r="L13" i="27"/>
  <c r="R20" i="27"/>
  <c r="S20" i="27" s="1"/>
  <c r="R25" i="29"/>
  <c r="S25" i="29" s="1"/>
  <c r="R15" i="31"/>
  <c r="S15" i="31" s="1"/>
  <c r="D8" i="27"/>
  <c r="J8" i="27"/>
  <c r="K8" i="27" s="1"/>
  <c r="H9" i="27"/>
  <c r="I9" i="27" s="1"/>
  <c r="F10" i="27"/>
  <c r="G10" i="27" s="1"/>
  <c r="D11" i="27"/>
  <c r="J11" i="27"/>
  <c r="K11" i="27" s="1"/>
  <c r="F8" i="51"/>
  <c r="D9" i="51"/>
  <c r="T9" i="51" s="1"/>
  <c r="U9" i="51" s="1"/>
  <c r="J9" i="51"/>
  <c r="K9" i="51" s="1"/>
  <c r="H10" i="51"/>
  <c r="F11" i="51"/>
  <c r="G11" i="51" s="1"/>
  <c r="D12" i="51"/>
  <c r="T12" i="51" s="1"/>
  <c r="U12" i="51" s="1"/>
  <c r="J12" i="51"/>
  <c r="K12" i="51" s="1"/>
  <c r="H13" i="51"/>
  <c r="I13" i="51" s="1"/>
  <c r="F14" i="51"/>
  <c r="D15" i="51"/>
  <c r="E15" i="51" s="1"/>
  <c r="J15" i="51"/>
  <c r="K15" i="51" s="1"/>
  <c r="H16" i="51"/>
  <c r="F17" i="51"/>
  <c r="G17" i="51" s="1"/>
  <c r="D18" i="51"/>
  <c r="E18" i="51" s="1"/>
  <c r="J18" i="51"/>
  <c r="K18" i="51" s="1"/>
  <c r="H19" i="51"/>
  <c r="I19" i="51" s="1"/>
  <c r="F20" i="51"/>
  <c r="D21" i="51"/>
  <c r="E21" i="51" s="1"/>
  <c r="J21" i="51"/>
  <c r="K21" i="51" s="1"/>
  <c r="H22" i="51"/>
  <c r="I22" i="51" s="1"/>
  <c r="F23" i="51"/>
  <c r="D24" i="51"/>
  <c r="J24" i="51"/>
  <c r="K24" i="51" s="1"/>
  <c r="H25" i="51"/>
  <c r="I25" i="51" s="1"/>
  <c r="F26" i="51"/>
  <c r="D27" i="51"/>
  <c r="E27" i="51" s="1"/>
  <c r="J27" i="51"/>
  <c r="K27" i="51" s="1"/>
  <c r="H28" i="51"/>
  <c r="F29" i="51"/>
  <c r="G29" i="51" s="1"/>
  <c r="D30" i="51"/>
  <c r="J30" i="51"/>
  <c r="K30" i="51" s="1"/>
  <c r="H31" i="51"/>
  <c r="F32" i="51"/>
  <c r="D33" i="51"/>
  <c r="L33" i="51" s="1"/>
  <c r="N33" i="51" s="1"/>
  <c r="O33" i="51" s="1"/>
  <c r="J33" i="51"/>
  <c r="K33" i="51" s="1"/>
  <c r="H34" i="51"/>
  <c r="F35" i="51"/>
  <c r="G35" i="51" s="1"/>
  <c r="D8" i="45"/>
  <c r="L8" i="45" s="1"/>
  <c r="M8" i="45" s="1"/>
  <c r="J8" i="45"/>
  <c r="K8" i="45" s="1"/>
  <c r="H9" i="45"/>
  <c r="I9" i="45" s="1"/>
  <c r="F10" i="45"/>
  <c r="G10" i="45" s="1"/>
  <c r="D11" i="45"/>
  <c r="J11" i="45"/>
  <c r="K11" i="45" s="1"/>
  <c r="H12" i="45"/>
  <c r="I12" i="45" s="1"/>
  <c r="F13" i="45"/>
  <c r="D14" i="45"/>
  <c r="L14" i="45" s="1"/>
  <c r="J14" i="45"/>
  <c r="K14" i="45" s="1"/>
  <c r="H15" i="45"/>
  <c r="F16" i="45"/>
  <c r="D17" i="45"/>
  <c r="L17" i="45" s="1"/>
  <c r="J17" i="45"/>
  <c r="K17" i="45" s="1"/>
  <c r="H18" i="45"/>
  <c r="I18" i="45" s="1"/>
  <c r="F19" i="45"/>
  <c r="D20" i="45"/>
  <c r="T20" i="45" s="1"/>
  <c r="U20" i="45" s="1"/>
  <c r="J20" i="45"/>
  <c r="K20" i="45" s="1"/>
  <c r="H21" i="45"/>
  <c r="I21" i="45" s="1"/>
  <c r="F22" i="45"/>
  <c r="G22" i="45" s="1"/>
  <c r="D23" i="45"/>
  <c r="E23" i="45" s="1"/>
  <c r="J23" i="45"/>
  <c r="K23" i="45" s="1"/>
  <c r="H24" i="45"/>
  <c r="I24" i="45" s="1"/>
  <c r="F25" i="45"/>
  <c r="G25" i="45" s="1"/>
  <c r="D26" i="45"/>
  <c r="E26" i="45" s="1"/>
  <c r="J26" i="45"/>
  <c r="K26" i="45" s="1"/>
  <c r="H27" i="45"/>
  <c r="I27" i="45" s="1"/>
  <c r="F28" i="45"/>
  <c r="G28" i="45" s="1"/>
  <c r="D29" i="45"/>
  <c r="L29" i="45" s="1"/>
  <c r="J29" i="45"/>
  <c r="K29" i="45" s="1"/>
  <c r="H30" i="45"/>
  <c r="I30" i="45" s="1"/>
  <c r="F31" i="45"/>
  <c r="G31" i="45" s="1"/>
  <c r="D32" i="45"/>
  <c r="L32" i="45" s="1"/>
  <c r="M32" i="45" s="1"/>
  <c r="J32" i="45"/>
  <c r="K32" i="45" s="1"/>
  <c r="H33" i="45"/>
  <c r="I33" i="45" s="1"/>
  <c r="F34" i="45"/>
  <c r="D35" i="45"/>
  <c r="J35" i="45"/>
  <c r="K35" i="45" s="1"/>
  <c r="R33" i="53"/>
  <c r="S33" i="53" s="1"/>
  <c r="R15" i="53"/>
  <c r="S15" i="53" s="1"/>
  <c r="H8" i="25"/>
  <c r="I8" i="25" s="1"/>
  <c r="F9" i="25"/>
  <c r="D10" i="25"/>
  <c r="J10" i="25"/>
  <c r="K10" i="25" s="1"/>
  <c r="H11" i="25"/>
  <c r="I11" i="25" s="1"/>
  <c r="F12" i="25"/>
  <c r="G12" i="25" s="1"/>
  <c r="D13" i="25"/>
  <c r="J13" i="25"/>
  <c r="K13" i="25" s="1"/>
  <c r="H14" i="25"/>
  <c r="I14" i="25" s="1"/>
  <c r="F15" i="25"/>
  <c r="G15" i="25" s="1"/>
  <c r="D16" i="25"/>
  <c r="J16" i="25"/>
  <c r="K16" i="25" s="1"/>
  <c r="H17" i="25"/>
  <c r="I17" i="25" s="1"/>
  <c r="F18" i="25"/>
  <c r="G18" i="25" s="1"/>
  <c r="D19" i="25"/>
  <c r="T19" i="25" s="1"/>
  <c r="U19" i="25" s="1"/>
  <c r="J19" i="25"/>
  <c r="K19" i="25" s="1"/>
  <c r="H20" i="25"/>
  <c r="I20" i="25" s="1"/>
  <c r="F21" i="25"/>
  <c r="G21" i="25" s="1"/>
  <c r="D22" i="25"/>
  <c r="J22" i="25"/>
  <c r="K22" i="25" s="1"/>
  <c r="H23" i="25"/>
  <c r="I23" i="25" s="1"/>
  <c r="F24" i="25"/>
  <c r="G24" i="25" s="1"/>
  <c r="D25" i="25"/>
  <c r="E25" i="25" s="1"/>
  <c r="J25" i="25"/>
  <c r="K25" i="25" s="1"/>
  <c r="H26" i="25"/>
  <c r="I26" i="25" s="1"/>
  <c r="F27" i="25"/>
  <c r="G27" i="25" s="1"/>
  <c r="D28" i="25"/>
  <c r="J28" i="25"/>
  <c r="K28" i="25" s="1"/>
  <c r="H29" i="25"/>
  <c r="I29" i="25" s="1"/>
  <c r="F30" i="25"/>
  <c r="G30" i="25" s="1"/>
  <c r="D31" i="25"/>
  <c r="T31" i="25" s="1"/>
  <c r="U31" i="25" s="1"/>
  <c r="J31" i="25"/>
  <c r="K31" i="25" s="1"/>
  <c r="H32" i="25"/>
  <c r="I32" i="25" s="1"/>
  <c r="F33" i="25"/>
  <c r="G33" i="25" s="1"/>
  <c r="D34" i="25"/>
  <c r="J34" i="25"/>
  <c r="K34" i="25" s="1"/>
  <c r="H35" i="25"/>
  <c r="I35" i="25" s="1"/>
  <c r="F8" i="25"/>
  <c r="G8" i="25" s="1"/>
  <c r="D9" i="25"/>
  <c r="J9" i="25"/>
  <c r="K9" i="25" s="1"/>
  <c r="H10" i="25"/>
  <c r="I10" i="25" s="1"/>
  <c r="F11" i="25"/>
  <c r="D12" i="25"/>
  <c r="J12" i="25"/>
  <c r="K12" i="25" s="1"/>
  <c r="H13" i="25"/>
  <c r="I13" i="25" s="1"/>
  <c r="F14" i="25"/>
  <c r="G14" i="25" s="1"/>
  <c r="D15" i="25"/>
  <c r="J15" i="25"/>
  <c r="K15" i="25" s="1"/>
  <c r="H16" i="25"/>
  <c r="I16" i="25" s="1"/>
  <c r="F17" i="25"/>
  <c r="G17" i="25" s="1"/>
  <c r="D18" i="25"/>
  <c r="J18" i="25"/>
  <c r="K18" i="25" s="1"/>
  <c r="H19" i="25"/>
  <c r="I19" i="25" s="1"/>
  <c r="F20" i="25"/>
  <c r="G20" i="25" s="1"/>
  <c r="D21" i="25"/>
  <c r="E21" i="25" s="1"/>
  <c r="J21" i="25"/>
  <c r="K21" i="25" s="1"/>
  <c r="H22" i="25"/>
  <c r="I22" i="25" s="1"/>
  <c r="F23" i="25"/>
  <c r="G23" i="25" s="1"/>
  <c r="D24" i="25"/>
  <c r="J24" i="25"/>
  <c r="K24" i="25" s="1"/>
  <c r="H25" i="25"/>
  <c r="I25" i="25" s="1"/>
  <c r="F26" i="25"/>
  <c r="G26" i="25" s="1"/>
  <c r="D27" i="25"/>
  <c r="T27" i="25" s="1"/>
  <c r="U27" i="25" s="1"/>
  <c r="J27" i="25"/>
  <c r="K27" i="25" s="1"/>
  <c r="H28" i="25"/>
  <c r="I28" i="25" s="1"/>
  <c r="F29" i="25"/>
  <c r="G29" i="25" s="1"/>
  <c r="D30" i="25"/>
  <c r="J30" i="25"/>
  <c r="K30" i="25" s="1"/>
  <c r="H31" i="25"/>
  <c r="I31" i="25" s="1"/>
  <c r="F32" i="25"/>
  <c r="G32" i="25" s="1"/>
  <c r="D33" i="25"/>
  <c r="E33" i="25" s="1"/>
  <c r="J33" i="25"/>
  <c r="K33" i="25" s="1"/>
  <c r="H34" i="25"/>
  <c r="I34" i="25" s="1"/>
  <c r="F35" i="25"/>
  <c r="G35" i="25" s="1"/>
  <c r="D8" i="25"/>
  <c r="F10" i="25"/>
  <c r="G10" i="25" s="1"/>
  <c r="H12" i="25"/>
  <c r="I12" i="25" s="1"/>
  <c r="J14" i="25"/>
  <c r="K14" i="25" s="1"/>
  <c r="D17" i="25"/>
  <c r="F19" i="25"/>
  <c r="G19" i="25" s="1"/>
  <c r="H21" i="25"/>
  <c r="I21" i="25" s="1"/>
  <c r="J23" i="25"/>
  <c r="K23" i="25" s="1"/>
  <c r="D26" i="25"/>
  <c r="F28" i="25"/>
  <c r="G28" i="25" s="1"/>
  <c r="H30" i="25"/>
  <c r="I30" i="25" s="1"/>
  <c r="J32" i="25"/>
  <c r="K32" i="25" s="1"/>
  <c r="D35" i="25"/>
  <c r="T35" i="25" s="1"/>
  <c r="U35" i="25" s="1"/>
  <c r="H9" i="25"/>
  <c r="I9" i="25" s="1"/>
  <c r="J11" i="25"/>
  <c r="K11" i="25" s="1"/>
  <c r="D14" i="25"/>
  <c r="F16" i="25"/>
  <c r="G16" i="25" s="1"/>
  <c r="H18" i="25"/>
  <c r="I18" i="25" s="1"/>
  <c r="J20" i="25"/>
  <c r="K20" i="25" s="1"/>
  <c r="D23" i="25"/>
  <c r="T23" i="25" s="1"/>
  <c r="U23" i="25" s="1"/>
  <c r="F25" i="25"/>
  <c r="G25" i="25" s="1"/>
  <c r="H27" i="25"/>
  <c r="I27" i="25" s="1"/>
  <c r="J29" i="25"/>
  <c r="K29" i="25" s="1"/>
  <c r="D32" i="25"/>
  <c r="F34" i="25"/>
  <c r="G34" i="25" s="1"/>
  <c r="H8" i="17"/>
  <c r="F9" i="17"/>
  <c r="G9" i="17" s="1"/>
  <c r="D10" i="17"/>
  <c r="J10" i="17"/>
  <c r="K10" i="17" s="1"/>
  <c r="H11" i="17"/>
  <c r="I11" i="17" s="1"/>
  <c r="F12" i="17"/>
  <c r="D13" i="17"/>
  <c r="J13" i="17"/>
  <c r="K13" i="17" s="1"/>
  <c r="H14" i="17"/>
  <c r="I14" i="17" s="1"/>
  <c r="F15" i="17"/>
  <c r="G15" i="17" s="1"/>
  <c r="D16" i="17"/>
  <c r="T16" i="17" s="1"/>
  <c r="U16" i="17" s="1"/>
  <c r="J16" i="17"/>
  <c r="K16" i="17" s="1"/>
  <c r="H17" i="17"/>
  <c r="I17" i="17" s="1"/>
  <c r="F18" i="17"/>
  <c r="G18" i="17" s="1"/>
  <c r="D19" i="17"/>
  <c r="J19" i="17"/>
  <c r="K19" i="17" s="1"/>
  <c r="H20" i="17"/>
  <c r="I20" i="17" s="1"/>
  <c r="F21" i="17"/>
  <c r="G21" i="17" s="1"/>
  <c r="D22" i="17"/>
  <c r="E22" i="17" s="1"/>
  <c r="J22" i="17"/>
  <c r="K22" i="17" s="1"/>
  <c r="H23" i="17"/>
  <c r="I23" i="17" s="1"/>
  <c r="F24" i="17"/>
  <c r="G24" i="17" s="1"/>
  <c r="D25" i="17"/>
  <c r="T25" i="17" s="1"/>
  <c r="U25" i="17" s="1"/>
  <c r="J25" i="17"/>
  <c r="K25" i="17" s="1"/>
  <c r="H26" i="17"/>
  <c r="I26" i="17" s="1"/>
  <c r="D27" i="17"/>
  <c r="J27" i="17"/>
  <c r="K27" i="17" s="1"/>
  <c r="H28" i="17"/>
  <c r="I28" i="17" s="1"/>
  <c r="F29" i="17"/>
  <c r="G29" i="17" s="1"/>
  <c r="D30" i="17"/>
  <c r="J30" i="17"/>
  <c r="K30" i="17" s="1"/>
  <c r="H31" i="17"/>
  <c r="I31" i="17" s="1"/>
  <c r="F32" i="17"/>
  <c r="D33" i="17"/>
  <c r="E33" i="17" s="1"/>
  <c r="J33" i="17"/>
  <c r="K33" i="17" s="1"/>
  <c r="H34" i="17"/>
  <c r="I34" i="17" s="1"/>
  <c r="F35" i="17"/>
  <c r="J9" i="17"/>
  <c r="K9" i="17" s="1"/>
  <c r="J17" i="17"/>
  <c r="K17" i="17" s="1"/>
  <c r="D21" i="17"/>
  <c r="T21" i="17" s="1"/>
  <c r="U21" i="17" s="1"/>
  <c r="H25" i="17"/>
  <c r="I25" i="17" s="1"/>
  <c r="J28" i="17"/>
  <c r="K28" i="17" s="1"/>
  <c r="D31" i="17"/>
  <c r="D32" i="17"/>
  <c r="T32" i="17" s="1"/>
  <c r="U32" i="17" s="1"/>
  <c r="F34" i="17"/>
  <c r="G34" i="17" s="1"/>
  <c r="F8" i="17"/>
  <c r="G8" i="17" s="1"/>
  <c r="H9" i="17"/>
  <c r="I9" i="17" s="1"/>
  <c r="H10" i="17"/>
  <c r="I10" i="17" s="1"/>
  <c r="J11" i="17"/>
  <c r="K11" i="17" s="1"/>
  <c r="J12" i="17"/>
  <c r="K12" i="17" s="1"/>
  <c r="D14" i="17"/>
  <c r="D15" i="17"/>
  <c r="T15" i="17" s="1"/>
  <c r="U15" i="17" s="1"/>
  <c r="F16" i="17"/>
  <c r="F17" i="17"/>
  <c r="H18" i="17"/>
  <c r="I18" i="17" s="1"/>
  <c r="H19" i="17"/>
  <c r="I19" i="17" s="1"/>
  <c r="J20" i="17"/>
  <c r="K20" i="17" s="1"/>
  <c r="J21" i="17"/>
  <c r="K21" i="17" s="1"/>
  <c r="D23" i="17"/>
  <c r="D24" i="17"/>
  <c r="F25" i="17"/>
  <c r="F26" i="17"/>
  <c r="G26" i="17" s="1"/>
  <c r="F27" i="17"/>
  <c r="F28" i="17"/>
  <c r="H29" i="17"/>
  <c r="I29" i="17" s="1"/>
  <c r="H30" i="17"/>
  <c r="I30" i="17" s="1"/>
  <c r="J31" i="17"/>
  <c r="K31" i="17" s="1"/>
  <c r="J32" i="17"/>
  <c r="K32" i="17" s="1"/>
  <c r="D34" i="17"/>
  <c r="E34" i="17" s="1"/>
  <c r="D35" i="17"/>
  <c r="L35" i="17" s="1"/>
  <c r="M35" i="17" s="1"/>
  <c r="J8" i="17"/>
  <c r="K8" i="17" s="1"/>
  <c r="D11" i="17"/>
  <c r="L11" i="17" s="1"/>
  <c r="D12" i="17"/>
  <c r="F13" i="17"/>
  <c r="G13" i="17" s="1"/>
  <c r="F14" i="17"/>
  <c r="G14" i="17" s="1"/>
  <c r="H15" i="17"/>
  <c r="I15" i="17" s="1"/>
  <c r="H16" i="17"/>
  <c r="I16" i="17" s="1"/>
  <c r="J18" i="17"/>
  <c r="K18" i="17" s="1"/>
  <c r="D20" i="17"/>
  <c r="F22" i="17"/>
  <c r="G22" i="17" s="1"/>
  <c r="F23" i="17"/>
  <c r="G23" i="17" s="1"/>
  <c r="H24" i="17"/>
  <c r="I24" i="17" s="1"/>
  <c r="H27" i="17"/>
  <c r="I27" i="17" s="1"/>
  <c r="J29" i="17"/>
  <c r="K29" i="17" s="1"/>
  <c r="F33" i="17"/>
  <c r="H35" i="17"/>
  <c r="I35" i="17" s="1"/>
  <c r="M10" i="27"/>
  <c r="P26" i="1"/>
  <c r="Q26" i="1" s="1"/>
  <c r="N26" i="1"/>
  <c r="O26" i="1" s="1"/>
  <c r="M27" i="45"/>
  <c r="N27" i="45"/>
  <c r="O27" i="45" s="1"/>
  <c r="N27" i="53"/>
  <c r="O27" i="53" s="1"/>
  <c r="P27" i="53"/>
  <c r="Q27" i="53" s="1"/>
  <c r="M29" i="29"/>
  <c r="P29" i="29"/>
  <c r="Q29" i="29" s="1"/>
  <c r="H32" i="17"/>
  <c r="I32" i="17" s="1"/>
  <c r="D29" i="17"/>
  <c r="T29" i="17" s="1"/>
  <c r="U29" i="17" s="1"/>
  <c r="D26" i="17"/>
  <c r="L26" i="17" s="1"/>
  <c r="H22" i="17"/>
  <c r="F19" i="17"/>
  <c r="J15" i="17"/>
  <c r="K15" i="17" s="1"/>
  <c r="D9" i="17"/>
  <c r="E9" i="17" s="1"/>
  <c r="L12" i="31"/>
  <c r="T12" i="31"/>
  <c r="U12" i="31" s="1"/>
  <c r="E31" i="29"/>
  <c r="T31" i="29"/>
  <c r="U31" i="29" s="1"/>
  <c r="L16" i="29"/>
  <c r="T16" i="29"/>
  <c r="U16" i="29" s="1"/>
  <c r="G12" i="29"/>
  <c r="R12" i="29"/>
  <c r="S12" i="29" s="1"/>
  <c r="L29" i="27"/>
  <c r="T29" i="27"/>
  <c r="U29" i="27" s="1"/>
  <c r="L26" i="27"/>
  <c r="M26" i="27" s="1"/>
  <c r="E26" i="27"/>
  <c r="G25" i="27"/>
  <c r="R25" i="27"/>
  <c r="S25" i="27" s="1"/>
  <c r="I18" i="27"/>
  <c r="R18" i="27"/>
  <c r="S18" i="27" s="1"/>
  <c r="E11" i="27"/>
  <c r="L11" i="27"/>
  <c r="E30" i="51"/>
  <c r="T30" i="51"/>
  <c r="U30" i="51" s="1"/>
  <c r="T24" i="51"/>
  <c r="U24" i="51" s="1"/>
  <c r="L24" i="51"/>
  <c r="N24" i="51" s="1"/>
  <c r="O24" i="51" s="1"/>
  <c r="E24" i="51"/>
  <c r="G20" i="51"/>
  <c r="R20" i="51"/>
  <c r="S20" i="51" s="1"/>
  <c r="I16" i="51"/>
  <c r="R16" i="51"/>
  <c r="S16" i="51" s="1"/>
  <c r="G8" i="51"/>
  <c r="R8" i="51"/>
  <c r="S8" i="51" s="1"/>
  <c r="G24" i="53"/>
  <c r="R24" i="53"/>
  <c r="S24" i="53" s="1"/>
  <c r="G18" i="53"/>
  <c r="R18" i="53"/>
  <c r="S18" i="53" s="1"/>
  <c r="N24" i="53"/>
  <c r="O24" i="53" s="1"/>
  <c r="P32" i="45"/>
  <c r="Q32" i="45" s="1"/>
  <c r="N8" i="45"/>
  <c r="O8" i="45" s="1"/>
  <c r="M29" i="45"/>
  <c r="N29" i="45"/>
  <c r="O29" i="45" s="1"/>
  <c r="G33" i="53"/>
  <c r="T27" i="51"/>
  <c r="U27" i="51" s="1"/>
  <c r="L30" i="51"/>
  <c r="N30" i="51" s="1"/>
  <c r="O30" i="51" s="1"/>
  <c r="T11" i="27"/>
  <c r="U11" i="27" s="1"/>
  <c r="T26" i="27"/>
  <c r="U26" i="27" s="1"/>
  <c r="J34" i="17"/>
  <c r="K34" i="17" s="1"/>
  <c r="F31" i="17"/>
  <c r="G31" i="17" s="1"/>
  <c r="D28" i="17"/>
  <c r="T28" i="17" s="1"/>
  <c r="U28" i="17" s="1"/>
  <c r="J24" i="17"/>
  <c r="K24" i="17" s="1"/>
  <c r="H21" i="17"/>
  <c r="I21" i="17" s="1"/>
  <c r="D18" i="17"/>
  <c r="T18" i="17" s="1"/>
  <c r="U18" i="17" s="1"/>
  <c r="J14" i="17"/>
  <c r="K14" i="17" s="1"/>
  <c r="F11" i="17"/>
  <c r="D8" i="17"/>
  <c r="N21" i="23"/>
  <c r="O21" i="23" s="1"/>
  <c r="P21" i="23"/>
  <c r="Q21" i="23" s="1"/>
  <c r="R35" i="29"/>
  <c r="S35" i="29" s="1"/>
  <c r="H33" i="25"/>
  <c r="I33" i="25" s="1"/>
  <c r="J26" i="25"/>
  <c r="K26" i="25" s="1"/>
  <c r="D20" i="25"/>
  <c r="F13" i="25"/>
  <c r="G13" i="25" s="1"/>
  <c r="J24" i="33"/>
  <c r="K24" i="33" s="1"/>
  <c r="J20" i="33"/>
  <c r="K20" i="33" s="1"/>
  <c r="H31" i="33"/>
  <c r="I31" i="33" s="1"/>
  <c r="J35" i="17"/>
  <c r="K35" i="17" s="1"/>
  <c r="H12" i="17"/>
  <c r="I12" i="17" s="1"/>
  <c r="E33" i="31"/>
  <c r="L33" i="31"/>
  <c r="M33" i="31" s="1"/>
  <c r="L13" i="29"/>
  <c r="M13" i="29" s="1"/>
  <c r="E13" i="29"/>
  <c r="I21" i="27"/>
  <c r="R21" i="27"/>
  <c r="S21" i="27" s="1"/>
  <c r="I28" i="51"/>
  <c r="R28" i="51"/>
  <c r="S28" i="51" s="1"/>
  <c r="R14" i="51"/>
  <c r="S14" i="51" s="1"/>
  <c r="G14" i="51"/>
  <c r="I10" i="51"/>
  <c r="R10" i="51"/>
  <c r="S10" i="51" s="1"/>
  <c r="E9" i="51"/>
  <c r="L9" i="51"/>
  <c r="I12" i="58"/>
  <c r="J12" i="58" s="1"/>
  <c r="H12" i="58"/>
  <c r="T34" i="53"/>
  <c r="U34" i="53" s="1"/>
  <c r="E34" i="53"/>
  <c r="L34" i="53"/>
  <c r="M34" i="53" s="1"/>
  <c r="I32" i="53"/>
  <c r="R32" i="53"/>
  <c r="S32" i="53" s="1"/>
  <c r="I23" i="53"/>
  <c r="R23" i="53"/>
  <c r="S23" i="53" s="1"/>
  <c r="I17" i="53"/>
  <c r="R17" i="53"/>
  <c r="S17" i="53" s="1"/>
  <c r="I14" i="53"/>
  <c r="R14" i="53"/>
  <c r="S14" i="53" s="1"/>
  <c r="T10" i="53"/>
  <c r="U10" i="53" s="1"/>
  <c r="L10" i="53"/>
  <c r="T32" i="45"/>
  <c r="U32" i="45" s="1"/>
  <c r="E32" i="45"/>
  <c r="T26" i="45"/>
  <c r="U26" i="45" s="1"/>
  <c r="L26" i="45"/>
  <c r="E14" i="45"/>
  <c r="T14" i="45"/>
  <c r="U14" i="45" s="1"/>
  <c r="T8" i="45"/>
  <c r="U8" i="45" s="1"/>
  <c r="E8" i="45"/>
  <c r="J35" i="25"/>
  <c r="K35" i="25" s="1"/>
  <c r="D29" i="25"/>
  <c r="E29" i="25" s="1"/>
  <c r="F22" i="25"/>
  <c r="G22" i="25" s="1"/>
  <c r="H15" i="25"/>
  <c r="I15" i="25" s="1"/>
  <c r="J8" i="25"/>
  <c r="K8" i="25" s="1"/>
  <c r="P32" i="31"/>
  <c r="Q32" i="31" s="1"/>
  <c r="M21" i="53"/>
  <c r="T28" i="27"/>
  <c r="U28" i="27" s="1"/>
  <c r="E31" i="27"/>
  <c r="R25" i="31"/>
  <c r="S25" i="31" s="1"/>
  <c r="R21" i="51"/>
  <c r="S21" i="51" s="1"/>
  <c r="R22" i="51"/>
  <c r="S22" i="51" s="1"/>
  <c r="T35" i="31"/>
  <c r="U35" i="31" s="1"/>
  <c r="E35" i="31"/>
  <c r="T31" i="31"/>
  <c r="U31" i="31" s="1"/>
  <c r="E31" i="31"/>
  <c r="T30" i="31"/>
  <c r="U30" i="31" s="1"/>
  <c r="L30" i="31"/>
  <c r="M30" i="31" s="1"/>
  <c r="T19" i="31"/>
  <c r="U19" i="31" s="1"/>
  <c r="E19" i="31"/>
  <c r="T11" i="31"/>
  <c r="U11" i="31" s="1"/>
  <c r="L11" i="31"/>
  <c r="L30" i="29"/>
  <c r="T30" i="29"/>
  <c r="U30" i="29" s="1"/>
  <c r="E27" i="29"/>
  <c r="L27" i="29"/>
  <c r="N27" i="29" s="1"/>
  <c r="O27" i="29" s="1"/>
  <c r="E11" i="29"/>
  <c r="L11" i="29"/>
  <c r="L10" i="29"/>
  <c r="T10" i="29"/>
  <c r="U10" i="29" s="1"/>
  <c r="T17" i="27"/>
  <c r="U17" i="27" s="1"/>
  <c r="L17" i="27"/>
  <c r="E33" i="51"/>
  <c r="T33" i="51"/>
  <c r="U33" i="51" s="1"/>
  <c r="J11" i="19"/>
  <c r="K11" i="19" s="1"/>
  <c r="D17" i="19"/>
  <c r="E17" i="19" s="1"/>
  <c r="F22" i="19"/>
  <c r="G22" i="19" s="1"/>
  <c r="H27" i="19"/>
  <c r="I27" i="19" s="1"/>
  <c r="D33" i="19"/>
  <c r="E33" i="19" s="1"/>
  <c r="H10" i="15"/>
  <c r="I10" i="15" s="1"/>
  <c r="J31" i="15"/>
  <c r="K31" i="15" s="1"/>
  <c r="D21" i="15"/>
  <c r="L21" i="15" s="1"/>
  <c r="D17" i="13"/>
  <c r="J27" i="13"/>
  <c r="K27" i="13" s="1"/>
  <c r="L32" i="23"/>
  <c r="N32" i="23" s="1"/>
  <c r="O32" i="23" s="1"/>
  <c r="R15" i="23"/>
  <c r="S15" i="23" s="1"/>
  <c r="R17" i="23"/>
  <c r="S17" i="23" s="1"/>
  <c r="R23" i="23"/>
  <c r="S23" i="23" s="1"/>
  <c r="E33" i="23"/>
  <c r="P33" i="23"/>
  <c r="Q33" i="23" s="1"/>
  <c r="N34" i="31"/>
  <c r="O34" i="31" s="1"/>
  <c r="N32" i="31"/>
  <c r="O32" i="31" s="1"/>
  <c r="P18" i="31"/>
  <c r="Q18" i="31" s="1"/>
  <c r="N29" i="29"/>
  <c r="O29" i="29" s="1"/>
  <c r="P33" i="51"/>
  <c r="Q33" i="51" s="1"/>
  <c r="P22" i="51"/>
  <c r="Q22" i="51" s="1"/>
  <c r="P11" i="53"/>
  <c r="Q11" i="53" s="1"/>
  <c r="R15" i="25"/>
  <c r="S15" i="25" s="1"/>
  <c r="R21" i="25"/>
  <c r="S21" i="25" s="1"/>
  <c r="R25" i="25"/>
  <c r="S25" i="25" s="1"/>
  <c r="E10" i="29"/>
  <c r="E14" i="29"/>
  <c r="E17" i="29"/>
  <c r="E29" i="29"/>
  <c r="L31" i="29"/>
  <c r="E10" i="31"/>
  <c r="E12" i="31"/>
  <c r="L31" i="31"/>
  <c r="M31" i="31" s="1"/>
  <c r="T34" i="31"/>
  <c r="U34" i="31" s="1"/>
  <c r="F30" i="19"/>
  <c r="G30" i="19" s="1"/>
  <c r="H23" i="19"/>
  <c r="I23" i="19" s="1"/>
  <c r="H15" i="19"/>
  <c r="I15" i="19" s="1"/>
  <c r="H9" i="19"/>
  <c r="I9" i="19" s="1"/>
  <c r="R30" i="23"/>
  <c r="S30" i="23" s="1"/>
  <c r="J34" i="35"/>
  <c r="K34" i="35" s="1"/>
  <c r="I30" i="53"/>
  <c r="R30" i="53"/>
  <c r="S30" i="53" s="1"/>
  <c r="I26" i="53"/>
  <c r="R26" i="53"/>
  <c r="S26" i="53" s="1"/>
  <c r="I25" i="53"/>
  <c r="R25" i="53"/>
  <c r="S25" i="53" s="1"/>
  <c r="I20" i="53"/>
  <c r="R20" i="53"/>
  <c r="S20" i="53" s="1"/>
  <c r="I8" i="53"/>
  <c r="R8" i="53"/>
  <c r="S8" i="53" s="1"/>
  <c r="H22" i="13"/>
  <c r="I22" i="13" s="1"/>
  <c r="M22" i="51"/>
  <c r="M11" i="53"/>
  <c r="T18" i="31"/>
  <c r="U18" i="31" s="1"/>
  <c r="T20" i="31"/>
  <c r="U20" i="31" s="1"/>
  <c r="E32" i="31"/>
  <c r="E34" i="31"/>
  <c r="I22" i="31"/>
  <c r="R22" i="31"/>
  <c r="S22" i="31" s="1"/>
  <c r="I16" i="31"/>
  <c r="R16" i="31"/>
  <c r="S16" i="31" s="1"/>
  <c r="I14" i="31"/>
  <c r="R14" i="31"/>
  <c r="S14" i="31" s="1"/>
  <c r="H26" i="15"/>
  <c r="I26" i="15" s="1"/>
  <c r="J11" i="13"/>
  <c r="K11" i="13" s="1"/>
  <c r="J15" i="39"/>
  <c r="K15" i="39" s="1"/>
  <c r="D13" i="39"/>
  <c r="T13" i="39" s="1"/>
  <c r="U13" i="39" s="1"/>
  <c r="H34" i="39"/>
  <c r="I34" i="39" s="1"/>
  <c r="H15" i="41"/>
  <c r="I15" i="41" s="1"/>
  <c r="D35" i="41"/>
  <c r="T35" i="41" s="1"/>
  <c r="U35" i="41" s="1"/>
  <c r="H21" i="41"/>
  <c r="I21" i="41" s="1"/>
  <c r="F11" i="35"/>
  <c r="D14" i="35"/>
  <c r="T14" i="35" s="1"/>
  <c r="U14" i="35" s="1"/>
  <c r="J28" i="35"/>
  <c r="K28" i="35" s="1"/>
  <c r="J9" i="33"/>
  <c r="K9" i="33" s="1"/>
  <c r="J12" i="33"/>
  <c r="K12" i="33" s="1"/>
  <c r="F28" i="33"/>
  <c r="G28" i="33" s="1"/>
  <c r="L34" i="23"/>
  <c r="N34" i="23" s="1"/>
  <c r="O34" i="23" s="1"/>
  <c r="E12" i="17"/>
  <c r="E18" i="17"/>
  <c r="E24" i="17"/>
  <c r="T11" i="17"/>
  <c r="U11" i="17" s="1"/>
  <c r="N33" i="31"/>
  <c r="O33" i="31" s="1"/>
  <c r="P20" i="31"/>
  <c r="Q20" i="31" s="1"/>
  <c r="N18" i="31"/>
  <c r="O18" i="31" s="1"/>
  <c r="N12" i="31"/>
  <c r="O12" i="31" s="1"/>
  <c r="P10" i="31"/>
  <c r="Q10" i="31" s="1"/>
  <c r="M14" i="29"/>
  <c r="M29" i="51"/>
  <c r="M19" i="51"/>
  <c r="M27" i="53"/>
  <c r="N32" i="45"/>
  <c r="O32" i="45" s="1"/>
  <c r="P28" i="45"/>
  <c r="Q28" i="45" s="1"/>
  <c r="P25" i="45"/>
  <c r="Q25" i="45" s="1"/>
  <c r="L8" i="25"/>
  <c r="N8" i="25" s="1"/>
  <c r="O8" i="25" s="1"/>
  <c r="E9" i="25"/>
  <c r="L11" i="25"/>
  <c r="P11" i="25" s="1"/>
  <c r="Q11" i="25" s="1"/>
  <c r="L12" i="25"/>
  <c r="E13" i="25"/>
  <c r="T17" i="25"/>
  <c r="U17" i="25" s="1"/>
  <c r="T18" i="25"/>
  <c r="U18" i="25" s="1"/>
  <c r="T22" i="25"/>
  <c r="U22" i="25" s="1"/>
  <c r="R23" i="25"/>
  <c r="S23" i="25" s="1"/>
  <c r="T30" i="25"/>
  <c r="U30" i="25" s="1"/>
  <c r="R31" i="25"/>
  <c r="S31" i="25" s="1"/>
  <c r="R35" i="25"/>
  <c r="S35" i="25" s="1"/>
  <c r="L33" i="27"/>
  <c r="R9" i="29"/>
  <c r="S9" i="29" s="1"/>
  <c r="T11" i="29"/>
  <c r="U11" i="29" s="1"/>
  <c r="E15" i="29"/>
  <c r="R19" i="29"/>
  <c r="S19" i="29" s="1"/>
  <c r="E30" i="29"/>
  <c r="E18" i="31"/>
  <c r="E30" i="31"/>
  <c r="T33" i="31"/>
  <c r="U33" i="31" s="1"/>
  <c r="L35" i="31"/>
  <c r="N35" i="31" s="1"/>
  <c r="O35" i="31" s="1"/>
  <c r="T10" i="17"/>
  <c r="U10" i="17" s="1"/>
  <c r="R34" i="17"/>
  <c r="S34" i="17" s="1"/>
  <c r="F34" i="19"/>
  <c r="G34" i="19" s="1"/>
  <c r="F26" i="19"/>
  <c r="G26" i="19" s="1"/>
  <c r="H19" i="19"/>
  <c r="I19" i="19" s="1"/>
  <c r="F13" i="19"/>
  <c r="G13" i="19" s="1"/>
  <c r="H25" i="35"/>
  <c r="J34" i="33"/>
  <c r="K34" i="33" s="1"/>
  <c r="J16" i="33"/>
  <c r="K16" i="33" s="1"/>
  <c r="G23" i="27"/>
  <c r="R23" i="27"/>
  <c r="S23" i="27" s="1"/>
  <c r="T29" i="53"/>
  <c r="U29" i="53" s="1"/>
  <c r="L29" i="53"/>
  <c r="N29" i="53" s="1"/>
  <c r="O29" i="53" s="1"/>
  <c r="T24" i="53"/>
  <c r="U24" i="53" s="1"/>
  <c r="E24" i="53"/>
  <c r="E19" i="53"/>
  <c r="T19" i="53"/>
  <c r="U19" i="53" s="1"/>
  <c r="T18" i="53"/>
  <c r="U18" i="53" s="1"/>
  <c r="L18" i="53"/>
  <c r="T16" i="53"/>
  <c r="U16" i="53" s="1"/>
  <c r="L16" i="53"/>
  <c r="T13" i="53"/>
  <c r="U13" i="53" s="1"/>
  <c r="E13" i="53"/>
  <c r="E33" i="45"/>
  <c r="L33" i="45"/>
  <c r="P33" i="45" s="1"/>
  <c r="Q33" i="45" s="1"/>
  <c r="L31" i="45"/>
  <c r="N31" i="45" s="1"/>
  <c r="O31" i="45" s="1"/>
  <c r="E31" i="45"/>
  <c r="T29" i="45"/>
  <c r="U29" i="45" s="1"/>
  <c r="E29" i="45"/>
  <c r="E28" i="45"/>
  <c r="T28" i="45"/>
  <c r="U28" i="45" s="1"/>
  <c r="E25" i="45"/>
  <c r="T25" i="45"/>
  <c r="U25" i="45" s="1"/>
  <c r="L23" i="45"/>
  <c r="T23" i="45"/>
  <c r="U23" i="45" s="1"/>
  <c r="E20" i="45"/>
  <c r="L20" i="45"/>
  <c r="N20" i="45" s="1"/>
  <c r="O20" i="45" s="1"/>
  <c r="E17" i="45"/>
  <c r="T17" i="45"/>
  <c r="U17" i="45" s="1"/>
  <c r="L15" i="45"/>
  <c r="E15" i="45"/>
  <c r="J15" i="15"/>
  <c r="K15" i="15" s="1"/>
  <c r="J23" i="39"/>
  <c r="K23" i="39" s="1"/>
  <c r="R28" i="31"/>
  <c r="S28" i="31" s="1"/>
  <c r="R23" i="31"/>
  <c r="S23" i="31" s="1"/>
  <c r="M11" i="25"/>
  <c r="P12" i="25"/>
  <c r="Q12" i="25" s="1"/>
  <c r="M12" i="25"/>
  <c r="I14" i="1"/>
  <c r="R14" i="1"/>
  <c r="S14" i="1" s="1"/>
  <c r="R31" i="17"/>
  <c r="S31" i="17" s="1"/>
  <c r="N12" i="25"/>
  <c r="O12" i="25" s="1"/>
  <c r="P10" i="53"/>
  <c r="Q10" i="53" s="1"/>
  <c r="N10" i="53"/>
  <c r="O10" i="53" s="1"/>
  <c r="N19" i="53"/>
  <c r="O19" i="53" s="1"/>
  <c r="M19" i="53"/>
  <c r="N26" i="27"/>
  <c r="O26" i="27" s="1"/>
  <c r="P33" i="27"/>
  <c r="Q33" i="27" s="1"/>
  <c r="N33" i="27"/>
  <c r="O33" i="27" s="1"/>
  <c r="P27" i="29"/>
  <c r="Q27" i="29" s="1"/>
  <c r="L29" i="17"/>
  <c r="E29" i="17"/>
  <c r="G17" i="17"/>
  <c r="R17" i="17"/>
  <c r="S17" i="17" s="1"/>
  <c r="L29" i="19"/>
  <c r="M29" i="19" s="1"/>
  <c r="E29" i="19"/>
  <c r="L21" i="19"/>
  <c r="M21" i="19" s="1"/>
  <c r="T21" i="19"/>
  <c r="U21" i="19" s="1"/>
  <c r="J30" i="35"/>
  <c r="K30" i="35" s="1"/>
  <c r="D27" i="35"/>
  <c r="L27" i="35" s="1"/>
  <c r="J23" i="35"/>
  <c r="K23" i="35" s="1"/>
  <c r="J19" i="35"/>
  <c r="K19" i="35" s="1"/>
  <c r="J15" i="35"/>
  <c r="K15" i="35" s="1"/>
  <c r="F12" i="35"/>
  <c r="F8" i="35"/>
  <c r="D33" i="33"/>
  <c r="F26" i="33"/>
  <c r="G26" i="33" s="1"/>
  <c r="J22" i="33"/>
  <c r="K22" i="33" s="1"/>
  <c r="J18" i="33"/>
  <c r="K18" i="33" s="1"/>
  <c r="J14" i="33"/>
  <c r="K14" i="33" s="1"/>
  <c r="J10" i="33"/>
  <c r="K10" i="33" s="1"/>
  <c r="F32" i="41"/>
  <c r="G32" i="41" s="1"/>
  <c r="H25" i="41"/>
  <c r="I25" i="41" s="1"/>
  <c r="H17" i="41"/>
  <c r="I17" i="41" s="1"/>
  <c r="F9" i="41"/>
  <c r="G9" i="41" s="1"/>
  <c r="E33" i="13"/>
  <c r="T33" i="13"/>
  <c r="U33" i="13" s="1"/>
  <c r="D29" i="39"/>
  <c r="H18" i="39"/>
  <c r="I18" i="39" s="1"/>
  <c r="F8" i="19"/>
  <c r="F9" i="19"/>
  <c r="G9" i="19" s="1"/>
  <c r="F10" i="19"/>
  <c r="G10" i="19" s="1"/>
  <c r="D11" i="19"/>
  <c r="D12" i="19"/>
  <c r="D13" i="19"/>
  <c r="D14" i="19"/>
  <c r="J14" i="19"/>
  <c r="K14" i="19" s="1"/>
  <c r="J15" i="19"/>
  <c r="K15" i="19" s="1"/>
  <c r="J16" i="19"/>
  <c r="K16" i="19" s="1"/>
  <c r="J17" i="19"/>
  <c r="K17" i="19" s="1"/>
  <c r="J18" i="19"/>
  <c r="K18" i="19" s="1"/>
  <c r="J19" i="19"/>
  <c r="K19" i="19" s="1"/>
  <c r="J20" i="19"/>
  <c r="K20" i="19" s="1"/>
  <c r="J21" i="19"/>
  <c r="K21" i="19" s="1"/>
  <c r="J22" i="19"/>
  <c r="K22" i="19" s="1"/>
  <c r="J23" i="19"/>
  <c r="K23" i="19" s="1"/>
  <c r="J24" i="19"/>
  <c r="K24" i="19" s="1"/>
  <c r="J25" i="19"/>
  <c r="K25" i="19" s="1"/>
  <c r="J26" i="19"/>
  <c r="K26" i="19" s="1"/>
  <c r="J27" i="19"/>
  <c r="K27" i="19" s="1"/>
  <c r="J28" i="19"/>
  <c r="K28" i="19" s="1"/>
  <c r="J29" i="19"/>
  <c r="K29" i="19" s="1"/>
  <c r="J30" i="19"/>
  <c r="K30" i="19" s="1"/>
  <c r="J31" i="19"/>
  <c r="K31" i="19" s="1"/>
  <c r="J32" i="19"/>
  <c r="K32" i="19" s="1"/>
  <c r="J33" i="19"/>
  <c r="K33" i="19" s="1"/>
  <c r="J34" i="19"/>
  <c r="K34" i="19" s="1"/>
  <c r="J35" i="19"/>
  <c r="K35" i="19" s="1"/>
  <c r="H8" i="19"/>
  <c r="I8" i="19" s="1"/>
  <c r="J9" i="19"/>
  <c r="K9" i="19" s="1"/>
  <c r="F12" i="19"/>
  <c r="G12" i="19" s="1"/>
  <c r="H13" i="19"/>
  <c r="I13" i="19" s="1"/>
  <c r="D16" i="19"/>
  <c r="F17" i="19"/>
  <c r="G17" i="19" s="1"/>
  <c r="H18" i="19"/>
  <c r="I18" i="19" s="1"/>
  <c r="D20" i="19"/>
  <c r="L20" i="19" s="1"/>
  <c r="F21" i="19"/>
  <c r="H22" i="19"/>
  <c r="I22" i="19" s="1"/>
  <c r="D24" i="19"/>
  <c r="T24" i="19" s="1"/>
  <c r="U24" i="19" s="1"/>
  <c r="F25" i="19"/>
  <c r="G25" i="19" s="1"/>
  <c r="H26" i="19"/>
  <c r="I26" i="19" s="1"/>
  <c r="D28" i="19"/>
  <c r="L28" i="19" s="1"/>
  <c r="N28" i="19" s="1"/>
  <c r="O28" i="19" s="1"/>
  <c r="F29" i="19"/>
  <c r="G29" i="19" s="1"/>
  <c r="H30" i="19"/>
  <c r="I30" i="19" s="1"/>
  <c r="D32" i="19"/>
  <c r="E32" i="19" s="1"/>
  <c r="F33" i="19"/>
  <c r="H34" i="19"/>
  <c r="I34" i="19" s="1"/>
  <c r="D9" i="19"/>
  <c r="T9" i="19" s="1"/>
  <c r="U9" i="19" s="1"/>
  <c r="H10" i="19"/>
  <c r="I10" i="19" s="1"/>
  <c r="H11" i="19"/>
  <c r="I11" i="19" s="1"/>
  <c r="J12" i="19"/>
  <c r="K12" i="19" s="1"/>
  <c r="F14" i="19"/>
  <c r="G14" i="19" s="1"/>
  <c r="F15" i="19"/>
  <c r="G15" i="19" s="1"/>
  <c r="H16" i="19"/>
  <c r="I16" i="19" s="1"/>
  <c r="D18" i="19"/>
  <c r="F19" i="19"/>
  <c r="G19" i="19" s="1"/>
  <c r="H20" i="19"/>
  <c r="D22" i="19"/>
  <c r="F23" i="19"/>
  <c r="G23" i="19" s="1"/>
  <c r="H24" i="19"/>
  <c r="I24" i="19" s="1"/>
  <c r="D26" i="19"/>
  <c r="F27" i="19"/>
  <c r="G27" i="19" s="1"/>
  <c r="H28" i="19"/>
  <c r="I28" i="19" s="1"/>
  <c r="D30" i="19"/>
  <c r="F31" i="19"/>
  <c r="H32" i="19"/>
  <c r="I32" i="19" s="1"/>
  <c r="D34" i="19"/>
  <c r="T34" i="19" s="1"/>
  <c r="U34" i="19" s="1"/>
  <c r="F35" i="19"/>
  <c r="G35" i="19" s="1"/>
  <c r="F8" i="15"/>
  <c r="G8" i="15" s="1"/>
  <c r="F9" i="15"/>
  <c r="F10" i="15"/>
  <c r="G10" i="15" s="1"/>
  <c r="F11" i="15"/>
  <c r="F12" i="15"/>
  <c r="F13" i="15"/>
  <c r="F14" i="15"/>
  <c r="F15" i="15"/>
  <c r="F16" i="15"/>
  <c r="G16" i="15" s="1"/>
  <c r="F17" i="15"/>
  <c r="F18" i="15"/>
  <c r="G18" i="15" s="1"/>
  <c r="F19" i="15"/>
  <c r="F20" i="15"/>
  <c r="F21" i="15"/>
  <c r="G21" i="15" s="1"/>
  <c r="F22" i="15"/>
  <c r="G22" i="15" s="1"/>
  <c r="F23" i="15"/>
  <c r="F24" i="15"/>
  <c r="G24" i="15" s="1"/>
  <c r="F25" i="15"/>
  <c r="F26" i="15"/>
  <c r="F27" i="15"/>
  <c r="G27" i="15" s="1"/>
  <c r="F28" i="15"/>
  <c r="G28" i="15" s="1"/>
  <c r="F29" i="15"/>
  <c r="G29" i="15" s="1"/>
  <c r="F30" i="15"/>
  <c r="G30" i="15" s="1"/>
  <c r="F31" i="15"/>
  <c r="G31" i="15" s="1"/>
  <c r="F32" i="15"/>
  <c r="G32" i="15" s="1"/>
  <c r="F33" i="15"/>
  <c r="F34" i="15"/>
  <c r="G34" i="15" s="1"/>
  <c r="F35" i="15"/>
  <c r="G35" i="15" s="1"/>
  <c r="D8" i="15"/>
  <c r="E8" i="15" s="1"/>
  <c r="H9" i="15"/>
  <c r="I9" i="15" s="1"/>
  <c r="J10" i="15"/>
  <c r="K10" i="15" s="1"/>
  <c r="D12" i="15"/>
  <c r="E12" i="15" s="1"/>
  <c r="H13" i="15"/>
  <c r="I13" i="15" s="1"/>
  <c r="J14" i="15"/>
  <c r="K14" i="15" s="1"/>
  <c r="D16" i="15"/>
  <c r="L16" i="15" s="1"/>
  <c r="P16" i="15" s="1"/>
  <c r="Q16" i="15" s="1"/>
  <c r="H17" i="15"/>
  <c r="I17" i="15" s="1"/>
  <c r="J18" i="15"/>
  <c r="K18" i="15" s="1"/>
  <c r="D20" i="15"/>
  <c r="E20" i="15" s="1"/>
  <c r="H21" i="15"/>
  <c r="I21" i="15" s="1"/>
  <c r="J22" i="15"/>
  <c r="K22" i="15" s="1"/>
  <c r="D24" i="15"/>
  <c r="E24" i="15" s="1"/>
  <c r="H25" i="15"/>
  <c r="I25" i="15" s="1"/>
  <c r="J26" i="15"/>
  <c r="K26" i="15" s="1"/>
  <c r="D28" i="15"/>
  <c r="H29" i="15"/>
  <c r="I29" i="15" s="1"/>
  <c r="J30" i="15"/>
  <c r="K30" i="15" s="1"/>
  <c r="D32" i="15"/>
  <c r="E32" i="15" s="1"/>
  <c r="H33" i="15"/>
  <c r="I33" i="15" s="1"/>
  <c r="J34" i="15"/>
  <c r="K34" i="15" s="1"/>
  <c r="J8" i="15"/>
  <c r="K8" i="15" s="1"/>
  <c r="D10" i="15"/>
  <c r="L10" i="15" s="1"/>
  <c r="N10" i="15" s="1"/>
  <c r="O10" i="15" s="1"/>
  <c r="H11" i="15"/>
  <c r="I11" i="15" s="1"/>
  <c r="J12" i="15"/>
  <c r="K12" i="15" s="1"/>
  <c r="D14" i="15"/>
  <c r="E14" i="15" s="1"/>
  <c r="H15" i="15"/>
  <c r="I15" i="15" s="1"/>
  <c r="J16" i="15"/>
  <c r="K16" i="15" s="1"/>
  <c r="D18" i="15"/>
  <c r="T18" i="15" s="1"/>
  <c r="U18" i="15" s="1"/>
  <c r="H19" i="15"/>
  <c r="I19" i="15" s="1"/>
  <c r="J20" i="15"/>
  <c r="K20" i="15" s="1"/>
  <c r="D22" i="15"/>
  <c r="L22" i="15" s="1"/>
  <c r="N22" i="15" s="1"/>
  <c r="O22" i="15" s="1"/>
  <c r="H23" i="15"/>
  <c r="I23" i="15" s="1"/>
  <c r="J24" i="15"/>
  <c r="K24" i="15" s="1"/>
  <c r="D26" i="15"/>
  <c r="E26" i="15" s="1"/>
  <c r="H27" i="15"/>
  <c r="I27" i="15" s="1"/>
  <c r="J28" i="15"/>
  <c r="K28" i="15" s="1"/>
  <c r="D30" i="15"/>
  <c r="L30" i="15" s="1"/>
  <c r="N30" i="15" s="1"/>
  <c r="O30" i="15" s="1"/>
  <c r="H31" i="15"/>
  <c r="I31" i="15" s="1"/>
  <c r="J32" i="15"/>
  <c r="K32" i="15" s="1"/>
  <c r="D34" i="15"/>
  <c r="E34" i="15" s="1"/>
  <c r="H35" i="15"/>
  <c r="I35" i="15" s="1"/>
  <c r="H8" i="15"/>
  <c r="I8" i="15" s="1"/>
  <c r="D11" i="15"/>
  <c r="T11" i="15" s="1"/>
  <c r="U11" i="15" s="1"/>
  <c r="J13" i="15"/>
  <c r="K13" i="15" s="1"/>
  <c r="H16" i="15"/>
  <c r="I16" i="15" s="1"/>
  <c r="D19" i="15"/>
  <c r="T19" i="15" s="1"/>
  <c r="U19" i="15" s="1"/>
  <c r="J21" i="15"/>
  <c r="K21" i="15" s="1"/>
  <c r="H24" i="15"/>
  <c r="I24" i="15" s="1"/>
  <c r="D27" i="15"/>
  <c r="E27" i="15" s="1"/>
  <c r="J29" i="15"/>
  <c r="K29" i="15" s="1"/>
  <c r="H32" i="15"/>
  <c r="I32" i="15" s="1"/>
  <c r="D35" i="15"/>
  <c r="T35" i="15" s="1"/>
  <c r="U35" i="15" s="1"/>
  <c r="J9" i="15"/>
  <c r="K9" i="15" s="1"/>
  <c r="H12" i="15"/>
  <c r="I12" i="15" s="1"/>
  <c r="D15" i="15"/>
  <c r="J17" i="15"/>
  <c r="K17" i="15" s="1"/>
  <c r="H20" i="15"/>
  <c r="I20" i="15" s="1"/>
  <c r="D23" i="15"/>
  <c r="J25" i="15"/>
  <c r="K25" i="15" s="1"/>
  <c r="H28" i="15"/>
  <c r="I28" i="15" s="1"/>
  <c r="D31" i="15"/>
  <c r="L31" i="15" s="1"/>
  <c r="J33" i="15"/>
  <c r="K33" i="15" s="1"/>
  <c r="J11" i="15"/>
  <c r="K11" i="15" s="1"/>
  <c r="D17" i="15"/>
  <c r="E17" i="15" s="1"/>
  <c r="H22" i="15"/>
  <c r="I22" i="15" s="1"/>
  <c r="J27" i="15"/>
  <c r="K27" i="15" s="1"/>
  <c r="D33" i="15"/>
  <c r="L33" i="15" s="1"/>
  <c r="P33" i="15" s="1"/>
  <c r="Q33" i="15" s="1"/>
  <c r="D9" i="15"/>
  <c r="E9" i="15" s="1"/>
  <c r="H14" i="15"/>
  <c r="I14" i="15" s="1"/>
  <c r="J19" i="15"/>
  <c r="K19" i="15" s="1"/>
  <c r="D25" i="15"/>
  <c r="L25" i="15" s="1"/>
  <c r="P25" i="15" s="1"/>
  <c r="Q25" i="15" s="1"/>
  <c r="H30" i="15"/>
  <c r="I30" i="15" s="1"/>
  <c r="J35" i="15"/>
  <c r="K35" i="15" s="1"/>
  <c r="F8" i="13"/>
  <c r="F9" i="13"/>
  <c r="G9" i="13" s="1"/>
  <c r="F10" i="13"/>
  <c r="F11" i="13"/>
  <c r="F12" i="13"/>
  <c r="G12" i="13" s="1"/>
  <c r="F13" i="13"/>
  <c r="F14" i="13"/>
  <c r="G14" i="13" s="1"/>
  <c r="F15" i="13"/>
  <c r="G15" i="13" s="1"/>
  <c r="F16" i="13"/>
  <c r="F17" i="13"/>
  <c r="G17" i="13" s="1"/>
  <c r="F18" i="13"/>
  <c r="F19" i="13"/>
  <c r="F20" i="13"/>
  <c r="G20" i="13" s="1"/>
  <c r="F21" i="13"/>
  <c r="F22" i="13"/>
  <c r="G22" i="13" s="1"/>
  <c r="F23" i="13"/>
  <c r="G23" i="13" s="1"/>
  <c r="F24" i="13"/>
  <c r="F25" i="13"/>
  <c r="G25" i="13" s="1"/>
  <c r="F26" i="13"/>
  <c r="F27" i="13"/>
  <c r="F28" i="13"/>
  <c r="G28" i="13" s="1"/>
  <c r="F29" i="13"/>
  <c r="F30" i="13"/>
  <c r="G30" i="13" s="1"/>
  <c r="F31" i="13"/>
  <c r="G31" i="13" s="1"/>
  <c r="F32" i="13"/>
  <c r="F33" i="13"/>
  <c r="G33" i="13" s="1"/>
  <c r="F34" i="13"/>
  <c r="F35" i="13"/>
  <c r="D8" i="13"/>
  <c r="L8" i="13" s="1"/>
  <c r="H9" i="13"/>
  <c r="I9" i="13" s="1"/>
  <c r="J10" i="13"/>
  <c r="K10" i="13" s="1"/>
  <c r="D12" i="13"/>
  <c r="H13" i="13"/>
  <c r="I13" i="13" s="1"/>
  <c r="J14" i="13"/>
  <c r="K14" i="13" s="1"/>
  <c r="D16" i="13"/>
  <c r="H17" i="13"/>
  <c r="I17" i="13" s="1"/>
  <c r="J18" i="13"/>
  <c r="K18" i="13" s="1"/>
  <c r="D20" i="13"/>
  <c r="H21" i="13"/>
  <c r="I21" i="13" s="1"/>
  <c r="J22" i="13"/>
  <c r="K22" i="13" s="1"/>
  <c r="D24" i="13"/>
  <c r="E24" i="13" s="1"/>
  <c r="H25" i="13"/>
  <c r="I25" i="13" s="1"/>
  <c r="J26" i="13"/>
  <c r="K26" i="13" s="1"/>
  <c r="D28" i="13"/>
  <c r="H29" i="13"/>
  <c r="I29" i="13" s="1"/>
  <c r="J30" i="13"/>
  <c r="K30" i="13" s="1"/>
  <c r="D32" i="13"/>
  <c r="E32" i="13" s="1"/>
  <c r="H33" i="13"/>
  <c r="I33" i="13" s="1"/>
  <c r="J34" i="13"/>
  <c r="K34" i="13" s="1"/>
  <c r="J8" i="13"/>
  <c r="K8" i="13" s="1"/>
  <c r="D10" i="13"/>
  <c r="E10" i="13" s="1"/>
  <c r="H11" i="13"/>
  <c r="I11" i="13" s="1"/>
  <c r="J12" i="13"/>
  <c r="K12" i="13" s="1"/>
  <c r="D14" i="13"/>
  <c r="E14" i="13" s="1"/>
  <c r="H15" i="13"/>
  <c r="I15" i="13" s="1"/>
  <c r="J16" i="13"/>
  <c r="K16" i="13" s="1"/>
  <c r="D18" i="13"/>
  <c r="L18" i="13" s="1"/>
  <c r="P18" i="13" s="1"/>
  <c r="Q18" i="13" s="1"/>
  <c r="H19" i="13"/>
  <c r="I19" i="13" s="1"/>
  <c r="J20" i="13"/>
  <c r="K20" i="13" s="1"/>
  <c r="D22" i="13"/>
  <c r="H23" i="13"/>
  <c r="I23" i="13" s="1"/>
  <c r="J24" i="13"/>
  <c r="K24" i="13" s="1"/>
  <c r="D26" i="13"/>
  <c r="T26" i="13" s="1"/>
  <c r="U26" i="13" s="1"/>
  <c r="H27" i="13"/>
  <c r="I27" i="13" s="1"/>
  <c r="J28" i="13"/>
  <c r="K28" i="13" s="1"/>
  <c r="D30" i="13"/>
  <c r="H31" i="13"/>
  <c r="I31" i="13" s="1"/>
  <c r="J32" i="13"/>
  <c r="K32" i="13" s="1"/>
  <c r="D34" i="13"/>
  <c r="L34" i="13" s="1"/>
  <c r="M34" i="13" s="1"/>
  <c r="H35" i="13"/>
  <c r="I35" i="13" s="1"/>
  <c r="J9" i="13"/>
  <c r="K9" i="13" s="1"/>
  <c r="H12" i="13"/>
  <c r="I12" i="13" s="1"/>
  <c r="D15" i="13"/>
  <c r="T15" i="13" s="1"/>
  <c r="U15" i="13" s="1"/>
  <c r="J17" i="13"/>
  <c r="K17" i="13" s="1"/>
  <c r="H20" i="13"/>
  <c r="I20" i="13" s="1"/>
  <c r="D23" i="13"/>
  <c r="E23" i="13" s="1"/>
  <c r="J25" i="13"/>
  <c r="K25" i="13" s="1"/>
  <c r="H28" i="13"/>
  <c r="I28" i="13" s="1"/>
  <c r="D31" i="13"/>
  <c r="J33" i="13"/>
  <c r="K33" i="13" s="1"/>
  <c r="H8" i="13"/>
  <c r="I8" i="13" s="1"/>
  <c r="D11" i="13"/>
  <c r="J13" i="13"/>
  <c r="K13" i="13" s="1"/>
  <c r="H16" i="13"/>
  <c r="I16" i="13" s="1"/>
  <c r="D19" i="13"/>
  <c r="E19" i="13" s="1"/>
  <c r="J21" i="13"/>
  <c r="K21" i="13" s="1"/>
  <c r="H24" i="13"/>
  <c r="I24" i="13" s="1"/>
  <c r="D27" i="13"/>
  <c r="J29" i="13"/>
  <c r="K29" i="13" s="1"/>
  <c r="H32" i="13"/>
  <c r="I32" i="13" s="1"/>
  <c r="D35" i="13"/>
  <c r="E35" i="13" s="1"/>
  <c r="D13" i="13"/>
  <c r="H18" i="13"/>
  <c r="I18" i="13" s="1"/>
  <c r="J23" i="13"/>
  <c r="K23" i="13" s="1"/>
  <c r="D29" i="13"/>
  <c r="H34" i="13"/>
  <c r="I34" i="13" s="1"/>
  <c r="H10" i="13"/>
  <c r="I10" i="13" s="1"/>
  <c r="J15" i="13"/>
  <c r="K15" i="13" s="1"/>
  <c r="D21" i="13"/>
  <c r="E21" i="13" s="1"/>
  <c r="H26" i="13"/>
  <c r="I26" i="13" s="1"/>
  <c r="J31" i="13"/>
  <c r="K31" i="13" s="1"/>
  <c r="T25" i="19"/>
  <c r="U25" i="19" s="1"/>
  <c r="T29" i="19"/>
  <c r="U29" i="19" s="1"/>
  <c r="M27" i="27"/>
  <c r="P19" i="53"/>
  <c r="Q19" i="53" s="1"/>
  <c r="N11" i="25"/>
  <c r="O11" i="25" s="1"/>
  <c r="M20" i="1"/>
  <c r="N20" i="1"/>
  <c r="O20" i="1" s="1"/>
  <c r="P20" i="1"/>
  <c r="Q20" i="1" s="1"/>
  <c r="M9" i="45"/>
  <c r="N9" i="45"/>
  <c r="O9" i="45" s="1"/>
  <c r="M13" i="45"/>
  <c r="N13" i="45"/>
  <c r="O13" i="45" s="1"/>
  <c r="M22" i="45"/>
  <c r="N22" i="45"/>
  <c r="O22" i="45" s="1"/>
  <c r="P22" i="45"/>
  <c r="Q22" i="45" s="1"/>
  <c r="M26" i="45"/>
  <c r="P26" i="45"/>
  <c r="Q26" i="45" s="1"/>
  <c r="N26" i="45"/>
  <c r="O26" i="45" s="1"/>
  <c r="M30" i="45"/>
  <c r="N30" i="45"/>
  <c r="O30" i="45" s="1"/>
  <c r="H33" i="19"/>
  <c r="I33" i="19" s="1"/>
  <c r="D31" i="19"/>
  <c r="T31" i="19" s="1"/>
  <c r="U31" i="19" s="1"/>
  <c r="F28" i="19"/>
  <c r="R28" i="19" s="1"/>
  <c r="S28" i="19" s="1"/>
  <c r="H25" i="19"/>
  <c r="I25" i="19" s="1"/>
  <c r="D23" i="19"/>
  <c r="L23" i="19" s="1"/>
  <c r="F20" i="19"/>
  <c r="G20" i="19" s="1"/>
  <c r="H17" i="19"/>
  <c r="I17" i="19" s="1"/>
  <c r="D15" i="19"/>
  <c r="T15" i="19" s="1"/>
  <c r="U15" i="19" s="1"/>
  <c r="H12" i="19"/>
  <c r="I12" i="19" s="1"/>
  <c r="D10" i="19"/>
  <c r="T10" i="19" s="1"/>
  <c r="U10" i="19" s="1"/>
  <c r="J33" i="35"/>
  <c r="K33" i="35" s="1"/>
  <c r="J29" i="35"/>
  <c r="K29" i="35" s="1"/>
  <c r="F26" i="35"/>
  <c r="G26" i="35" s="1"/>
  <c r="J22" i="35"/>
  <c r="K22" i="35" s="1"/>
  <c r="J18" i="35"/>
  <c r="K18" i="35" s="1"/>
  <c r="H35" i="33"/>
  <c r="I35" i="33" s="1"/>
  <c r="H32" i="33"/>
  <c r="I32" i="33" s="1"/>
  <c r="H25" i="33"/>
  <c r="I25" i="33" s="1"/>
  <c r="J21" i="33"/>
  <c r="K21" i="33" s="1"/>
  <c r="J17" i="33"/>
  <c r="K17" i="33" s="1"/>
  <c r="J13" i="33"/>
  <c r="K13" i="33" s="1"/>
  <c r="D31" i="41"/>
  <c r="E31" i="41" s="1"/>
  <c r="H23" i="41"/>
  <c r="I23" i="41" s="1"/>
  <c r="H34" i="15"/>
  <c r="I34" i="15" s="1"/>
  <c r="J23" i="15"/>
  <c r="K23" i="15" s="1"/>
  <c r="D13" i="15"/>
  <c r="E13" i="15" s="1"/>
  <c r="H30" i="13"/>
  <c r="I30" i="13" s="1"/>
  <c r="J19" i="13"/>
  <c r="K19" i="13" s="1"/>
  <c r="D9" i="13"/>
  <c r="E9" i="13" s="1"/>
  <c r="H26" i="39"/>
  <c r="I26" i="39" s="1"/>
  <c r="P13" i="53"/>
  <c r="Q13" i="53" s="1"/>
  <c r="N13" i="53"/>
  <c r="O13" i="53" s="1"/>
  <c r="P29" i="27"/>
  <c r="Q29" i="27" s="1"/>
  <c r="N29" i="27"/>
  <c r="O29" i="27" s="1"/>
  <c r="G33" i="17"/>
  <c r="R33" i="17"/>
  <c r="S33" i="17" s="1"/>
  <c r="R19" i="19"/>
  <c r="S19" i="19" s="1"/>
  <c r="H8" i="39"/>
  <c r="I8" i="39" s="1"/>
  <c r="F9" i="39"/>
  <c r="F10" i="39"/>
  <c r="G10" i="39" s="1"/>
  <c r="F11" i="39"/>
  <c r="G11" i="39" s="1"/>
  <c r="F12" i="39"/>
  <c r="G12" i="39" s="1"/>
  <c r="F13" i="39"/>
  <c r="F14" i="39"/>
  <c r="G14" i="39" s="1"/>
  <c r="F15" i="39"/>
  <c r="F16" i="39"/>
  <c r="G16" i="39" s="1"/>
  <c r="F17" i="39"/>
  <c r="G17" i="39" s="1"/>
  <c r="F18" i="39"/>
  <c r="G18" i="39" s="1"/>
  <c r="F19" i="39"/>
  <c r="G19" i="39" s="1"/>
  <c r="F20" i="39"/>
  <c r="G20" i="39" s="1"/>
  <c r="F21" i="39"/>
  <c r="G21" i="39" s="1"/>
  <c r="F22" i="39"/>
  <c r="G22" i="39" s="1"/>
  <c r="F23" i="39"/>
  <c r="G23" i="39" s="1"/>
  <c r="F24" i="39"/>
  <c r="G24" i="39" s="1"/>
  <c r="F25" i="39"/>
  <c r="G25" i="39" s="1"/>
  <c r="F26" i="39"/>
  <c r="G26" i="39" s="1"/>
  <c r="F27" i="39"/>
  <c r="G27" i="39" s="1"/>
  <c r="F28" i="39"/>
  <c r="G28" i="39" s="1"/>
  <c r="F29" i="39"/>
  <c r="G29" i="39" s="1"/>
  <c r="F30" i="39"/>
  <c r="G30" i="39" s="1"/>
  <c r="F31" i="39"/>
  <c r="G31" i="39" s="1"/>
  <c r="F32" i="39"/>
  <c r="G32" i="39" s="1"/>
  <c r="F33" i="39"/>
  <c r="G33" i="39" s="1"/>
  <c r="F34" i="39"/>
  <c r="G34" i="39" s="1"/>
  <c r="F35" i="39"/>
  <c r="G35" i="39" s="1"/>
  <c r="H9" i="39"/>
  <c r="I9" i="39" s="1"/>
  <c r="J10" i="39"/>
  <c r="K10" i="39" s="1"/>
  <c r="D12" i="39"/>
  <c r="H13" i="39"/>
  <c r="I13" i="39" s="1"/>
  <c r="J14" i="39"/>
  <c r="K14" i="39" s="1"/>
  <c r="D16" i="39"/>
  <c r="T16" i="39" s="1"/>
  <c r="U16" i="39" s="1"/>
  <c r="H17" i="39"/>
  <c r="I17" i="39" s="1"/>
  <c r="J18" i="39"/>
  <c r="K18" i="39" s="1"/>
  <c r="D20" i="39"/>
  <c r="H21" i="39"/>
  <c r="I21" i="39" s="1"/>
  <c r="J22" i="39"/>
  <c r="K22" i="39" s="1"/>
  <c r="D24" i="39"/>
  <c r="H25" i="39"/>
  <c r="I25" i="39" s="1"/>
  <c r="J26" i="39"/>
  <c r="K26" i="39" s="1"/>
  <c r="D28" i="39"/>
  <c r="H29" i="39"/>
  <c r="I29" i="39" s="1"/>
  <c r="J30" i="39"/>
  <c r="K30" i="39" s="1"/>
  <c r="D32" i="39"/>
  <c r="H33" i="39"/>
  <c r="I33" i="39" s="1"/>
  <c r="J34" i="39"/>
  <c r="K34" i="39" s="1"/>
  <c r="F8" i="39"/>
  <c r="G8" i="39" s="1"/>
  <c r="D10" i="39"/>
  <c r="H11" i="39"/>
  <c r="I11" i="39" s="1"/>
  <c r="J12" i="39"/>
  <c r="K12" i="39" s="1"/>
  <c r="D14" i="39"/>
  <c r="H15" i="39"/>
  <c r="I15" i="39" s="1"/>
  <c r="J16" i="39"/>
  <c r="K16" i="39" s="1"/>
  <c r="D18" i="39"/>
  <c r="E18" i="39" s="1"/>
  <c r="H19" i="39"/>
  <c r="J20" i="39"/>
  <c r="K20" i="39" s="1"/>
  <c r="D22" i="39"/>
  <c r="H23" i="39"/>
  <c r="I23" i="39" s="1"/>
  <c r="J24" i="39"/>
  <c r="K24" i="39" s="1"/>
  <c r="D26" i="39"/>
  <c r="H27" i="39"/>
  <c r="I27" i="39" s="1"/>
  <c r="J28" i="39"/>
  <c r="K28" i="39" s="1"/>
  <c r="D30" i="39"/>
  <c r="H31" i="39"/>
  <c r="I31" i="39" s="1"/>
  <c r="J32" i="39"/>
  <c r="K32" i="39" s="1"/>
  <c r="D34" i="39"/>
  <c r="H35" i="39"/>
  <c r="I35" i="39" s="1"/>
  <c r="D8" i="39"/>
  <c r="D11" i="39"/>
  <c r="J13" i="39"/>
  <c r="K13" i="39" s="1"/>
  <c r="H16" i="39"/>
  <c r="I16" i="39" s="1"/>
  <c r="D19" i="39"/>
  <c r="J21" i="39"/>
  <c r="K21" i="39" s="1"/>
  <c r="H24" i="39"/>
  <c r="I24" i="39" s="1"/>
  <c r="D27" i="39"/>
  <c r="J29" i="39"/>
  <c r="K29" i="39" s="1"/>
  <c r="H32" i="39"/>
  <c r="I32" i="39" s="1"/>
  <c r="D35" i="39"/>
  <c r="J9" i="39"/>
  <c r="K9" i="39" s="1"/>
  <c r="H12" i="39"/>
  <c r="I12" i="39" s="1"/>
  <c r="D15" i="39"/>
  <c r="T15" i="39" s="1"/>
  <c r="U15" i="39" s="1"/>
  <c r="J17" i="39"/>
  <c r="K17" i="39" s="1"/>
  <c r="H20" i="39"/>
  <c r="I20" i="39" s="1"/>
  <c r="D23" i="39"/>
  <c r="J25" i="39"/>
  <c r="K25" i="39" s="1"/>
  <c r="H28" i="39"/>
  <c r="I28" i="39" s="1"/>
  <c r="D31" i="39"/>
  <c r="J33" i="39"/>
  <c r="K33" i="39" s="1"/>
  <c r="D9" i="39"/>
  <c r="H14" i="39"/>
  <c r="I14" i="39" s="1"/>
  <c r="J19" i="39"/>
  <c r="K19" i="39" s="1"/>
  <c r="D25" i="39"/>
  <c r="H30" i="39"/>
  <c r="I30" i="39" s="1"/>
  <c r="J35" i="39"/>
  <c r="K35" i="39" s="1"/>
  <c r="J11" i="39"/>
  <c r="K11" i="39" s="1"/>
  <c r="D17" i="39"/>
  <c r="H22" i="39"/>
  <c r="I22" i="39" s="1"/>
  <c r="J27" i="39"/>
  <c r="K27" i="39" s="1"/>
  <c r="D33" i="39"/>
  <c r="H8" i="41"/>
  <c r="I8" i="41" s="1"/>
  <c r="H9" i="41"/>
  <c r="I9" i="41" s="1"/>
  <c r="F8" i="41"/>
  <c r="G8" i="41" s="1"/>
  <c r="J9" i="41"/>
  <c r="K9" i="41" s="1"/>
  <c r="J10" i="41"/>
  <c r="K10" i="41" s="1"/>
  <c r="J11" i="41"/>
  <c r="K11" i="41" s="1"/>
  <c r="J12" i="41"/>
  <c r="K12" i="41" s="1"/>
  <c r="J13" i="41"/>
  <c r="K13" i="41" s="1"/>
  <c r="J14" i="41"/>
  <c r="K14" i="41" s="1"/>
  <c r="J15" i="41"/>
  <c r="K15" i="41" s="1"/>
  <c r="J16" i="41"/>
  <c r="K16" i="41" s="1"/>
  <c r="J17" i="41"/>
  <c r="K17" i="41" s="1"/>
  <c r="J18" i="41"/>
  <c r="K18" i="41" s="1"/>
  <c r="J19" i="41"/>
  <c r="K19" i="41" s="1"/>
  <c r="J20" i="41"/>
  <c r="K20" i="41" s="1"/>
  <c r="J21" i="41"/>
  <c r="K21" i="41" s="1"/>
  <c r="J22" i="41"/>
  <c r="K22" i="41" s="1"/>
  <c r="J23" i="41"/>
  <c r="K23" i="41" s="1"/>
  <c r="J24" i="41"/>
  <c r="K24" i="41" s="1"/>
  <c r="J25" i="41"/>
  <c r="K25" i="41" s="1"/>
  <c r="J26" i="41"/>
  <c r="K26" i="41" s="1"/>
  <c r="J27" i="41"/>
  <c r="K27" i="41" s="1"/>
  <c r="J28" i="41"/>
  <c r="K28" i="41" s="1"/>
  <c r="J29" i="41"/>
  <c r="K29" i="41" s="1"/>
  <c r="J30" i="41"/>
  <c r="K30" i="41" s="1"/>
  <c r="J31" i="41"/>
  <c r="K31" i="41" s="1"/>
  <c r="J32" i="41"/>
  <c r="K32" i="41" s="1"/>
  <c r="J33" i="41"/>
  <c r="K33" i="41" s="1"/>
  <c r="J34" i="41"/>
  <c r="K34" i="41" s="1"/>
  <c r="J35" i="41"/>
  <c r="K35" i="41" s="1"/>
  <c r="D13" i="41"/>
  <c r="D9" i="41"/>
  <c r="E9" i="41" s="1"/>
  <c r="F10" i="41"/>
  <c r="G10" i="41" s="1"/>
  <c r="F11" i="41"/>
  <c r="G11" i="41" s="1"/>
  <c r="F12" i="41"/>
  <c r="G12" i="41" s="1"/>
  <c r="F13" i="41"/>
  <c r="F14" i="41"/>
  <c r="F15" i="41"/>
  <c r="F16" i="41"/>
  <c r="G16" i="41" s="1"/>
  <c r="F17" i="41"/>
  <c r="F18" i="41"/>
  <c r="G18" i="41" s="1"/>
  <c r="F19" i="41"/>
  <c r="G19" i="41" s="1"/>
  <c r="F20" i="41"/>
  <c r="G20" i="41" s="1"/>
  <c r="F21" i="41"/>
  <c r="F22" i="41"/>
  <c r="G22" i="41" s="1"/>
  <c r="F23" i="41"/>
  <c r="F24" i="41"/>
  <c r="G24" i="41" s="1"/>
  <c r="F25" i="41"/>
  <c r="F26" i="41"/>
  <c r="G26" i="41" s="1"/>
  <c r="F27" i="41"/>
  <c r="F28" i="41"/>
  <c r="G28" i="41" s="1"/>
  <c r="F29" i="41"/>
  <c r="G29" i="41" s="1"/>
  <c r="D10" i="41"/>
  <c r="T10" i="41" s="1"/>
  <c r="U10" i="41" s="1"/>
  <c r="D12" i="41"/>
  <c r="D14" i="41"/>
  <c r="E14" i="41" s="1"/>
  <c r="D16" i="41"/>
  <c r="T16" i="41" s="1"/>
  <c r="U16" i="41" s="1"/>
  <c r="D18" i="41"/>
  <c r="D20" i="41"/>
  <c r="D22" i="41"/>
  <c r="T22" i="41" s="1"/>
  <c r="U22" i="41" s="1"/>
  <c r="D24" i="41"/>
  <c r="D26" i="41"/>
  <c r="L26" i="41" s="1"/>
  <c r="D28" i="41"/>
  <c r="E28" i="41" s="1"/>
  <c r="D30" i="41"/>
  <c r="E30" i="41" s="1"/>
  <c r="F31" i="41"/>
  <c r="H32" i="41"/>
  <c r="I32" i="41" s="1"/>
  <c r="D34" i="41"/>
  <c r="F35" i="41"/>
  <c r="J8" i="41"/>
  <c r="K8" i="41" s="1"/>
  <c r="D11" i="41"/>
  <c r="E11" i="41" s="1"/>
  <c r="D15" i="41"/>
  <c r="D17" i="41"/>
  <c r="E17" i="41" s="1"/>
  <c r="D19" i="41"/>
  <c r="D21" i="41"/>
  <c r="T21" i="41" s="1"/>
  <c r="U21" i="41" s="1"/>
  <c r="D23" i="41"/>
  <c r="E23" i="41" s="1"/>
  <c r="D25" i="41"/>
  <c r="E25" i="41" s="1"/>
  <c r="D27" i="41"/>
  <c r="T27" i="41" s="1"/>
  <c r="U27" i="41" s="1"/>
  <c r="D29" i="41"/>
  <c r="T29" i="41" s="1"/>
  <c r="U29" i="41" s="1"/>
  <c r="H30" i="41"/>
  <c r="I30" i="41" s="1"/>
  <c r="D32" i="41"/>
  <c r="L32" i="41" s="1"/>
  <c r="F33" i="41"/>
  <c r="G33" i="41" s="1"/>
  <c r="H34" i="41"/>
  <c r="I34" i="41" s="1"/>
  <c r="H10" i="41"/>
  <c r="I10" i="41" s="1"/>
  <c r="H14" i="41"/>
  <c r="I14" i="41" s="1"/>
  <c r="H18" i="41"/>
  <c r="I18" i="41" s="1"/>
  <c r="H22" i="41"/>
  <c r="I22" i="41" s="1"/>
  <c r="H26" i="41"/>
  <c r="I26" i="41" s="1"/>
  <c r="F30" i="41"/>
  <c r="G30" i="41" s="1"/>
  <c r="D33" i="41"/>
  <c r="E33" i="41" s="1"/>
  <c r="H35" i="41"/>
  <c r="I35" i="41" s="1"/>
  <c r="H12" i="41"/>
  <c r="I12" i="41" s="1"/>
  <c r="H16" i="41"/>
  <c r="I16" i="41" s="1"/>
  <c r="H20" i="41"/>
  <c r="I20" i="41" s="1"/>
  <c r="H24" i="41"/>
  <c r="I24" i="41" s="1"/>
  <c r="H28" i="41"/>
  <c r="I28" i="41" s="1"/>
  <c r="H31" i="41"/>
  <c r="I31" i="41" s="1"/>
  <c r="F34" i="41"/>
  <c r="G34" i="41" s="1"/>
  <c r="H8" i="35"/>
  <c r="I8" i="35" s="1"/>
  <c r="H9" i="35"/>
  <c r="I9" i="35" s="1"/>
  <c r="H10" i="35"/>
  <c r="I10" i="35" s="1"/>
  <c r="H11" i="35"/>
  <c r="I11" i="35" s="1"/>
  <c r="H12" i="35"/>
  <c r="I12" i="35" s="1"/>
  <c r="F13" i="35"/>
  <c r="G13" i="35" s="1"/>
  <c r="F14" i="35"/>
  <c r="D15" i="35"/>
  <c r="D16" i="35"/>
  <c r="T16" i="35" s="1"/>
  <c r="U16" i="35" s="1"/>
  <c r="D17" i="35"/>
  <c r="T17" i="35" s="1"/>
  <c r="U17" i="35" s="1"/>
  <c r="D18" i="35"/>
  <c r="E18" i="35" s="1"/>
  <c r="D19" i="35"/>
  <c r="D20" i="35"/>
  <c r="D21" i="35"/>
  <c r="T21" i="35" s="1"/>
  <c r="U21" i="35" s="1"/>
  <c r="D22" i="35"/>
  <c r="L22" i="35" s="1"/>
  <c r="D23" i="35"/>
  <c r="T23" i="35" s="1"/>
  <c r="U23" i="35" s="1"/>
  <c r="D24" i="35"/>
  <c r="J24" i="35"/>
  <c r="K24" i="35" s="1"/>
  <c r="J25" i="35"/>
  <c r="K25" i="35" s="1"/>
  <c r="H26" i="35"/>
  <c r="I26" i="35" s="1"/>
  <c r="F27" i="35"/>
  <c r="G27" i="35" s="1"/>
  <c r="D29" i="35"/>
  <c r="T29" i="35" s="1"/>
  <c r="U29" i="35" s="1"/>
  <c r="D30" i="35"/>
  <c r="T30" i="35" s="1"/>
  <c r="U30" i="35" s="1"/>
  <c r="D31" i="35"/>
  <c r="T31" i="35" s="1"/>
  <c r="U31" i="35" s="1"/>
  <c r="D32" i="35"/>
  <c r="E32" i="35" s="1"/>
  <c r="D33" i="35"/>
  <c r="T33" i="35" s="1"/>
  <c r="U33" i="35" s="1"/>
  <c r="D34" i="35"/>
  <c r="T34" i="35" s="1"/>
  <c r="U34" i="35" s="1"/>
  <c r="D35" i="35"/>
  <c r="D8" i="35"/>
  <c r="E8" i="35" s="1"/>
  <c r="D9" i="35"/>
  <c r="D10" i="35"/>
  <c r="T10" i="35" s="1"/>
  <c r="U10" i="35" s="1"/>
  <c r="D11" i="35"/>
  <c r="E11" i="35" s="1"/>
  <c r="D12" i="35"/>
  <c r="D13" i="35"/>
  <c r="J13" i="35"/>
  <c r="K13" i="35" s="1"/>
  <c r="J14" i="35"/>
  <c r="K14" i="35" s="1"/>
  <c r="H15" i="35"/>
  <c r="I15" i="35" s="1"/>
  <c r="H16" i="35"/>
  <c r="I16" i="35" s="1"/>
  <c r="H17" i="35"/>
  <c r="I17" i="35" s="1"/>
  <c r="H18" i="35"/>
  <c r="I18" i="35" s="1"/>
  <c r="H19" i="35"/>
  <c r="I19" i="35" s="1"/>
  <c r="H20" i="35"/>
  <c r="I20" i="35" s="1"/>
  <c r="H21" i="35"/>
  <c r="I21" i="35" s="1"/>
  <c r="H22" i="35"/>
  <c r="I22" i="35" s="1"/>
  <c r="H23" i="35"/>
  <c r="I23" i="35" s="1"/>
  <c r="F24" i="35"/>
  <c r="G24" i="35" s="1"/>
  <c r="F25" i="35"/>
  <c r="G25" i="35" s="1"/>
  <c r="D26" i="35"/>
  <c r="T26" i="35" s="1"/>
  <c r="U26" i="35" s="1"/>
  <c r="J26" i="35"/>
  <c r="K26" i="35" s="1"/>
  <c r="J27" i="35"/>
  <c r="K27" i="35" s="1"/>
  <c r="H28" i="35"/>
  <c r="I28" i="35" s="1"/>
  <c r="H29" i="35"/>
  <c r="I29" i="35" s="1"/>
  <c r="H30" i="35"/>
  <c r="I30" i="35" s="1"/>
  <c r="H31" i="35"/>
  <c r="I31" i="35" s="1"/>
  <c r="H32" i="35"/>
  <c r="I32" i="35" s="1"/>
  <c r="H33" i="35"/>
  <c r="I33" i="35" s="1"/>
  <c r="H34" i="35"/>
  <c r="I34" i="35" s="1"/>
  <c r="H35" i="35"/>
  <c r="I35" i="35" s="1"/>
  <c r="J9" i="35"/>
  <c r="K9" i="35" s="1"/>
  <c r="J11" i="35"/>
  <c r="K11" i="35" s="1"/>
  <c r="H13" i="35"/>
  <c r="I13" i="35" s="1"/>
  <c r="F15" i="35"/>
  <c r="G15" i="35" s="1"/>
  <c r="F17" i="35"/>
  <c r="F19" i="35"/>
  <c r="F21" i="35"/>
  <c r="G21" i="35" s="1"/>
  <c r="F23" i="35"/>
  <c r="D25" i="35"/>
  <c r="E25" i="35" s="1"/>
  <c r="F28" i="35"/>
  <c r="G28" i="35" s="1"/>
  <c r="F30" i="35"/>
  <c r="G30" i="35" s="1"/>
  <c r="F32" i="35"/>
  <c r="F34" i="35"/>
  <c r="G34" i="35" s="1"/>
  <c r="J8" i="35"/>
  <c r="K8" i="35" s="1"/>
  <c r="J10" i="35"/>
  <c r="K10" i="35" s="1"/>
  <c r="J12" i="35"/>
  <c r="K12" i="35" s="1"/>
  <c r="H14" i="35"/>
  <c r="I14" i="35" s="1"/>
  <c r="F16" i="35"/>
  <c r="G16" i="35" s="1"/>
  <c r="F18" i="35"/>
  <c r="G18" i="35" s="1"/>
  <c r="F20" i="35"/>
  <c r="G20" i="35" s="1"/>
  <c r="F22" i="35"/>
  <c r="G22" i="35" s="1"/>
  <c r="H27" i="35"/>
  <c r="F29" i="35"/>
  <c r="G29" i="35" s="1"/>
  <c r="F31" i="35"/>
  <c r="G31" i="35" s="1"/>
  <c r="F33" i="35"/>
  <c r="F35" i="35"/>
  <c r="H8" i="33"/>
  <c r="I8" i="33" s="1"/>
  <c r="F9" i="33"/>
  <c r="D10" i="33"/>
  <c r="T10" i="33" s="1"/>
  <c r="U10" i="33" s="1"/>
  <c r="D11" i="33"/>
  <c r="E11" i="33" s="1"/>
  <c r="D12" i="33"/>
  <c r="T12" i="33" s="1"/>
  <c r="U12" i="33" s="1"/>
  <c r="D13" i="33"/>
  <c r="E13" i="33" s="1"/>
  <c r="D14" i="33"/>
  <c r="L14" i="33" s="1"/>
  <c r="D15" i="33"/>
  <c r="T15" i="33" s="1"/>
  <c r="U15" i="33" s="1"/>
  <c r="D16" i="33"/>
  <c r="E16" i="33" s="1"/>
  <c r="D17" i="33"/>
  <c r="E17" i="33" s="1"/>
  <c r="D18" i="33"/>
  <c r="E18" i="33" s="1"/>
  <c r="D19" i="33"/>
  <c r="D20" i="33"/>
  <c r="T20" i="33" s="1"/>
  <c r="U20" i="33" s="1"/>
  <c r="D21" i="33"/>
  <c r="T21" i="33" s="1"/>
  <c r="U21" i="33" s="1"/>
  <c r="D22" i="33"/>
  <c r="T22" i="33" s="1"/>
  <c r="U22" i="33" s="1"/>
  <c r="D23" i="33"/>
  <c r="L23" i="33" s="1"/>
  <c r="D24" i="33"/>
  <c r="E24" i="33" s="1"/>
  <c r="H26" i="33"/>
  <c r="H27" i="33"/>
  <c r="I27" i="33" s="1"/>
  <c r="H28" i="33"/>
  <c r="I28" i="33" s="1"/>
  <c r="F29" i="33"/>
  <c r="D30" i="33"/>
  <c r="L30" i="33" s="1"/>
  <c r="J30" i="33"/>
  <c r="K30" i="33" s="1"/>
  <c r="J31" i="33"/>
  <c r="K31" i="33" s="1"/>
  <c r="D34" i="33"/>
  <c r="L34" i="33" s="1"/>
  <c r="D8" i="33"/>
  <c r="E8" i="33" s="1"/>
  <c r="H10" i="33"/>
  <c r="I10" i="33" s="1"/>
  <c r="H11" i="33"/>
  <c r="I11" i="33" s="1"/>
  <c r="H12" i="33"/>
  <c r="I12" i="33" s="1"/>
  <c r="H13" i="33"/>
  <c r="I13" i="33" s="1"/>
  <c r="H14" i="33"/>
  <c r="I14" i="33" s="1"/>
  <c r="H15" i="33"/>
  <c r="I15" i="33" s="1"/>
  <c r="H16" i="33"/>
  <c r="I16" i="33" s="1"/>
  <c r="H17" i="33"/>
  <c r="I17" i="33" s="1"/>
  <c r="H18" i="33"/>
  <c r="I18" i="33" s="1"/>
  <c r="H19" i="33"/>
  <c r="I19" i="33" s="1"/>
  <c r="H20" i="33"/>
  <c r="I20" i="33" s="1"/>
  <c r="H21" i="33"/>
  <c r="I21" i="33" s="1"/>
  <c r="H22" i="33"/>
  <c r="I22" i="33" s="1"/>
  <c r="H23" i="33"/>
  <c r="I23" i="33" s="1"/>
  <c r="H24" i="33"/>
  <c r="I24" i="33" s="1"/>
  <c r="F25" i="33"/>
  <c r="D26" i="33"/>
  <c r="E26" i="33" s="1"/>
  <c r="D27" i="33"/>
  <c r="D28" i="33"/>
  <c r="T28" i="33" s="1"/>
  <c r="U28" i="33" s="1"/>
  <c r="D29" i="33"/>
  <c r="J29" i="33"/>
  <c r="K29" i="33" s="1"/>
  <c r="H30" i="33"/>
  <c r="I30" i="33" s="1"/>
  <c r="F31" i="33"/>
  <c r="G31" i="33" s="1"/>
  <c r="F32" i="33"/>
  <c r="G32" i="33" s="1"/>
  <c r="H33" i="33"/>
  <c r="I33" i="33" s="1"/>
  <c r="H34" i="33"/>
  <c r="I34" i="33" s="1"/>
  <c r="F35" i="33"/>
  <c r="J8" i="33"/>
  <c r="K8" i="33" s="1"/>
  <c r="F10" i="33"/>
  <c r="F12" i="33"/>
  <c r="G12" i="33" s="1"/>
  <c r="F14" i="33"/>
  <c r="G14" i="33" s="1"/>
  <c r="F16" i="33"/>
  <c r="F18" i="33"/>
  <c r="R18" i="33" s="1"/>
  <c r="S18" i="33" s="1"/>
  <c r="F20" i="33"/>
  <c r="G20" i="33" s="1"/>
  <c r="F22" i="33"/>
  <c r="R22" i="33" s="1"/>
  <c r="S22" i="33" s="1"/>
  <c r="F24" i="33"/>
  <c r="G24" i="33" s="1"/>
  <c r="J25" i="33"/>
  <c r="K25" i="33" s="1"/>
  <c r="J27" i="33"/>
  <c r="K27" i="33" s="1"/>
  <c r="H29" i="33"/>
  <c r="I29" i="33" s="1"/>
  <c r="D31" i="33"/>
  <c r="T31" i="33" s="1"/>
  <c r="U31" i="33" s="1"/>
  <c r="J32" i="33"/>
  <c r="K32" i="33" s="1"/>
  <c r="F34" i="33"/>
  <c r="J35" i="33"/>
  <c r="K35" i="33" s="1"/>
  <c r="H9" i="33"/>
  <c r="I9" i="33" s="1"/>
  <c r="F11" i="33"/>
  <c r="F13" i="33"/>
  <c r="F15" i="33"/>
  <c r="F17" i="33"/>
  <c r="F19" i="33"/>
  <c r="G19" i="33" s="1"/>
  <c r="F21" i="33"/>
  <c r="G21" i="33" s="1"/>
  <c r="F23" i="33"/>
  <c r="D25" i="33"/>
  <c r="J26" i="33"/>
  <c r="K26" i="33" s="1"/>
  <c r="J28" i="33"/>
  <c r="K28" i="33" s="1"/>
  <c r="F30" i="33"/>
  <c r="G30" i="33" s="1"/>
  <c r="D32" i="33"/>
  <c r="T32" i="33" s="1"/>
  <c r="U32" i="33" s="1"/>
  <c r="F33" i="33"/>
  <c r="D35" i="33"/>
  <c r="T35" i="33" s="1"/>
  <c r="U35" i="33" s="1"/>
  <c r="D8" i="41"/>
  <c r="T8" i="41" s="1"/>
  <c r="U8" i="41" s="1"/>
  <c r="M20" i="45"/>
  <c r="P20" i="45"/>
  <c r="Q20" i="45" s="1"/>
  <c r="P29" i="53"/>
  <c r="Q29" i="53" s="1"/>
  <c r="M29" i="53"/>
  <c r="P13" i="27"/>
  <c r="Q13" i="27" s="1"/>
  <c r="M13" i="27"/>
  <c r="M9" i="31"/>
  <c r="P9" i="31"/>
  <c r="Q9" i="31" s="1"/>
  <c r="M17" i="31"/>
  <c r="N17" i="31"/>
  <c r="O17" i="31" s="1"/>
  <c r="D35" i="19"/>
  <c r="L35" i="19" s="1"/>
  <c r="F32" i="19"/>
  <c r="R32" i="19" s="1"/>
  <c r="S32" i="19" s="1"/>
  <c r="H29" i="19"/>
  <c r="I29" i="19" s="1"/>
  <c r="D27" i="19"/>
  <c r="F24" i="19"/>
  <c r="H21" i="19"/>
  <c r="I21" i="19" s="1"/>
  <c r="D19" i="19"/>
  <c r="F16" i="19"/>
  <c r="G16" i="19" s="1"/>
  <c r="J13" i="19"/>
  <c r="K13" i="19" s="1"/>
  <c r="F11" i="19"/>
  <c r="G11" i="19" s="1"/>
  <c r="J8" i="19"/>
  <c r="K8" i="19" s="1"/>
  <c r="J35" i="35"/>
  <c r="K35" i="35" s="1"/>
  <c r="J31" i="35"/>
  <c r="K31" i="35" s="1"/>
  <c r="D28" i="35"/>
  <c r="H24" i="35"/>
  <c r="I24" i="35" s="1"/>
  <c r="J20" i="35"/>
  <c r="K20" i="35" s="1"/>
  <c r="J16" i="35"/>
  <c r="K16" i="35" s="1"/>
  <c r="F9" i="35"/>
  <c r="G9" i="35" s="1"/>
  <c r="J33" i="33"/>
  <c r="K33" i="33" s="1"/>
  <c r="F27" i="33"/>
  <c r="G27" i="33" s="1"/>
  <c r="J23" i="33"/>
  <c r="K23" i="33" s="1"/>
  <c r="J19" i="33"/>
  <c r="K19" i="33" s="1"/>
  <c r="J15" i="33"/>
  <c r="K15" i="33" s="1"/>
  <c r="J11" i="33"/>
  <c r="K11" i="33" s="1"/>
  <c r="F8" i="33"/>
  <c r="G8" i="33" s="1"/>
  <c r="L29" i="31"/>
  <c r="T29" i="31"/>
  <c r="U29" i="31" s="1"/>
  <c r="T21" i="31"/>
  <c r="U21" i="31" s="1"/>
  <c r="L21" i="31"/>
  <c r="T17" i="31"/>
  <c r="U17" i="31" s="1"/>
  <c r="E17" i="31"/>
  <c r="E9" i="31"/>
  <c r="T9" i="31"/>
  <c r="U9" i="31" s="1"/>
  <c r="H33" i="41"/>
  <c r="I33" i="41" s="1"/>
  <c r="H27" i="41"/>
  <c r="I27" i="41" s="1"/>
  <c r="H19" i="41"/>
  <c r="I19" i="41" s="1"/>
  <c r="H11" i="41"/>
  <c r="I11" i="41" s="1"/>
  <c r="D29" i="15"/>
  <c r="T29" i="15" s="1"/>
  <c r="U29" i="15" s="1"/>
  <c r="H18" i="15"/>
  <c r="I18" i="15" s="1"/>
  <c r="J35" i="13"/>
  <c r="K35" i="13" s="1"/>
  <c r="D25" i="13"/>
  <c r="H14" i="13"/>
  <c r="I14" i="13" s="1"/>
  <c r="J31" i="39"/>
  <c r="K31" i="39" s="1"/>
  <c r="D21" i="39"/>
  <c r="H10" i="39"/>
  <c r="I10" i="39" s="1"/>
  <c r="T35" i="23"/>
  <c r="U35" i="23" s="1"/>
  <c r="L35" i="23"/>
  <c r="P35" i="23" s="1"/>
  <c r="Q35" i="23" s="1"/>
  <c r="L22" i="17"/>
  <c r="T22" i="17"/>
  <c r="U22" i="17" s="1"/>
  <c r="T9" i="17"/>
  <c r="U9" i="17" s="1"/>
  <c r="L9" i="17"/>
  <c r="M9" i="17" s="1"/>
  <c r="R21" i="29"/>
  <c r="S21" i="29" s="1"/>
  <c r="R21" i="31"/>
  <c r="S21" i="31" s="1"/>
  <c r="E32" i="17"/>
  <c r="R15" i="17"/>
  <c r="S15" i="17" s="1"/>
  <c r="T35" i="17"/>
  <c r="U35" i="17" s="1"/>
  <c r="R24" i="17"/>
  <c r="S24" i="17" s="1"/>
  <c r="R21" i="17"/>
  <c r="S21" i="17" s="1"/>
  <c r="T32" i="19"/>
  <c r="U32" i="19" s="1"/>
  <c r="L8" i="19"/>
  <c r="P8" i="19" s="1"/>
  <c r="Q8" i="19" s="1"/>
  <c r="E35" i="19"/>
  <c r="R14" i="19"/>
  <c r="S14" i="19" s="1"/>
  <c r="T35" i="19"/>
  <c r="U35" i="19" s="1"/>
  <c r="L32" i="19"/>
  <c r="M32" i="19" s="1"/>
  <c r="P34" i="23"/>
  <c r="Q34" i="23" s="1"/>
  <c r="E21" i="23"/>
  <c r="E35" i="23"/>
  <c r="L19" i="23"/>
  <c r="P19" i="23" s="1"/>
  <c r="Q19" i="23" s="1"/>
  <c r="R22" i="23"/>
  <c r="S22" i="23" s="1"/>
  <c r="E26" i="23"/>
  <c r="R19" i="23"/>
  <c r="S19" i="23" s="1"/>
  <c r="R31" i="23"/>
  <c r="S31" i="23" s="1"/>
  <c r="R33" i="23"/>
  <c r="S33" i="23" s="1"/>
  <c r="N25" i="23"/>
  <c r="O25" i="23" s="1"/>
  <c r="R10" i="39"/>
  <c r="S10" i="39" s="1"/>
  <c r="R34" i="39"/>
  <c r="S34" i="39" s="1"/>
  <c r="J8" i="39"/>
  <c r="K8" i="39" s="1"/>
  <c r="T13" i="41"/>
  <c r="U13" i="41" s="1"/>
  <c r="T12" i="41"/>
  <c r="U12" i="41" s="1"/>
  <c r="T19" i="41"/>
  <c r="U19" i="41" s="1"/>
  <c r="T20" i="41"/>
  <c r="U20" i="41" s="1"/>
  <c r="R30" i="41"/>
  <c r="S30" i="41" s="1"/>
  <c r="L34" i="41"/>
  <c r="E15" i="41"/>
  <c r="L24" i="41"/>
  <c r="R29" i="41"/>
  <c r="S29" i="41" s="1"/>
  <c r="M22" i="15"/>
  <c r="T13" i="15"/>
  <c r="U13" i="15" s="1"/>
  <c r="E15" i="15"/>
  <c r="T20" i="15"/>
  <c r="U20" i="15" s="1"/>
  <c r="T24" i="15"/>
  <c r="U24" i="15" s="1"/>
  <c r="T25" i="15"/>
  <c r="U25" i="15" s="1"/>
  <c r="E28" i="15"/>
  <c r="T21" i="15"/>
  <c r="U21" i="15" s="1"/>
  <c r="L24" i="15"/>
  <c r="M24" i="15" s="1"/>
  <c r="E25" i="15"/>
  <c r="L32" i="15"/>
  <c r="M32" i="15" s="1"/>
  <c r="E33" i="15"/>
  <c r="T8" i="15"/>
  <c r="U8" i="15" s="1"/>
  <c r="L13" i="15"/>
  <c r="M13" i="15" s="1"/>
  <c r="L20" i="15"/>
  <c r="L8" i="15"/>
  <c r="M8" i="15" s="1"/>
  <c r="L23" i="15"/>
  <c r="R35" i="15"/>
  <c r="S35" i="15" s="1"/>
  <c r="R32" i="15"/>
  <c r="S32" i="15" s="1"/>
  <c r="R24" i="15"/>
  <c r="S24" i="15" s="1"/>
  <c r="T9" i="13"/>
  <c r="U9" i="13" s="1"/>
  <c r="E12" i="13"/>
  <c r="L17" i="13"/>
  <c r="N17" i="13" s="1"/>
  <c r="O17" i="13" s="1"/>
  <c r="T19" i="13"/>
  <c r="U19" i="13" s="1"/>
  <c r="T23" i="13"/>
  <c r="U23" i="13" s="1"/>
  <c r="E27" i="13"/>
  <c r="L28" i="13"/>
  <c r="P28" i="13" s="1"/>
  <c r="Q28" i="13" s="1"/>
  <c r="E29" i="13"/>
  <c r="L30" i="13"/>
  <c r="M30" i="13" s="1"/>
  <c r="E31" i="13"/>
  <c r="L33" i="13"/>
  <c r="P33" i="13" s="1"/>
  <c r="Q33" i="13" s="1"/>
  <c r="T35" i="13"/>
  <c r="U35" i="13" s="1"/>
  <c r="T16" i="13"/>
  <c r="U16" i="13" s="1"/>
  <c r="T22" i="13"/>
  <c r="U22" i="13" s="1"/>
  <c r="L23" i="13"/>
  <c r="L10" i="13"/>
  <c r="T11" i="13"/>
  <c r="U11" i="13" s="1"/>
  <c r="T13" i="13"/>
  <c r="U13" i="13" s="1"/>
  <c r="T20" i="13"/>
  <c r="U20" i="13" s="1"/>
  <c r="R25" i="13"/>
  <c r="S25" i="13" s="1"/>
  <c r="R23" i="13"/>
  <c r="S23" i="13" s="1"/>
  <c r="R15" i="13"/>
  <c r="S15" i="13" s="1"/>
  <c r="E16" i="17"/>
  <c r="E29" i="23"/>
  <c r="T29" i="23"/>
  <c r="U29" i="23" s="1"/>
  <c r="T28" i="23"/>
  <c r="U28" i="23" s="1"/>
  <c r="L28" i="23"/>
  <c r="N28" i="23" s="1"/>
  <c r="O28" i="23" s="1"/>
  <c r="R12" i="23"/>
  <c r="S12" i="23" s="1"/>
  <c r="G12" i="23"/>
  <c r="E17" i="35"/>
  <c r="L17" i="35"/>
  <c r="P17" i="35" s="1"/>
  <c r="Q17" i="35" s="1"/>
  <c r="I26" i="33"/>
  <c r="T23" i="33"/>
  <c r="U23" i="33" s="1"/>
  <c r="L22" i="33"/>
  <c r="E22" i="33"/>
  <c r="L21" i="33"/>
  <c r="P21" i="33" s="1"/>
  <c r="Q21" i="33" s="1"/>
  <c r="T19" i="33"/>
  <c r="U19" i="33" s="1"/>
  <c r="L19" i="33"/>
  <c r="P19" i="33" s="1"/>
  <c r="Q19" i="33" s="1"/>
  <c r="E19" i="33"/>
  <c r="L17" i="33"/>
  <c r="E26" i="31"/>
  <c r="L26" i="31"/>
  <c r="T14" i="31"/>
  <c r="U14" i="31" s="1"/>
  <c r="E14" i="31"/>
  <c r="I11" i="31"/>
  <c r="R11" i="31"/>
  <c r="S11" i="31" s="1"/>
  <c r="E34" i="29"/>
  <c r="L34" i="29"/>
  <c r="N34" i="29" s="1"/>
  <c r="O34" i="29" s="1"/>
  <c r="T34" i="29"/>
  <c r="U34" i="29" s="1"/>
  <c r="I32" i="29"/>
  <c r="R32" i="29"/>
  <c r="S32" i="29" s="1"/>
  <c r="I31" i="29"/>
  <c r="R31" i="29"/>
  <c r="S31" i="29" s="1"/>
  <c r="I30" i="29"/>
  <c r="R30" i="29"/>
  <c r="S30" i="29" s="1"/>
  <c r="I29" i="29"/>
  <c r="R29" i="29"/>
  <c r="S29" i="29" s="1"/>
  <c r="I28" i="29"/>
  <c r="R28" i="29"/>
  <c r="S28" i="29" s="1"/>
  <c r="I27" i="29"/>
  <c r="R27" i="29"/>
  <c r="S27" i="29" s="1"/>
  <c r="I26" i="29"/>
  <c r="R26" i="29"/>
  <c r="S26" i="29" s="1"/>
  <c r="L24" i="29"/>
  <c r="T24" i="29"/>
  <c r="U24" i="29" s="1"/>
  <c r="E24" i="29"/>
  <c r="L23" i="29"/>
  <c r="T23" i="29"/>
  <c r="U23" i="29" s="1"/>
  <c r="E23" i="29"/>
  <c r="L22" i="29"/>
  <c r="N22" i="29" s="1"/>
  <c r="O22" i="29" s="1"/>
  <c r="E22" i="29"/>
  <c r="T22" i="29"/>
  <c r="U22" i="29" s="1"/>
  <c r="L21" i="29"/>
  <c r="T21" i="29"/>
  <c r="U21" i="29" s="1"/>
  <c r="E18" i="29"/>
  <c r="L18" i="29"/>
  <c r="N18" i="29" s="1"/>
  <c r="O18" i="29" s="1"/>
  <c r="T18" i="29"/>
  <c r="U18" i="29" s="1"/>
  <c r="I11" i="29"/>
  <c r="R11" i="29"/>
  <c r="S11" i="29" s="1"/>
  <c r="I10" i="29"/>
  <c r="R10" i="29"/>
  <c r="S10" i="29" s="1"/>
  <c r="L8" i="29"/>
  <c r="E8" i="29"/>
  <c r="T8" i="29"/>
  <c r="U8" i="29" s="1"/>
  <c r="L35" i="27"/>
  <c r="T35" i="27"/>
  <c r="U35" i="27" s="1"/>
  <c r="E34" i="27"/>
  <c r="L34" i="27"/>
  <c r="T34" i="27"/>
  <c r="U34" i="27" s="1"/>
  <c r="I30" i="27"/>
  <c r="R30" i="27"/>
  <c r="S30" i="27" s="1"/>
  <c r="L24" i="27"/>
  <c r="P24" i="27" s="1"/>
  <c r="Q24" i="27" s="1"/>
  <c r="T24" i="27"/>
  <c r="U24" i="27" s="1"/>
  <c r="L21" i="27"/>
  <c r="P21" i="27" s="1"/>
  <c r="Q21" i="27" s="1"/>
  <c r="E21" i="27"/>
  <c r="T21" i="27"/>
  <c r="U21" i="27" s="1"/>
  <c r="L20" i="27"/>
  <c r="E20" i="27"/>
  <c r="T20" i="27"/>
  <c r="U20" i="27" s="1"/>
  <c r="L19" i="27"/>
  <c r="N19" i="27" s="1"/>
  <c r="O19" i="27" s="1"/>
  <c r="T19" i="27"/>
  <c r="U19" i="27" s="1"/>
  <c r="E19" i="27"/>
  <c r="E18" i="27"/>
  <c r="L18" i="27"/>
  <c r="T18" i="27"/>
  <c r="U18" i="27" s="1"/>
  <c r="G17" i="27"/>
  <c r="R17" i="27"/>
  <c r="S17" i="27" s="1"/>
  <c r="I14" i="27"/>
  <c r="R14" i="27"/>
  <c r="S14" i="27" s="1"/>
  <c r="E8" i="27"/>
  <c r="L8" i="27"/>
  <c r="N8" i="27" s="1"/>
  <c r="O8" i="27" s="1"/>
  <c r="L35" i="51"/>
  <c r="M35" i="51" s="1"/>
  <c r="T35" i="51"/>
  <c r="U35" i="51" s="1"/>
  <c r="T34" i="51"/>
  <c r="U34" i="51" s="1"/>
  <c r="E34" i="51"/>
  <c r="L34" i="51"/>
  <c r="I31" i="51"/>
  <c r="R31" i="51"/>
  <c r="S31" i="51" s="1"/>
  <c r="R11" i="41"/>
  <c r="S11" i="41" s="1"/>
  <c r="R10" i="1"/>
  <c r="S10" i="1" s="1"/>
  <c r="G10" i="1"/>
  <c r="M33" i="45"/>
  <c r="N33" i="45"/>
  <c r="O33" i="45" s="1"/>
  <c r="M26" i="53"/>
  <c r="P26" i="53"/>
  <c r="Q26" i="53" s="1"/>
  <c r="N35" i="53"/>
  <c r="O35" i="53" s="1"/>
  <c r="M35" i="53"/>
  <c r="P15" i="27"/>
  <c r="Q15" i="27" s="1"/>
  <c r="M15" i="27"/>
  <c r="L17" i="17"/>
  <c r="E17" i="17"/>
  <c r="T17" i="17"/>
  <c r="U17" i="17" s="1"/>
  <c r="T24" i="23"/>
  <c r="U24" i="23" s="1"/>
  <c r="E24" i="23"/>
  <c r="P27" i="35"/>
  <c r="Q27" i="35" s="1"/>
  <c r="M27" i="35"/>
  <c r="N27" i="35"/>
  <c r="O27" i="35" s="1"/>
  <c r="I25" i="35"/>
  <c r="L19" i="35"/>
  <c r="N19" i="35" s="1"/>
  <c r="O19" i="35" s="1"/>
  <c r="E19" i="35"/>
  <c r="E28" i="23"/>
  <c r="I17" i="1"/>
  <c r="R12" i="1"/>
  <c r="S12" i="1" s="1"/>
  <c r="I12" i="1"/>
  <c r="T27" i="35"/>
  <c r="U27" i="35" s="1"/>
  <c r="R11" i="23"/>
  <c r="S11" i="23" s="1"/>
  <c r="P35" i="53"/>
  <c r="Q35" i="53" s="1"/>
  <c r="M14" i="45"/>
  <c r="N14" i="45"/>
  <c r="O14" i="45" s="1"/>
  <c r="P14" i="45"/>
  <c r="Q14" i="45" s="1"/>
  <c r="M17" i="45"/>
  <c r="N17" i="45"/>
  <c r="O17" i="45" s="1"/>
  <c r="P17" i="45"/>
  <c r="Q17" i="45" s="1"/>
  <c r="M19" i="45"/>
  <c r="P19" i="45"/>
  <c r="Q19" i="45" s="1"/>
  <c r="M19" i="31"/>
  <c r="P19" i="31"/>
  <c r="Q19" i="31" s="1"/>
  <c r="L24" i="23"/>
  <c r="M24" i="23" s="1"/>
  <c r="L30" i="23"/>
  <c r="L18" i="17"/>
  <c r="N17" i="1"/>
  <c r="O17" i="1" s="1"/>
  <c r="P17" i="1"/>
  <c r="Q17" i="1" s="1"/>
  <c r="L9" i="1"/>
  <c r="N9" i="1" s="1"/>
  <c r="O9" i="1" s="1"/>
  <c r="R13" i="1"/>
  <c r="S13" i="1" s="1"/>
  <c r="N28" i="31"/>
  <c r="O28" i="31" s="1"/>
  <c r="N15" i="27"/>
  <c r="O15" i="27" s="1"/>
  <c r="N14" i="51"/>
  <c r="O14" i="51" s="1"/>
  <c r="M14" i="51"/>
  <c r="P14" i="51"/>
  <c r="Q14" i="51" s="1"/>
  <c r="I20" i="19"/>
  <c r="P8" i="45"/>
  <c r="Q8" i="45" s="1"/>
  <c r="M8" i="25"/>
  <c r="L34" i="17"/>
  <c r="M34" i="17" s="1"/>
  <c r="T34" i="17"/>
  <c r="U34" i="17" s="1"/>
  <c r="T33" i="17"/>
  <c r="U33" i="17" s="1"/>
  <c r="L33" i="17"/>
  <c r="R8" i="17"/>
  <c r="S8" i="17" s="1"/>
  <c r="I8" i="17"/>
  <c r="G16" i="17"/>
  <c r="E21" i="17"/>
  <c r="L21" i="17"/>
  <c r="N21" i="17" s="1"/>
  <c r="O21" i="17" s="1"/>
  <c r="E20" i="19"/>
  <c r="T20" i="19"/>
  <c r="U20" i="19" s="1"/>
  <c r="R24" i="23"/>
  <c r="S24" i="23" s="1"/>
  <c r="I24" i="23"/>
  <c r="L31" i="35"/>
  <c r="E31" i="35"/>
  <c r="I27" i="35"/>
  <c r="R26" i="1"/>
  <c r="S26" i="1" s="1"/>
  <c r="I26" i="1"/>
  <c r="R20" i="1"/>
  <c r="S20" i="1" s="1"/>
  <c r="I20" i="1"/>
  <c r="E31" i="19"/>
  <c r="L31" i="19"/>
  <c r="L31" i="33"/>
  <c r="E31" i="33"/>
  <c r="R25" i="23"/>
  <c r="S25" i="23" s="1"/>
  <c r="R20" i="35"/>
  <c r="S20" i="35" s="1"/>
  <c r="R29" i="31"/>
  <c r="S29" i="31" s="1"/>
  <c r="R20" i="31"/>
  <c r="S20" i="31" s="1"/>
  <c r="R9" i="31"/>
  <c r="S9" i="31" s="1"/>
  <c r="R32" i="27"/>
  <c r="S32" i="27" s="1"/>
  <c r="R31" i="27"/>
  <c r="S31" i="27" s="1"/>
  <c r="R10" i="41"/>
  <c r="S10" i="41" s="1"/>
  <c r="R32" i="23"/>
  <c r="S32" i="23" s="1"/>
  <c r="R19" i="33"/>
  <c r="S19" i="33" s="1"/>
  <c r="R24" i="29"/>
  <c r="S24" i="29" s="1"/>
  <c r="R22" i="29"/>
  <c r="S22" i="29" s="1"/>
  <c r="R8" i="29"/>
  <c r="S8" i="29" s="1"/>
  <c r="R33" i="27"/>
  <c r="S33" i="27" s="1"/>
  <c r="R8" i="27"/>
  <c r="S8" i="27" s="1"/>
  <c r="R33" i="51"/>
  <c r="S33" i="51" s="1"/>
  <c r="R27" i="51"/>
  <c r="S27" i="51" s="1"/>
  <c r="R35" i="45"/>
  <c r="S35" i="45" s="1"/>
  <c r="R29" i="45"/>
  <c r="S29" i="45" s="1"/>
  <c r="R28" i="45"/>
  <c r="S28" i="45" s="1"/>
  <c r="R27" i="45"/>
  <c r="S27" i="45" s="1"/>
  <c r="R22" i="45"/>
  <c r="S22" i="45" s="1"/>
  <c r="R21" i="45"/>
  <c r="S21" i="45" s="1"/>
  <c r="R19" i="45"/>
  <c r="S19" i="45" s="1"/>
  <c r="R13" i="45"/>
  <c r="S13" i="45" s="1"/>
  <c r="R11" i="45"/>
  <c r="S11" i="45" s="1"/>
  <c r="R19" i="39"/>
  <c r="S19" i="39" s="1"/>
  <c r="K12" i="58"/>
  <c r="L12" i="58" s="1"/>
  <c r="M32" i="53"/>
  <c r="M24" i="53"/>
  <c r="M16" i="53"/>
  <c r="N8" i="53"/>
  <c r="O8" i="53" s="1"/>
  <c r="N34" i="53"/>
  <c r="O34" i="53" s="1"/>
  <c r="N26" i="53"/>
  <c r="O26" i="53" s="1"/>
  <c r="N18" i="53"/>
  <c r="O18" i="53" s="1"/>
  <c r="M10" i="53"/>
  <c r="M8" i="53"/>
  <c r="E33" i="53"/>
  <c r="L33" i="53"/>
  <c r="L31" i="53"/>
  <c r="T31" i="53"/>
  <c r="U31" i="53" s="1"/>
  <c r="E30" i="53"/>
  <c r="L30" i="53"/>
  <c r="E28" i="53"/>
  <c r="L28" i="53"/>
  <c r="E25" i="53"/>
  <c r="L25" i="53"/>
  <c r="L23" i="53"/>
  <c r="T23" i="53"/>
  <c r="U23" i="53" s="1"/>
  <c r="E22" i="53"/>
  <c r="L22" i="53"/>
  <c r="E20" i="53"/>
  <c r="L20" i="53"/>
  <c r="E17" i="53"/>
  <c r="L17" i="53"/>
  <c r="L15" i="53"/>
  <c r="T15" i="53"/>
  <c r="U15" i="53" s="1"/>
  <c r="E14" i="53"/>
  <c r="L14" i="53"/>
  <c r="E12" i="53"/>
  <c r="L12" i="53"/>
  <c r="E9" i="53"/>
  <c r="L9" i="53"/>
  <c r="R11" i="53"/>
  <c r="S11" i="53" s="1"/>
  <c r="R13" i="53"/>
  <c r="S13" i="53" s="1"/>
  <c r="R19" i="53"/>
  <c r="S19" i="53" s="1"/>
  <c r="R21" i="53"/>
  <c r="S21" i="53" s="1"/>
  <c r="R27" i="53"/>
  <c r="S27" i="53" s="1"/>
  <c r="R29" i="53"/>
  <c r="S29" i="53" s="1"/>
  <c r="R35" i="53"/>
  <c r="S35" i="53" s="1"/>
  <c r="N8" i="51"/>
  <c r="O8" i="51" s="1"/>
  <c r="P8" i="51"/>
  <c r="Q8" i="51" s="1"/>
  <c r="I34" i="51"/>
  <c r="R34" i="51"/>
  <c r="S34" i="51" s="1"/>
  <c r="L31" i="51"/>
  <c r="T31" i="51"/>
  <c r="U31" i="51" s="1"/>
  <c r="G26" i="51"/>
  <c r="R26" i="51"/>
  <c r="S26" i="51" s="1"/>
  <c r="P24" i="51"/>
  <c r="Q24" i="51" s="1"/>
  <c r="P16" i="51"/>
  <c r="Q16" i="51" s="1"/>
  <c r="M8" i="51"/>
  <c r="N9" i="51"/>
  <c r="O9" i="51" s="1"/>
  <c r="P9" i="51"/>
  <c r="Q9" i="51" s="1"/>
  <c r="L27" i="51"/>
  <c r="R29" i="51"/>
  <c r="S29" i="51" s="1"/>
  <c r="R35" i="51"/>
  <c r="S35" i="51" s="1"/>
  <c r="R25" i="51"/>
  <c r="S25" i="51" s="1"/>
  <c r="M33" i="51"/>
  <c r="P26" i="51"/>
  <c r="Q26" i="51" s="1"/>
  <c r="P25" i="51"/>
  <c r="Q25" i="51" s="1"/>
  <c r="M24" i="51"/>
  <c r="P17" i="51"/>
  <c r="Q17" i="51" s="1"/>
  <c r="M16" i="51"/>
  <c r="P11" i="51"/>
  <c r="Q11" i="51" s="1"/>
  <c r="R30" i="51"/>
  <c r="S30" i="51" s="1"/>
  <c r="L32" i="51"/>
  <c r="M25" i="51"/>
  <c r="P19" i="51"/>
  <c r="Q19" i="51" s="1"/>
  <c r="M17" i="51"/>
  <c r="M11" i="51"/>
  <c r="M9" i="51"/>
  <c r="E32" i="51"/>
  <c r="G32" i="51"/>
  <c r="R32" i="51"/>
  <c r="S32" i="51" s="1"/>
  <c r="E28" i="51"/>
  <c r="L28" i="51"/>
  <c r="L23" i="51"/>
  <c r="T23" i="51"/>
  <c r="U23" i="51" s="1"/>
  <c r="L21" i="51"/>
  <c r="T21" i="51"/>
  <c r="U21" i="51" s="1"/>
  <c r="E20" i="51"/>
  <c r="L20" i="51"/>
  <c r="L18" i="51"/>
  <c r="T18" i="51"/>
  <c r="U18" i="51" s="1"/>
  <c r="L15" i="51"/>
  <c r="T15" i="51"/>
  <c r="U15" i="51" s="1"/>
  <c r="L13" i="51"/>
  <c r="T13" i="51"/>
  <c r="U13" i="51" s="1"/>
  <c r="E12" i="51"/>
  <c r="L12" i="51"/>
  <c r="L10" i="51"/>
  <c r="T10" i="51"/>
  <c r="U10" i="51" s="1"/>
  <c r="R9" i="51"/>
  <c r="S9" i="51" s="1"/>
  <c r="R11" i="51"/>
  <c r="S11" i="51" s="1"/>
  <c r="R17" i="51"/>
  <c r="S17" i="51" s="1"/>
  <c r="R19" i="51"/>
  <c r="S19" i="51" s="1"/>
  <c r="G34" i="45"/>
  <c r="R34" i="45"/>
  <c r="S34" i="45" s="1"/>
  <c r="G32" i="45"/>
  <c r="R32" i="45"/>
  <c r="S32" i="45" s="1"/>
  <c r="G26" i="45"/>
  <c r="R26" i="45"/>
  <c r="S26" i="45" s="1"/>
  <c r="G24" i="45"/>
  <c r="R24" i="45"/>
  <c r="S24" i="45" s="1"/>
  <c r="G18" i="45"/>
  <c r="R18" i="45"/>
  <c r="S18" i="45" s="1"/>
  <c r="G16" i="45"/>
  <c r="R16" i="45"/>
  <c r="S16" i="45" s="1"/>
  <c r="N18" i="45"/>
  <c r="O18" i="45" s="1"/>
  <c r="N10" i="45"/>
  <c r="O10" i="45" s="1"/>
  <c r="R8" i="45"/>
  <c r="S8" i="45" s="1"/>
  <c r="R12" i="45"/>
  <c r="S12" i="45" s="1"/>
  <c r="G13" i="45"/>
  <c r="G19" i="45"/>
  <c r="R33" i="45"/>
  <c r="S33" i="45" s="1"/>
  <c r="P24" i="45"/>
  <c r="Q24" i="45" s="1"/>
  <c r="N23" i="45"/>
  <c r="O23" i="45" s="1"/>
  <c r="P16" i="45"/>
  <c r="Q16" i="45" s="1"/>
  <c r="N15" i="45"/>
  <c r="O15" i="45" s="1"/>
  <c r="P12" i="45"/>
  <c r="Q12" i="45" s="1"/>
  <c r="R9" i="45"/>
  <c r="S9" i="45" s="1"/>
  <c r="R10" i="45"/>
  <c r="S10" i="45" s="1"/>
  <c r="G11" i="45"/>
  <c r="R25" i="45"/>
  <c r="S25" i="45" s="1"/>
  <c r="R30" i="45"/>
  <c r="S30" i="45" s="1"/>
  <c r="R31" i="45"/>
  <c r="S31" i="45" s="1"/>
  <c r="P34" i="45"/>
  <c r="Q34" i="45" s="1"/>
  <c r="P29" i="45"/>
  <c r="Q29" i="45" s="1"/>
  <c r="N24" i="45"/>
  <c r="O24" i="45" s="1"/>
  <c r="P21" i="45"/>
  <c r="Q21" i="45" s="1"/>
  <c r="P18" i="45"/>
  <c r="Q18" i="45" s="1"/>
  <c r="N16" i="45"/>
  <c r="O16" i="45" s="1"/>
  <c r="N12" i="45"/>
  <c r="O12" i="45" s="1"/>
  <c r="P10" i="45"/>
  <c r="Q10" i="45" s="1"/>
  <c r="P9" i="45"/>
  <c r="Q9" i="45" s="1"/>
  <c r="R17" i="45"/>
  <c r="S17" i="45" s="1"/>
  <c r="R23" i="45"/>
  <c r="S23" i="45" s="1"/>
  <c r="G29" i="45"/>
  <c r="G35" i="45"/>
  <c r="T11" i="41"/>
  <c r="U11" i="41" s="1"/>
  <c r="G31" i="41"/>
  <c r="G25" i="41"/>
  <c r="G23" i="41"/>
  <c r="R28" i="41"/>
  <c r="S28" i="41" s="1"/>
  <c r="L33" i="41"/>
  <c r="T30" i="41"/>
  <c r="U30" i="41" s="1"/>
  <c r="L28" i="41"/>
  <c r="E27" i="41"/>
  <c r="L27" i="41"/>
  <c r="T25" i="41"/>
  <c r="U25" i="41" s="1"/>
  <c r="R8" i="41"/>
  <c r="S8" i="41" s="1"/>
  <c r="R35" i="39"/>
  <c r="S35" i="39" s="1"/>
  <c r="R31" i="39"/>
  <c r="S31" i="39" s="1"/>
  <c r="R27" i="39"/>
  <c r="S27" i="39" s="1"/>
  <c r="R23" i="39"/>
  <c r="S23" i="39" s="1"/>
  <c r="R30" i="39"/>
  <c r="S30" i="39" s="1"/>
  <c r="R11" i="39"/>
  <c r="S11" i="39" s="1"/>
  <c r="L15" i="39"/>
  <c r="R26" i="39"/>
  <c r="S26" i="39" s="1"/>
  <c r="E15" i="39"/>
  <c r="R22" i="39"/>
  <c r="S22" i="39" s="1"/>
  <c r="I19" i="39"/>
  <c r="L18" i="39"/>
  <c r="E16" i="39"/>
  <c r="G15" i="39"/>
  <c r="G11" i="35"/>
  <c r="R11" i="35"/>
  <c r="S11" i="35" s="1"/>
  <c r="G8" i="35"/>
  <c r="G14" i="35"/>
  <c r="E29" i="35"/>
  <c r="R28" i="35"/>
  <c r="S28" i="35" s="1"/>
  <c r="E22" i="35"/>
  <c r="L33" i="35"/>
  <c r="R31" i="35"/>
  <c r="S31" i="35" s="1"/>
  <c r="R35" i="35"/>
  <c r="S35" i="35" s="1"/>
  <c r="R16" i="35"/>
  <c r="S16" i="35" s="1"/>
  <c r="G35" i="35"/>
  <c r="R29" i="35"/>
  <c r="S29" i="35" s="1"/>
  <c r="T19" i="35"/>
  <c r="U19" i="35" s="1"/>
  <c r="G29" i="33"/>
  <c r="N30" i="33"/>
  <c r="O30" i="33" s="1"/>
  <c r="L25" i="33"/>
  <c r="L9" i="33"/>
  <c r="T30" i="33"/>
  <c r="U30" i="33" s="1"/>
  <c r="E9" i="33"/>
  <c r="E30" i="33"/>
  <c r="E15" i="33"/>
  <c r="L13" i="33"/>
  <c r="T13" i="33"/>
  <c r="U13" i="33" s="1"/>
  <c r="T11" i="33"/>
  <c r="U11" i="33" s="1"/>
  <c r="L11" i="33"/>
  <c r="L10" i="33"/>
  <c r="R14" i="33"/>
  <c r="S14" i="33" s="1"/>
  <c r="T27" i="31"/>
  <c r="U27" i="31" s="1"/>
  <c r="E27" i="31"/>
  <c r="L27" i="31"/>
  <c r="L25" i="31"/>
  <c r="T25" i="31"/>
  <c r="U25" i="31" s="1"/>
  <c r="L24" i="31"/>
  <c r="E24" i="31"/>
  <c r="T23" i="31"/>
  <c r="U23" i="31" s="1"/>
  <c r="L23" i="31"/>
  <c r="E22" i="31"/>
  <c r="L22" i="31"/>
  <c r="L16" i="31"/>
  <c r="T16" i="31"/>
  <c r="U16" i="31" s="1"/>
  <c r="T15" i="31"/>
  <c r="U15" i="31" s="1"/>
  <c r="E15" i="31"/>
  <c r="L8" i="31"/>
  <c r="E8" i="31"/>
  <c r="P31" i="31"/>
  <c r="Q31" i="31" s="1"/>
  <c r="P15" i="31"/>
  <c r="Q15" i="31" s="1"/>
  <c r="R18" i="31"/>
  <c r="S18" i="31" s="1"/>
  <c r="R32" i="31"/>
  <c r="S32" i="31" s="1"/>
  <c r="R33" i="31"/>
  <c r="S33" i="31" s="1"/>
  <c r="R34" i="31"/>
  <c r="S34" i="31" s="1"/>
  <c r="R35" i="31"/>
  <c r="S35" i="31" s="1"/>
  <c r="G30" i="31"/>
  <c r="R30" i="31"/>
  <c r="S30" i="31" s="1"/>
  <c r="R19" i="31"/>
  <c r="S19" i="31" s="1"/>
  <c r="E13" i="31"/>
  <c r="L13" i="31"/>
  <c r="G12" i="31"/>
  <c r="R12" i="31"/>
  <c r="S12" i="31" s="1"/>
  <c r="R10" i="31"/>
  <c r="S10" i="31" s="1"/>
  <c r="N26" i="31"/>
  <c r="O26" i="31" s="1"/>
  <c r="T8" i="31"/>
  <c r="U8" i="31" s="1"/>
  <c r="R13" i="31"/>
  <c r="S13" i="31" s="1"/>
  <c r="E21" i="31"/>
  <c r="T28" i="31"/>
  <c r="U28" i="31" s="1"/>
  <c r="R31" i="31"/>
  <c r="S31" i="31" s="1"/>
  <c r="N31" i="31"/>
  <c r="O31" i="31" s="1"/>
  <c r="P28" i="31"/>
  <c r="Q28" i="31" s="1"/>
  <c r="N19" i="31"/>
  <c r="O19" i="31" s="1"/>
  <c r="N15" i="31"/>
  <c r="O15" i="31" s="1"/>
  <c r="L14" i="31"/>
  <c r="E16" i="31"/>
  <c r="G21" i="31"/>
  <c r="E23" i="31"/>
  <c r="E25" i="31"/>
  <c r="T26" i="31"/>
  <c r="U26" i="31" s="1"/>
  <c r="E28" i="31"/>
  <c r="R8" i="31"/>
  <c r="S8" i="31" s="1"/>
  <c r="E11" i="31"/>
  <c r="E20" i="31"/>
  <c r="R24" i="31"/>
  <c r="S24" i="31" s="1"/>
  <c r="R26" i="31"/>
  <c r="S26" i="31" s="1"/>
  <c r="T32" i="31"/>
  <c r="U32" i="31" s="1"/>
  <c r="E25" i="29"/>
  <c r="L25" i="29"/>
  <c r="G23" i="29"/>
  <c r="R23" i="29"/>
  <c r="S23" i="29" s="1"/>
  <c r="M15" i="29"/>
  <c r="P13" i="29"/>
  <c r="Q13" i="29" s="1"/>
  <c r="L9" i="29"/>
  <c r="L33" i="29"/>
  <c r="N13" i="29"/>
  <c r="O13" i="29" s="1"/>
  <c r="R13" i="29"/>
  <c r="S13" i="29" s="1"/>
  <c r="R14" i="29"/>
  <c r="S14" i="29" s="1"/>
  <c r="R15" i="29"/>
  <c r="S15" i="29" s="1"/>
  <c r="R16" i="29"/>
  <c r="S16" i="29" s="1"/>
  <c r="E33" i="29"/>
  <c r="N30" i="29"/>
  <c r="O30" i="29" s="1"/>
  <c r="N14" i="29"/>
  <c r="O14" i="29" s="1"/>
  <c r="G8" i="29"/>
  <c r="L17" i="29"/>
  <c r="G24" i="29"/>
  <c r="L35" i="29"/>
  <c r="T35" i="29"/>
  <c r="U35" i="29" s="1"/>
  <c r="G33" i="29"/>
  <c r="R33" i="29"/>
  <c r="S33" i="29" s="1"/>
  <c r="L28" i="29"/>
  <c r="T28" i="29"/>
  <c r="U28" i="29" s="1"/>
  <c r="L26" i="29"/>
  <c r="T26" i="29"/>
  <c r="U26" i="29" s="1"/>
  <c r="I21" i="29"/>
  <c r="L20" i="29"/>
  <c r="E20" i="29"/>
  <c r="L19" i="29"/>
  <c r="T19" i="29"/>
  <c r="U19" i="29" s="1"/>
  <c r="G17" i="29"/>
  <c r="R17" i="29"/>
  <c r="S17" i="29" s="1"/>
  <c r="L12" i="29"/>
  <c r="T12" i="29"/>
  <c r="U12" i="29" s="1"/>
  <c r="E16" i="29"/>
  <c r="R18" i="29"/>
  <c r="S18" i="29" s="1"/>
  <c r="R20" i="29"/>
  <c r="S20" i="29" s="1"/>
  <c r="E32" i="29"/>
  <c r="R34" i="29"/>
  <c r="S34" i="29" s="1"/>
  <c r="I28" i="27"/>
  <c r="R28" i="27"/>
  <c r="S28" i="27" s="1"/>
  <c r="I26" i="27"/>
  <c r="R26" i="27"/>
  <c r="S26" i="27" s="1"/>
  <c r="E23" i="27"/>
  <c r="L23" i="27"/>
  <c r="R11" i="27"/>
  <c r="S11" i="27" s="1"/>
  <c r="T23" i="27"/>
  <c r="U23" i="27" s="1"/>
  <c r="E24" i="27"/>
  <c r="R29" i="27"/>
  <c r="S29" i="27" s="1"/>
  <c r="G15" i="27"/>
  <c r="R15" i="27"/>
  <c r="S15" i="27" s="1"/>
  <c r="G13" i="27"/>
  <c r="R13" i="27"/>
  <c r="S13" i="27" s="1"/>
  <c r="R10" i="27"/>
  <c r="S10" i="27" s="1"/>
  <c r="M33" i="27"/>
  <c r="M29" i="27"/>
  <c r="N21" i="27"/>
  <c r="O21" i="27" s="1"/>
  <c r="R12" i="27"/>
  <c r="S12" i="27" s="1"/>
  <c r="L22" i="27"/>
  <c r="E33" i="27"/>
  <c r="L32" i="27"/>
  <c r="E32" i="27"/>
  <c r="T32" i="27"/>
  <c r="U32" i="27" s="1"/>
  <c r="E30" i="27"/>
  <c r="L30" i="27"/>
  <c r="E16" i="27"/>
  <c r="L16" i="27"/>
  <c r="E14" i="27"/>
  <c r="L14" i="27"/>
  <c r="M21" i="27"/>
  <c r="N17" i="27"/>
  <c r="O17" i="27" s="1"/>
  <c r="N13" i="27"/>
  <c r="O13" i="27" s="1"/>
  <c r="T8" i="27"/>
  <c r="U8" i="27" s="1"/>
  <c r="T14" i="27"/>
  <c r="U14" i="27" s="1"/>
  <c r="E15" i="27"/>
  <c r="R16" i="27"/>
  <c r="S16" i="27" s="1"/>
  <c r="E22" i="27"/>
  <c r="R27" i="27"/>
  <c r="S27" i="27" s="1"/>
  <c r="G29" i="27"/>
  <c r="L31" i="27"/>
  <c r="R34" i="27"/>
  <c r="S34" i="27" s="1"/>
  <c r="R35" i="27"/>
  <c r="S35" i="27" s="1"/>
  <c r="E25" i="27"/>
  <c r="L25" i="27"/>
  <c r="G24" i="27"/>
  <c r="R24" i="27"/>
  <c r="S24" i="27" s="1"/>
  <c r="G22" i="27"/>
  <c r="R22" i="27"/>
  <c r="S22" i="27" s="1"/>
  <c r="R19" i="27"/>
  <c r="S19" i="27" s="1"/>
  <c r="E9" i="27"/>
  <c r="L9" i="27"/>
  <c r="E35" i="25"/>
  <c r="L35" i="25"/>
  <c r="E31" i="25"/>
  <c r="L31" i="25"/>
  <c r="L29" i="25"/>
  <c r="T29" i="25"/>
  <c r="U29" i="25" s="1"/>
  <c r="E27" i="25"/>
  <c r="L27" i="25"/>
  <c r="L25" i="25"/>
  <c r="E23" i="25"/>
  <c r="L23" i="25"/>
  <c r="L21" i="25"/>
  <c r="T21" i="25"/>
  <c r="U21" i="25" s="1"/>
  <c r="E19" i="25"/>
  <c r="L19" i="25"/>
  <c r="R10" i="25"/>
  <c r="S10" i="25" s="1"/>
  <c r="R14" i="25"/>
  <c r="S14" i="25" s="1"/>
  <c r="R16" i="25"/>
  <c r="S16" i="25" s="1"/>
  <c r="R22" i="25"/>
  <c r="S22" i="25" s="1"/>
  <c r="R24" i="25"/>
  <c r="S24" i="25" s="1"/>
  <c r="R28" i="25"/>
  <c r="S28" i="25" s="1"/>
  <c r="R30" i="25"/>
  <c r="S30" i="25" s="1"/>
  <c r="R32" i="25"/>
  <c r="S32" i="25" s="1"/>
  <c r="R34" i="25"/>
  <c r="S34" i="25" s="1"/>
  <c r="P29" i="23"/>
  <c r="Q29" i="23" s="1"/>
  <c r="M29" i="23"/>
  <c r="P25" i="23"/>
  <c r="Q25" i="23" s="1"/>
  <c r="G27" i="23"/>
  <c r="R27" i="23"/>
  <c r="S27" i="23" s="1"/>
  <c r="R26" i="23"/>
  <c r="S26" i="23" s="1"/>
  <c r="G26" i="23"/>
  <c r="L20" i="23"/>
  <c r="E20" i="23"/>
  <c r="T20" i="23"/>
  <c r="U20" i="23" s="1"/>
  <c r="R18" i="23"/>
  <c r="S18" i="23" s="1"/>
  <c r="L31" i="23"/>
  <c r="E31" i="23"/>
  <c r="I29" i="23"/>
  <c r="R29" i="23"/>
  <c r="S29" i="23" s="1"/>
  <c r="T27" i="23"/>
  <c r="U27" i="23" s="1"/>
  <c r="L27" i="23"/>
  <c r="L11" i="23"/>
  <c r="T11" i="23"/>
  <c r="U11" i="23" s="1"/>
  <c r="E32" i="23"/>
  <c r="E27" i="23"/>
  <c r="G35" i="23"/>
  <c r="R35" i="23"/>
  <c r="S35" i="23" s="1"/>
  <c r="L23" i="23"/>
  <c r="E23" i="23"/>
  <c r="I21" i="23"/>
  <c r="R21" i="23"/>
  <c r="S21" i="23" s="1"/>
  <c r="L16" i="23"/>
  <c r="E16" i="23"/>
  <c r="L15" i="23"/>
  <c r="E15" i="23"/>
  <c r="R14" i="23"/>
  <c r="S14" i="23" s="1"/>
  <c r="I13" i="23"/>
  <c r="R13" i="23"/>
  <c r="S13" i="23" s="1"/>
  <c r="L9" i="23"/>
  <c r="E9" i="23"/>
  <c r="T9" i="23"/>
  <c r="U9" i="23" s="1"/>
  <c r="R34" i="23"/>
  <c r="S34" i="23" s="1"/>
  <c r="L26" i="23"/>
  <c r="M26" i="23" s="1"/>
  <c r="E25" i="23"/>
  <c r="R10" i="23"/>
  <c r="S10" i="23" s="1"/>
  <c r="R28" i="23"/>
  <c r="S28" i="23" s="1"/>
  <c r="N20" i="19"/>
  <c r="O20" i="19" s="1"/>
  <c r="P20" i="19"/>
  <c r="Q20" i="19" s="1"/>
  <c r="G18" i="19"/>
  <c r="R35" i="19"/>
  <c r="S35" i="19" s="1"/>
  <c r="G28" i="19"/>
  <c r="R27" i="19"/>
  <c r="S27" i="19" s="1"/>
  <c r="E24" i="19"/>
  <c r="G21" i="19"/>
  <c r="E9" i="19"/>
  <c r="R17" i="19"/>
  <c r="S17" i="19" s="1"/>
  <c r="L9" i="19"/>
  <c r="T33" i="19"/>
  <c r="U33" i="19" s="1"/>
  <c r="E28" i="19"/>
  <c r="T28" i="19"/>
  <c r="U28" i="19" s="1"/>
  <c r="E23" i="19"/>
  <c r="E15" i="19"/>
  <c r="L15" i="19"/>
  <c r="R12" i="19"/>
  <c r="S12" i="19" s="1"/>
  <c r="P28" i="19"/>
  <c r="Q28" i="19" s="1"/>
  <c r="N8" i="19"/>
  <c r="O8" i="19" s="1"/>
  <c r="L24" i="19"/>
  <c r="R23" i="19"/>
  <c r="S23" i="19" s="1"/>
  <c r="P23" i="19"/>
  <c r="Q23" i="19" s="1"/>
  <c r="P25" i="19"/>
  <c r="Q25" i="19" s="1"/>
  <c r="M25" i="19"/>
  <c r="E8" i="19"/>
  <c r="M11" i="17"/>
  <c r="N11" i="17"/>
  <c r="O11" i="17" s="1"/>
  <c r="P11" i="17"/>
  <c r="Q11" i="17" s="1"/>
  <c r="G35" i="17"/>
  <c r="T26" i="17"/>
  <c r="U26" i="17" s="1"/>
  <c r="I22" i="17"/>
  <c r="R22" i="17"/>
  <c r="S22" i="17" s="1"/>
  <c r="R23" i="17"/>
  <c r="S23" i="17" s="1"/>
  <c r="G27" i="17"/>
  <c r="G11" i="17"/>
  <c r="R11" i="17"/>
  <c r="S11" i="17" s="1"/>
  <c r="R10" i="17"/>
  <c r="S10" i="17" s="1"/>
  <c r="E28" i="17"/>
  <c r="G10" i="17"/>
  <c r="E35" i="17"/>
  <c r="P35" i="17"/>
  <c r="Q35" i="17" s="1"/>
  <c r="G20" i="17"/>
  <c r="E15" i="17"/>
  <c r="L15" i="17"/>
  <c r="R14" i="17"/>
  <c r="S14" i="17" s="1"/>
  <c r="M22" i="17"/>
  <c r="L28" i="17"/>
  <c r="E11" i="17"/>
  <c r="N35" i="17"/>
  <c r="O35" i="17" s="1"/>
  <c r="L25" i="17"/>
  <c r="E31" i="17"/>
  <c r="L31" i="17"/>
  <c r="T31" i="17"/>
  <c r="U31" i="17" s="1"/>
  <c r="G19" i="17"/>
  <c r="R19" i="17"/>
  <c r="S19" i="17" s="1"/>
  <c r="L30" i="17"/>
  <c r="G33" i="15"/>
  <c r="R33" i="15"/>
  <c r="S33" i="15" s="1"/>
  <c r="G25" i="15"/>
  <c r="G23" i="15"/>
  <c r="R23" i="15"/>
  <c r="S23" i="15" s="1"/>
  <c r="P30" i="15"/>
  <c r="Q30" i="15" s="1"/>
  <c r="N25" i="15"/>
  <c r="O25" i="15" s="1"/>
  <c r="R27" i="15"/>
  <c r="S27" i="15" s="1"/>
  <c r="R30" i="15"/>
  <c r="S30" i="15" s="1"/>
  <c r="M33" i="15"/>
  <c r="M25" i="15"/>
  <c r="G26" i="15"/>
  <c r="L19" i="15"/>
  <c r="T14" i="15"/>
  <c r="U14" i="15" s="1"/>
  <c r="L12" i="15"/>
  <c r="T12" i="15"/>
  <c r="U12" i="15" s="1"/>
  <c r="E11" i="15"/>
  <c r="T9" i="15"/>
  <c r="U9" i="15" s="1"/>
  <c r="R10" i="15"/>
  <c r="S10" i="15" s="1"/>
  <c r="R22" i="13"/>
  <c r="S22" i="13" s="1"/>
  <c r="R30" i="13"/>
  <c r="S30" i="13" s="1"/>
  <c r="E14" i="1"/>
  <c r="T14" i="1"/>
  <c r="U14" i="1" s="1"/>
  <c r="M25" i="1"/>
  <c r="N25" i="1"/>
  <c r="O25" i="1" s="1"/>
  <c r="E35" i="1"/>
  <c r="L35" i="1"/>
  <c r="P35" i="1" s="1"/>
  <c r="Q35" i="1" s="1"/>
  <c r="L34" i="1"/>
  <c r="N34" i="1" s="1"/>
  <c r="O34" i="1" s="1"/>
  <c r="T34" i="1"/>
  <c r="U34" i="1" s="1"/>
  <c r="L32" i="1"/>
  <c r="P32" i="1" s="1"/>
  <c r="Q32" i="1" s="1"/>
  <c r="T32" i="1"/>
  <c r="U32" i="1" s="1"/>
  <c r="T31" i="1"/>
  <c r="U31" i="1" s="1"/>
  <c r="E31" i="1"/>
  <c r="E24" i="1"/>
  <c r="T24" i="1"/>
  <c r="U24" i="1" s="1"/>
  <c r="T23" i="1"/>
  <c r="U23" i="1" s="1"/>
  <c r="E23" i="1"/>
  <c r="I15" i="1"/>
  <c r="L23" i="1"/>
  <c r="L24" i="1"/>
  <c r="E25" i="1"/>
  <c r="E30" i="1"/>
  <c r="L30" i="1"/>
  <c r="G29" i="1"/>
  <c r="R29" i="1"/>
  <c r="S29" i="1" s="1"/>
  <c r="G28" i="1"/>
  <c r="R28" i="1"/>
  <c r="S28" i="1" s="1"/>
  <c r="G27" i="1"/>
  <c r="R27" i="1"/>
  <c r="S27" i="1" s="1"/>
  <c r="E22" i="1"/>
  <c r="L22" i="1"/>
  <c r="G21" i="1"/>
  <c r="R21" i="1"/>
  <c r="S21" i="1" s="1"/>
  <c r="E18" i="1"/>
  <c r="L18" i="1"/>
  <c r="R16" i="1"/>
  <c r="S16" i="1" s="1"/>
  <c r="E12" i="1"/>
  <c r="T11" i="1"/>
  <c r="U11" i="1" s="1"/>
  <c r="E11" i="1"/>
  <c r="E17" i="1"/>
  <c r="T17" i="1"/>
  <c r="U17" i="1" s="1"/>
  <c r="P27" i="1"/>
  <c r="Q27" i="1" s="1"/>
  <c r="L19" i="1"/>
  <c r="R30" i="1"/>
  <c r="S30" i="1" s="1"/>
  <c r="T33" i="1"/>
  <c r="U33" i="1" s="1"/>
  <c r="E34" i="1"/>
  <c r="N29" i="1"/>
  <c r="O29" i="1" s="1"/>
  <c r="M29" i="1"/>
  <c r="P29" i="1"/>
  <c r="Q29" i="1" s="1"/>
  <c r="N28" i="1"/>
  <c r="O28" i="1" s="1"/>
  <c r="M28" i="1"/>
  <c r="N21" i="1"/>
  <c r="O21" i="1" s="1"/>
  <c r="M21" i="1"/>
  <c r="L12" i="1"/>
  <c r="L14" i="1"/>
  <c r="R11" i="1"/>
  <c r="S11" i="1" s="1"/>
  <c r="L15" i="1"/>
  <c r="M15" i="1" s="1"/>
  <c r="E15" i="1"/>
  <c r="T16" i="1"/>
  <c r="U16" i="1" s="1"/>
  <c r="E16" i="1"/>
  <c r="N27" i="1"/>
  <c r="O27" i="1" s="1"/>
  <c r="T18" i="1"/>
  <c r="U18" i="1" s="1"/>
  <c r="E19" i="1"/>
  <c r="R22" i="1"/>
  <c r="S22" i="1" s="1"/>
  <c r="M31" i="1"/>
  <c r="E32" i="1"/>
  <c r="L33" i="1"/>
  <c r="T35" i="1"/>
  <c r="U35" i="1" s="1"/>
  <c r="R25" i="1"/>
  <c r="S25" i="1" s="1"/>
  <c r="R33" i="1"/>
  <c r="S33" i="1" s="1"/>
  <c r="P10" i="1"/>
  <c r="Q10" i="1" s="1"/>
  <c r="N10" i="1"/>
  <c r="O10" i="1" s="1"/>
  <c r="M10" i="1"/>
  <c r="M16" i="1"/>
  <c r="N16" i="1"/>
  <c r="O16" i="1" s="1"/>
  <c r="M11" i="1"/>
  <c r="N11" i="1"/>
  <c r="O11" i="1" s="1"/>
  <c r="T10" i="1"/>
  <c r="U10" i="1" s="1"/>
  <c r="E10" i="1"/>
  <c r="E13" i="1"/>
  <c r="R32" i="17"/>
  <c r="S32" i="17" s="1"/>
  <c r="G32" i="17"/>
  <c r="P8" i="1"/>
  <c r="Q8" i="1" s="1"/>
  <c r="M8" i="1"/>
  <c r="M34" i="23"/>
  <c r="R8" i="1"/>
  <c r="S8" i="1" s="1"/>
  <c r="M34" i="1"/>
  <c r="L13" i="1"/>
  <c r="R9" i="1"/>
  <c r="S9" i="1" s="1"/>
  <c r="M28" i="19"/>
  <c r="M20" i="19"/>
  <c r="M32" i="23"/>
  <c r="M17" i="1"/>
  <c r="T9" i="1"/>
  <c r="U9" i="1" s="1"/>
  <c r="P34" i="1"/>
  <c r="Q34" i="1" s="1"/>
  <c r="N8" i="1"/>
  <c r="O8" i="1" s="1"/>
  <c r="G34" i="33"/>
  <c r="R30" i="17"/>
  <c r="S30" i="17" s="1"/>
  <c r="R16" i="23"/>
  <c r="S16" i="23" s="1"/>
  <c r="L16" i="35"/>
  <c r="E10" i="35"/>
  <c r="R28" i="17"/>
  <c r="S28" i="17" s="1"/>
  <c r="G28" i="17"/>
  <c r="E22" i="23"/>
  <c r="L22" i="23"/>
  <c r="E14" i="23"/>
  <c r="L14" i="23"/>
  <c r="E10" i="23"/>
  <c r="L10" i="23"/>
  <c r="E34" i="35"/>
  <c r="E26" i="35"/>
  <c r="L26" i="35"/>
  <c r="L23" i="35"/>
  <c r="E23" i="35"/>
  <c r="L35" i="33"/>
  <c r="E35" i="33"/>
  <c r="R20" i="23"/>
  <c r="S20" i="23" s="1"/>
  <c r="T22" i="23"/>
  <c r="U22" i="23" s="1"/>
  <c r="R12" i="17"/>
  <c r="S12" i="17" s="1"/>
  <c r="R24" i="19"/>
  <c r="S24" i="19" s="1"/>
  <c r="R8" i="19"/>
  <c r="S8" i="19" s="1"/>
  <c r="E18" i="23"/>
  <c r="L18" i="23"/>
  <c r="E12" i="23"/>
  <c r="L12" i="23"/>
  <c r="E8" i="23"/>
  <c r="L8" i="23"/>
  <c r="E27" i="35"/>
  <c r="L14" i="35"/>
  <c r="G8" i="19"/>
  <c r="G24" i="19"/>
  <c r="G12" i="17"/>
  <c r="L35" i="45" l="1"/>
  <c r="T35" i="45"/>
  <c r="U35" i="45" s="1"/>
  <c r="E35" i="45"/>
  <c r="R9" i="27"/>
  <c r="S9" i="27" s="1"/>
  <c r="R13" i="51"/>
  <c r="S13" i="51" s="1"/>
  <c r="M19" i="23"/>
  <c r="M28" i="23"/>
  <c r="E8" i="41"/>
  <c r="T14" i="33"/>
  <c r="U14" i="33" s="1"/>
  <c r="T17" i="33"/>
  <c r="U17" i="33" s="1"/>
  <c r="P33" i="31"/>
  <c r="Q33" i="31" s="1"/>
  <c r="R16" i="17"/>
  <c r="S16" i="17" s="1"/>
  <c r="E11" i="25"/>
  <c r="T11" i="25"/>
  <c r="U11" i="25" s="1"/>
  <c r="M35" i="1"/>
  <c r="L32" i="33"/>
  <c r="T34" i="33"/>
  <c r="U34" i="33" s="1"/>
  <c r="E14" i="33"/>
  <c r="E23" i="33"/>
  <c r="L25" i="35"/>
  <c r="N25" i="35" s="1"/>
  <c r="O25" i="35" s="1"/>
  <c r="R34" i="33"/>
  <c r="S34" i="33" s="1"/>
  <c r="R9" i="33"/>
  <c r="S9" i="33" s="1"/>
  <c r="R25" i="15"/>
  <c r="S25" i="15" s="1"/>
  <c r="I15" i="45"/>
  <c r="R15" i="45"/>
  <c r="S15" i="45" s="1"/>
  <c r="L11" i="45"/>
  <c r="E11" i="45"/>
  <c r="T11" i="45"/>
  <c r="U11" i="45" s="1"/>
  <c r="G23" i="51"/>
  <c r="R23" i="51"/>
  <c r="S23" i="51" s="1"/>
  <c r="N26" i="51"/>
  <c r="O26" i="51" s="1"/>
  <c r="M26" i="51"/>
  <c r="M17" i="23"/>
  <c r="N17" i="23"/>
  <c r="O17" i="23" s="1"/>
  <c r="P17" i="23"/>
  <c r="Q17" i="23" s="1"/>
  <c r="P16" i="29"/>
  <c r="Q16" i="29" s="1"/>
  <c r="N16" i="29"/>
  <c r="O16" i="29" s="1"/>
  <c r="L23" i="17"/>
  <c r="T23" i="17"/>
  <c r="U23" i="17" s="1"/>
  <c r="L27" i="17"/>
  <c r="T27" i="17"/>
  <c r="U27" i="17" s="1"/>
  <c r="E26" i="25"/>
  <c r="L26" i="25"/>
  <c r="T24" i="25"/>
  <c r="U24" i="25" s="1"/>
  <c r="E24" i="25"/>
  <c r="L24" i="25"/>
  <c r="E15" i="25"/>
  <c r="L15" i="25"/>
  <c r="E34" i="25"/>
  <c r="L34" i="25"/>
  <c r="T16" i="25"/>
  <c r="U16" i="25" s="1"/>
  <c r="E16" i="25"/>
  <c r="L16" i="25"/>
  <c r="G9" i="25"/>
  <c r="R9" i="25"/>
  <c r="S9" i="25" s="1"/>
  <c r="R21" i="33"/>
  <c r="S21" i="33" s="1"/>
  <c r="R14" i="13"/>
  <c r="S14" i="13" s="1"/>
  <c r="L14" i="15"/>
  <c r="P22" i="15"/>
  <c r="Q22" i="15" s="1"/>
  <c r="N33" i="15"/>
  <c r="O33" i="15" s="1"/>
  <c r="R31" i="15"/>
  <c r="S31" i="15" s="1"/>
  <c r="R18" i="17"/>
  <c r="S18" i="17" s="1"/>
  <c r="R20" i="17"/>
  <c r="S20" i="17" s="1"/>
  <c r="R35" i="17"/>
  <c r="S35" i="17" s="1"/>
  <c r="R30" i="19"/>
  <c r="S30" i="19" s="1"/>
  <c r="L33" i="19"/>
  <c r="R22" i="19"/>
  <c r="S22" i="19" s="1"/>
  <c r="R26" i="25"/>
  <c r="S26" i="25" s="1"/>
  <c r="R20" i="25"/>
  <c r="S20" i="25" s="1"/>
  <c r="R8" i="25"/>
  <c r="S8" i="25" s="1"/>
  <c r="T33" i="25"/>
  <c r="U33" i="25" s="1"/>
  <c r="T11" i="35"/>
  <c r="U11" i="35" s="1"/>
  <c r="E33" i="35"/>
  <c r="R9" i="35"/>
  <c r="S9" i="35" s="1"/>
  <c r="R20" i="39"/>
  <c r="S20" i="39" s="1"/>
  <c r="R24" i="39"/>
  <c r="S24" i="39" s="1"/>
  <c r="L35" i="41"/>
  <c r="M30" i="51"/>
  <c r="R32" i="41"/>
  <c r="S32" i="41" s="1"/>
  <c r="R24" i="35"/>
  <c r="S24" i="35" s="1"/>
  <c r="L21" i="35"/>
  <c r="N21" i="35" s="1"/>
  <c r="O21" i="35" s="1"/>
  <c r="R18" i="19"/>
  <c r="S18" i="19" s="1"/>
  <c r="L16" i="17"/>
  <c r="M16" i="17" s="1"/>
  <c r="T18" i="35"/>
  <c r="U18" i="35" s="1"/>
  <c r="R25" i="35"/>
  <c r="S25" i="35" s="1"/>
  <c r="G9" i="33"/>
  <c r="E21" i="33"/>
  <c r="R28" i="33"/>
  <c r="S28" i="33" s="1"/>
  <c r="R17" i="13"/>
  <c r="S17" i="13" s="1"/>
  <c r="T33" i="15"/>
  <c r="U33" i="15" s="1"/>
  <c r="M30" i="15"/>
  <c r="R8" i="39"/>
  <c r="S8" i="39" s="1"/>
  <c r="L11" i="35"/>
  <c r="L32" i="17"/>
  <c r="R9" i="17"/>
  <c r="S9" i="17" s="1"/>
  <c r="L30" i="35"/>
  <c r="R18" i="15"/>
  <c r="S18" i="15" s="1"/>
  <c r="L11" i="15"/>
  <c r="T17" i="15"/>
  <c r="U17" i="15" s="1"/>
  <c r="R28" i="15"/>
  <c r="S28" i="15" s="1"/>
  <c r="R22" i="15"/>
  <c r="S22" i="15" s="1"/>
  <c r="E23" i="17"/>
  <c r="R13" i="17"/>
  <c r="S13" i="17" s="1"/>
  <c r="R29" i="17"/>
  <c r="S29" i="17" s="1"/>
  <c r="R27" i="17"/>
  <c r="S27" i="17" s="1"/>
  <c r="E26" i="17"/>
  <c r="R11" i="19"/>
  <c r="S11" i="19" s="1"/>
  <c r="R25" i="19"/>
  <c r="S25" i="19" s="1"/>
  <c r="L10" i="19"/>
  <c r="G32" i="19"/>
  <c r="E10" i="19"/>
  <c r="P29" i="19"/>
  <c r="Q29" i="19" s="1"/>
  <c r="R34" i="19"/>
  <c r="S34" i="19" s="1"/>
  <c r="P32" i="23"/>
  <c r="Q32" i="23" s="1"/>
  <c r="R18" i="25"/>
  <c r="S18" i="25" s="1"/>
  <c r="R12" i="25"/>
  <c r="S12" i="25" s="1"/>
  <c r="T25" i="25"/>
  <c r="U25" i="25" s="1"/>
  <c r="L33" i="25"/>
  <c r="P26" i="27"/>
  <c r="Q26" i="27" s="1"/>
  <c r="N30" i="31"/>
  <c r="O30" i="31" s="1"/>
  <c r="T24" i="33"/>
  <c r="U24" i="33" s="1"/>
  <c r="E12" i="33"/>
  <c r="L15" i="33"/>
  <c r="L26" i="33"/>
  <c r="E32" i="33"/>
  <c r="G18" i="33"/>
  <c r="R30" i="35"/>
  <c r="S30" i="35" s="1"/>
  <c r="L29" i="35"/>
  <c r="R29" i="39"/>
  <c r="S29" i="39" s="1"/>
  <c r="T28" i="41"/>
  <c r="U28" i="41" s="1"/>
  <c r="T33" i="41"/>
  <c r="U33" i="41" s="1"/>
  <c r="E35" i="41"/>
  <c r="P30" i="51"/>
  <c r="Q30" i="51" s="1"/>
  <c r="E21" i="35"/>
  <c r="L18" i="33"/>
  <c r="R26" i="33"/>
  <c r="S26" i="33" s="1"/>
  <c r="R9" i="13"/>
  <c r="S9" i="13" s="1"/>
  <c r="R33" i="13"/>
  <c r="S33" i="13" s="1"/>
  <c r="L27" i="15"/>
  <c r="E30" i="15"/>
  <c r="T27" i="15"/>
  <c r="U27" i="15" s="1"/>
  <c r="E22" i="15"/>
  <c r="T30" i="15"/>
  <c r="U30" i="15" s="1"/>
  <c r="R20" i="41"/>
  <c r="S20" i="41" s="1"/>
  <c r="R16" i="41"/>
  <c r="S16" i="41" s="1"/>
  <c r="R14" i="39"/>
  <c r="S14" i="39" s="1"/>
  <c r="R16" i="39"/>
  <c r="S16" i="39" s="1"/>
  <c r="R26" i="17"/>
  <c r="S26" i="17" s="1"/>
  <c r="P34" i="53"/>
  <c r="Q34" i="53" s="1"/>
  <c r="R29" i="33"/>
  <c r="S29" i="33" s="1"/>
  <c r="R15" i="39"/>
  <c r="S15" i="39" s="1"/>
  <c r="R9" i="39"/>
  <c r="S9" i="39" s="1"/>
  <c r="L17" i="19"/>
  <c r="R26" i="15"/>
  <c r="S26" i="15" s="1"/>
  <c r="R20" i="19"/>
  <c r="S20" i="19" s="1"/>
  <c r="R8" i="35"/>
  <c r="S8" i="35" s="1"/>
  <c r="P30" i="31"/>
  <c r="Q30" i="31" s="1"/>
  <c r="T26" i="25"/>
  <c r="U26" i="25" s="1"/>
  <c r="R19" i="25"/>
  <c r="S19" i="25" s="1"/>
  <c r="T15" i="25"/>
  <c r="U15" i="25" s="1"/>
  <c r="R29" i="25"/>
  <c r="S29" i="25" s="1"/>
  <c r="R17" i="25"/>
  <c r="S17" i="25" s="1"/>
  <c r="M16" i="29"/>
  <c r="P11" i="27"/>
  <c r="Q11" i="27" s="1"/>
  <c r="M11" i="27"/>
  <c r="N11" i="27"/>
  <c r="O11" i="27" s="1"/>
  <c r="T24" i="17"/>
  <c r="U24" i="17" s="1"/>
  <c r="L24" i="17"/>
  <c r="T14" i="17"/>
  <c r="U14" i="17" s="1"/>
  <c r="L14" i="17"/>
  <c r="E14" i="17"/>
  <c r="T30" i="17"/>
  <c r="U30" i="17" s="1"/>
  <c r="E30" i="17"/>
  <c r="T19" i="17"/>
  <c r="U19" i="17" s="1"/>
  <c r="L19" i="17"/>
  <c r="E19" i="17"/>
  <c r="L10" i="17"/>
  <c r="E10" i="17"/>
  <c r="T14" i="25"/>
  <c r="U14" i="25" s="1"/>
  <c r="L14" i="25"/>
  <c r="E14" i="25"/>
  <c r="T8" i="25"/>
  <c r="U8" i="25" s="1"/>
  <c r="E8" i="25"/>
  <c r="E18" i="25"/>
  <c r="L18" i="25"/>
  <c r="G11" i="25"/>
  <c r="R11" i="25"/>
  <c r="S11" i="25" s="1"/>
  <c r="L9" i="25"/>
  <c r="T9" i="25"/>
  <c r="U9" i="25" s="1"/>
  <c r="T28" i="25"/>
  <c r="U28" i="25" s="1"/>
  <c r="E28" i="25"/>
  <c r="L28" i="25"/>
  <c r="L10" i="25"/>
  <c r="T10" i="25"/>
  <c r="U10" i="25" s="1"/>
  <c r="E10" i="25"/>
  <c r="T32" i="25"/>
  <c r="U32" i="25" s="1"/>
  <c r="E32" i="25"/>
  <c r="L32" i="25"/>
  <c r="E25" i="17"/>
  <c r="L8" i="41"/>
  <c r="P8" i="41" s="1"/>
  <c r="Q8" i="41" s="1"/>
  <c r="R31" i="13"/>
  <c r="S31" i="13" s="1"/>
  <c r="L21" i="13"/>
  <c r="P21" i="13" s="1"/>
  <c r="Q21" i="13" s="1"/>
  <c r="T22" i="15"/>
  <c r="U22" i="15" s="1"/>
  <c r="R9" i="41"/>
  <c r="S9" i="41" s="1"/>
  <c r="R32" i="39"/>
  <c r="S32" i="39" s="1"/>
  <c r="R31" i="33"/>
  <c r="S31" i="33" s="1"/>
  <c r="E21" i="15"/>
  <c r="E27" i="17"/>
  <c r="R21" i="19"/>
  <c r="S21" i="19" s="1"/>
  <c r="T34" i="25"/>
  <c r="U34" i="25" s="1"/>
  <c r="R27" i="25"/>
  <c r="S27" i="25" s="1"/>
  <c r="R33" i="25"/>
  <c r="S33" i="25" s="1"/>
  <c r="R13" i="25"/>
  <c r="S13" i="25" s="1"/>
  <c r="T20" i="25"/>
  <c r="U20" i="25" s="1"/>
  <c r="E20" i="25"/>
  <c r="L20" i="25"/>
  <c r="T8" i="17"/>
  <c r="U8" i="17" s="1"/>
  <c r="E8" i="17"/>
  <c r="L8" i="17"/>
  <c r="M12" i="31"/>
  <c r="P12" i="31"/>
  <c r="Q12" i="31" s="1"/>
  <c r="T20" i="17"/>
  <c r="U20" i="17" s="1"/>
  <c r="E20" i="17"/>
  <c r="L20" i="17"/>
  <c r="T12" i="17"/>
  <c r="U12" i="17" s="1"/>
  <c r="L12" i="17"/>
  <c r="G25" i="17"/>
  <c r="R25" i="17"/>
  <c r="S25" i="17" s="1"/>
  <c r="L13" i="17"/>
  <c r="E13" i="17"/>
  <c r="T13" i="17"/>
  <c r="U13" i="17" s="1"/>
  <c r="L17" i="25"/>
  <c r="E17" i="25"/>
  <c r="E30" i="25"/>
  <c r="L30" i="25"/>
  <c r="T12" i="25"/>
  <c r="U12" i="25" s="1"/>
  <c r="E12" i="25"/>
  <c r="E22" i="25"/>
  <c r="L22" i="25"/>
  <c r="L13" i="25"/>
  <c r="T13" i="25"/>
  <c r="U13" i="25" s="1"/>
  <c r="P21" i="15"/>
  <c r="Q21" i="15" s="1"/>
  <c r="N21" i="15"/>
  <c r="O21" i="15" s="1"/>
  <c r="M21" i="15"/>
  <c r="M32" i="41"/>
  <c r="P32" i="41"/>
  <c r="Q32" i="41" s="1"/>
  <c r="M23" i="45"/>
  <c r="P23" i="45"/>
  <c r="Q23" i="45" s="1"/>
  <c r="M31" i="45"/>
  <c r="P31" i="45"/>
  <c r="Q31" i="45" s="1"/>
  <c r="L13" i="39"/>
  <c r="E13" i="39"/>
  <c r="P17" i="27"/>
  <c r="Q17" i="27" s="1"/>
  <c r="M17" i="27"/>
  <c r="P11" i="29"/>
  <c r="Q11" i="29" s="1"/>
  <c r="M11" i="29"/>
  <c r="N11" i="29"/>
  <c r="O11" i="29" s="1"/>
  <c r="E14" i="35"/>
  <c r="E30" i="35"/>
  <c r="E28" i="33"/>
  <c r="E16" i="35"/>
  <c r="R28" i="13"/>
  <c r="S28" i="13" s="1"/>
  <c r="R12" i="13"/>
  <c r="S12" i="13" s="1"/>
  <c r="R8" i="15"/>
  <c r="S8" i="15" s="1"/>
  <c r="E19" i="15"/>
  <c r="P9" i="17"/>
  <c r="Q9" i="17" s="1"/>
  <c r="R26" i="19"/>
  <c r="S26" i="19" s="1"/>
  <c r="N29" i="19"/>
  <c r="O29" i="19" s="1"/>
  <c r="E34" i="33"/>
  <c r="T26" i="33"/>
  <c r="U26" i="33" s="1"/>
  <c r="R21" i="35"/>
  <c r="S21" i="35" s="1"/>
  <c r="T25" i="35"/>
  <c r="U25" i="35" s="1"/>
  <c r="T22" i="35"/>
  <c r="U22" i="35" s="1"/>
  <c r="R10" i="35"/>
  <c r="S10" i="35" s="1"/>
  <c r="T18" i="39"/>
  <c r="U18" i="39" s="1"/>
  <c r="R25" i="39"/>
  <c r="S25" i="39" s="1"/>
  <c r="L30" i="41"/>
  <c r="M30" i="41" s="1"/>
  <c r="R25" i="41"/>
  <c r="S25" i="41" s="1"/>
  <c r="R33" i="41"/>
  <c r="S33" i="41" s="1"/>
  <c r="R24" i="41"/>
  <c r="S24" i="41" s="1"/>
  <c r="R27" i="35"/>
  <c r="S27" i="35" s="1"/>
  <c r="P8" i="25"/>
  <c r="Q8" i="25" s="1"/>
  <c r="L18" i="35"/>
  <c r="N18" i="35" s="1"/>
  <c r="O18" i="35" s="1"/>
  <c r="R8" i="33"/>
  <c r="S8" i="33" s="1"/>
  <c r="T18" i="33"/>
  <c r="U18" i="33" s="1"/>
  <c r="L35" i="13"/>
  <c r="L9" i="13"/>
  <c r="P9" i="13" s="1"/>
  <c r="Q9" i="13" s="1"/>
  <c r="T21" i="13"/>
  <c r="U21" i="13" s="1"/>
  <c r="R34" i="15"/>
  <c r="S34" i="15" s="1"/>
  <c r="R12" i="41"/>
  <c r="S12" i="41" s="1"/>
  <c r="R33" i="39"/>
  <c r="S33" i="39" s="1"/>
  <c r="G9" i="39"/>
  <c r="R22" i="35"/>
  <c r="S22" i="35" s="1"/>
  <c r="R13" i="19"/>
  <c r="S13" i="19" s="1"/>
  <c r="P16" i="53"/>
  <c r="Q16" i="53" s="1"/>
  <c r="N16" i="53"/>
  <c r="O16" i="53" s="1"/>
  <c r="E17" i="13"/>
  <c r="T17" i="13"/>
  <c r="U17" i="13" s="1"/>
  <c r="P30" i="29"/>
  <c r="Q30" i="29" s="1"/>
  <c r="M30" i="29"/>
  <c r="M15" i="45"/>
  <c r="P15" i="45"/>
  <c r="Q15" i="45" s="1"/>
  <c r="M35" i="31"/>
  <c r="P35" i="31"/>
  <c r="Q35" i="31" s="1"/>
  <c r="P31" i="29"/>
  <c r="Q31" i="29" s="1"/>
  <c r="M31" i="29"/>
  <c r="N31" i="29"/>
  <c r="O31" i="29" s="1"/>
  <c r="M11" i="31"/>
  <c r="N11" i="31"/>
  <c r="O11" i="31" s="1"/>
  <c r="P11" i="31"/>
  <c r="Q11" i="31" s="1"/>
  <c r="L34" i="35"/>
  <c r="P34" i="35" s="1"/>
  <c r="Q34" i="35" s="1"/>
  <c r="L10" i="35"/>
  <c r="R20" i="13"/>
  <c r="S20" i="13" s="1"/>
  <c r="R16" i="15"/>
  <c r="S16" i="15" s="1"/>
  <c r="L9" i="15"/>
  <c r="P9" i="15" s="1"/>
  <c r="Q9" i="15" s="1"/>
  <c r="L17" i="15"/>
  <c r="R29" i="15"/>
  <c r="S29" i="15" s="1"/>
  <c r="R21" i="15"/>
  <c r="S21" i="15" s="1"/>
  <c r="N9" i="17"/>
  <c r="O9" i="17" s="1"/>
  <c r="N17" i="19"/>
  <c r="O17" i="19" s="1"/>
  <c r="R9" i="19"/>
  <c r="S9" i="19" s="1"/>
  <c r="T23" i="19"/>
  <c r="U23" i="19" s="1"/>
  <c r="R10" i="19"/>
  <c r="S10" i="19" s="1"/>
  <c r="N19" i="23"/>
  <c r="O19" i="23" s="1"/>
  <c r="E10" i="33"/>
  <c r="L12" i="33"/>
  <c r="R32" i="33"/>
  <c r="S32" i="33" s="1"/>
  <c r="P11" i="35"/>
  <c r="Q11" i="35" s="1"/>
  <c r="L16" i="39"/>
  <c r="P16" i="39" s="1"/>
  <c r="Q16" i="39" s="1"/>
  <c r="R28" i="39"/>
  <c r="S28" i="39" s="1"/>
  <c r="L25" i="41"/>
  <c r="N25" i="41" s="1"/>
  <c r="O25" i="41" s="1"/>
  <c r="R23" i="41"/>
  <c r="S23" i="41" s="1"/>
  <c r="R31" i="41"/>
  <c r="S31" i="41" s="1"/>
  <c r="L11" i="41"/>
  <c r="R34" i="41"/>
  <c r="S34" i="41" s="1"/>
  <c r="R12" i="39"/>
  <c r="S12" i="39" s="1"/>
  <c r="R26" i="35"/>
  <c r="S26" i="35" s="1"/>
  <c r="T8" i="35"/>
  <c r="U8" i="35" s="1"/>
  <c r="L16" i="33"/>
  <c r="N16" i="33" s="1"/>
  <c r="O16" i="33" s="1"/>
  <c r="L24" i="13"/>
  <c r="L19" i="13"/>
  <c r="M19" i="13" s="1"/>
  <c r="T24" i="13"/>
  <c r="U24" i="13" s="1"/>
  <c r="T10" i="13"/>
  <c r="U10" i="13" s="1"/>
  <c r="T32" i="15"/>
  <c r="U32" i="15" s="1"/>
  <c r="R22" i="41"/>
  <c r="S22" i="41" s="1"/>
  <c r="R18" i="41"/>
  <c r="S18" i="41" s="1"/>
  <c r="R17" i="39"/>
  <c r="S17" i="39" s="1"/>
  <c r="R18" i="39"/>
  <c r="S18" i="39" s="1"/>
  <c r="R18" i="35"/>
  <c r="S18" i="35" s="1"/>
  <c r="P21" i="19"/>
  <c r="Q21" i="19" s="1"/>
  <c r="N21" i="19"/>
  <c r="O21" i="19" s="1"/>
  <c r="R15" i="19"/>
  <c r="S15" i="19" s="1"/>
  <c r="T17" i="19"/>
  <c r="U17" i="19" s="1"/>
  <c r="M27" i="29"/>
  <c r="M18" i="53"/>
  <c r="P18" i="53"/>
  <c r="Q18" i="53" s="1"/>
  <c r="P10" i="29"/>
  <c r="Q10" i="29" s="1"/>
  <c r="M10" i="29"/>
  <c r="N10" i="29"/>
  <c r="O10" i="29" s="1"/>
  <c r="N8" i="41"/>
  <c r="O8" i="41" s="1"/>
  <c r="P9" i="1"/>
  <c r="Q9" i="1" s="1"/>
  <c r="P17" i="13"/>
  <c r="Q17" i="13" s="1"/>
  <c r="N33" i="13"/>
  <c r="O33" i="13" s="1"/>
  <c r="P21" i="17"/>
  <c r="Q21" i="17" s="1"/>
  <c r="R16" i="19"/>
  <c r="S16" i="19" s="1"/>
  <c r="M24" i="27"/>
  <c r="R24" i="33"/>
  <c r="S24" i="33" s="1"/>
  <c r="R20" i="33"/>
  <c r="S20" i="33" s="1"/>
  <c r="G22" i="33"/>
  <c r="R30" i="33"/>
  <c r="S30" i="33" s="1"/>
  <c r="T16" i="33"/>
  <c r="U16" i="33" s="1"/>
  <c r="L24" i="33"/>
  <c r="R19" i="41"/>
  <c r="S19" i="41" s="1"/>
  <c r="R34" i="35"/>
  <c r="S34" i="35" s="1"/>
  <c r="T32" i="35"/>
  <c r="U32" i="35" s="1"/>
  <c r="L25" i="13"/>
  <c r="E25" i="13"/>
  <c r="M21" i="31"/>
  <c r="N21" i="31"/>
  <c r="O21" i="31" s="1"/>
  <c r="P21" i="31"/>
  <c r="Q21" i="31" s="1"/>
  <c r="P35" i="19"/>
  <c r="Q35" i="19" s="1"/>
  <c r="N35" i="19"/>
  <c r="O35" i="19" s="1"/>
  <c r="E25" i="33"/>
  <c r="T25" i="33"/>
  <c r="U25" i="33" s="1"/>
  <c r="R17" i="33"/>
  <c r="S17" i="33" s="1"/>
  <c r="G17" i="33"/>
  <c r="G16" i="33"/>
  <c r="R16" i="33"/>
  <c r="S16" i="33" s="1"/>
  <c r="L29" i="33"/>
  <c r="T29" i="33"/>
  <c r="U29" i="33" s="1"/>
  <c r="E29" i="33"/>
  <c r="R25" i="33"/>
  <c r="S25" i="33" s="1"/>
  <c r="G25" i="33"/>
  <c r="L8" i="33"/>
  <c r="T8" i="33"/>
  <c r="U8" i="33" s="1"/>
  <c r="M30" i="33"/>
  <c r="P30" i="33"/>
  <c r="Q30" i="33" s="1"/>
  <c r="R32" i="35"/>
  <c r="S32" i="35" s="1"/>
  <c r="G32" i="35"/>
  <c r="G23" i="35"/>
  <c r="R23" i="35"/>
  <c r="S23" i="35" s="1"/>
  <c r="L13" i="35"/>
  <c r="E13" i="35"/>
  <c r="T13" i="35"/>
  <c r="U13" i="35" s="1"/>
  <c r="E9" i="35"/>
  <c r="L9" i="35"/>
  <c r="T9" i="35"/>
  <c r="U9" i="35" s="1"/>
  <c r="T23" i="41"/>
  <c r="U23" i="41" s="1"/>
  <c r="L23" i="41"/>
  <c r="T15" i="41"/>
  <c r="U15" i="41" s="1"/>
  <c r="L15" i="41"/>
  <c r="E34" i="41"/>
  <c r="T34" i="41"/>
  <c r="U34" i="41" s="1"/>
  <c r="L20" i="41"/>
  <c r="E20" i="41"/>
  <c r="L12" i="41"/>
  <c r="E12" i="41"/>
  <c r="G27" i="41"/>
  <c r="R27" i="41"/>
  <c r="S27" i="41" s="1"/>
  <c r="G15" i="41"/>
  <c r="R15" i="41"/>
  <c r="S15" i="41" s="1"/>
  <c r="E9" i="39"/>
  <c r="T9" i="39"/>
  <c r="U9" i="39" s="1"/>
  <c r="L9" i="39"/>
  <c r="L11" i="39"/>
  <c r="E11" i="39"/>
  <c r="T11" i="39"/>
  <c r="U11" i="39" s="1"/>
  <c r="L22" i="39"/>
  <c r="E22" i="39"/>
  <c r="T22" i="39"/>
  <c r="U22" i="39" s="1"/>
  <c r="E28" i="39"/>
  <c r="L28" i="39"/>
  <c r="T28" i="39"/>
  <c r="U28" i="39" s="1"/>
  <c r="E12" i="39"/>
  <c r="T12" i="39"/>
  <c r="U12" i="39" s="1"/>
  <c r="L12" i="39"/>
  <c r="L11" i="13"/>
  <c r="E11" i="13"/>
  <c r="E30" i="13"/>
  <c r="T30" i="13"/>
  <c r="U30" i="13" s="1"/>
  <c r="T14" i="13"/>
  <c r="U14" i="13" s="1"/>
  <c r="L14" i="13"/>
  <c r="L20" i="13"/>
  <c r="E20" i="13"/>
  <c r="G29" i="13"/>
  <c r="R29" i="13"/>
  <c r="S29" i="13" s="1"/>
  <c r="R21" i="13"/>
  <c r="S21" i="13" s="1"/>
  <c r="G21" i="13"/>
  <c r="R13" i="13"/>
  <c r="S13" i="13" s="1"/>
  <c r="G13" i="13"/>
  <c r="T15" i="15"/>
  <c r="U15" i="15" s="1"/>
  <c r="L15" i="15"/>
  <c r="L28" i="15"/>
  <c r="T28" i="15"/>
  <c r="U28" i="15" s="1"/>
  <c r="R19" i="15"/>
  <c r="S19" i="15" s="1"/>
  <c r="G19" i="15"/>
  <c r="R15" i="15"/>
  <c r="S15" i="15" s="1"/>
  <c r="G15" i="15"/>
  <c r="G11" i="15"/>
  <c r="R11" i="15"/>
  <c r="S11" i="15" s="1"/>
  <c r="T30" i="19"/>
  <c r="U30" i="19" s="1"/>
  <c r="L30" i="19"/>
  <c r="E30" i="19"/>
  <c r="T12" i="19"/>
  <c r="U12" i="19" s="1"/>
  <c r="L12" i="19"/>
  <c r="E12" i="19"/>
  <c r="R12" i="35"/>
  <c r="S12" i="35" s="1"/>
  <c r="G12" i="35"/>
  <c r="T21" i="39"/>
  <c r="U21" i="39" s="1"/>
  <c r="E21" i="39"/>
  <c r="L21" i="39"/>
  <c r="L27" i="19"/>
  <c r="T27" i="19"/>
  <c r="U27" i="19" s="1"/>
  <c r="E27" i="19"/>
  <c r="G23" i="33"/>
  <c r="R23" i="33"/>
  <c r="S23" i="33" s="1"/>
  <c r="R15" i="33"/>
  <c r="S15" i="33" s="1"/>
  <c r="G15" i="33"/>
  <c r="R35" i="33"/>
  <c r="S35" i="33" s="1"/>
  <c r="G35" i="33"/>
  <c r="L20" i="33"/>
  <c r="E20" i="33"/>
  <c r="E12" i="35"/>
  <c r="T12" i="35"/>
  <c r="U12" i="35" s="1"/>
  <c r="T24" i="35"/>
  <c r="U24" i="35" s="1"/>
  <c r="L24" i="35"/>
  <c r="E24" i="35"/>
  <c r="L20" i="35"/>
  <c r="T20" i="35"/>
  <c r="U20" i="35" s="1"/>
  <c r="E20" i="35"/>
  <c r="E29" i="41"/>
  <c r="L29" i="41"/>
  <c r="E21" i="41"/>
  <c r="L21" i="41"/>
  <c r="E26" i="41"/>
  <c r="T26" i="41"/>
  <c r="U26" i="41" s="1"/>
  <c r="E18" i="41"/>
  <c r="L18" i="41"/>
  <c r="E10" i="41"/>
  <c r="L10" i="41"/>
  <c r="G14" i="41"/>
  <c r="R14" i="41"/>
  <c r="S14" i="41" s="1"/>
  <c r="E17" i="39"/>
  <c r="T17" i="39"/>
  <c r="U17" i="39" s="1"/>
  <c r="L17" i="39"/>
  <c r="E25" i="39"/>
  <c r="T25" i="39"/>
  <c r="U25" i="39" s="1"/>
  <c r="L25" i="39"/>
  <c r="T23" i="39"/>
  <c r="U23" i="39" s="1"/>
  <c r="E23" i="39"/>
  <c r="L23" i="39"/>
  <c r="L19" i="39"/>
  <c r="E19" i="39"/>
  <c r="T19" i="39"/>
  <c r="U19" i="39" s="1"/>
  <c r="E8" i="39"/>
  <c r="T8" i="39"/>
  <c r="U8" i="39" s="1"/>
  <c r="L8" i="39"/>
  <c r="L26" i="39"/>
  <c r="E26" i="39"/>
  <c r="T26" i="39"/>
  <c r="U26" i="39" s="1"/>
  <c r="L10" i="39"/>
  <c r="E10" i="39"/>
  <c r="T10" i="39"/>
  <c r="U10" i="39" s="1"/>
  <c r="E32" i="39"/>
  <c r="L32" i="39"/>
  <c r="T32" i="39"/>
  <c r="U32" i="39" s="1"/>
  <c r="R21" i="39"/>
  <c r="S21" i="39" s="1"/>
  <c r="G13" i="39"/>
  <c r="R13" i="39"/>
  <c r="S13" i="39" s="1"/>
  <c r="L15" i="13"/>
  <c r="E15" i="13"/>
  <c r="E34" i="13"/>
  <c r="T34" i="13"/>
  <c r="U34" i="13" s="1"/>
  <c r="E18" i="13"/>
  <c r="T18" i="13"/>
  <c r="U18" i="13" s="1"/>
  <c r="E8" i="13"/>
  <c r="T8" i="13"/>
  <c r="U8" i="13" s="1"/>
  <c r="R32" i="13"/>
  <c r="S32" i="13" s="1"/>
  <c r="G32" i="13"/>
  <c r="R24" i="13"/>
  <c r="S24" i="13" s="1"/>
  <c r="G24" i="13"/>
  <c r="R16" i="13"/>
  <c r="S16" i="13" s="1"/>
  <c r="G16" i="13"/>
  <c r="R8" i="13"/>
  <c r="S8" i="13" s="1"/>
  <c r="G8" i="13"/>
  <c r="T23" i="15"/>
  <c r="U23" i="15" s="1"/>
  <c r="E23" i="15"/>
  <c r="T26" i="15"/>
  <c r="U26" i="15" s="1"/>
  <c r="L26" i="15"/>
  <c r="E10" i="15"/>
  <c r="T10" i="15"/>
  <c r="U10" i="15" s="1"/>
  <c r="E16" i="15"/>
  <c r="T16" i="15"/>
  <c r="U16" i="15" s="1"/>
  <c r="G14" i="15"/>
  <c r="R14" i="15"/>
  <c r="S14" i="15" s="1"/>
  <c r="L34" i="19"/>
  <c r="E34" i="19"/>
  <c r="L18" i="19"/>
  <c r="T18" i="19"/>
  <c r="U18" i="19" s="1"/>
  <c r="E18" i="19"/>
  <c r="R29" i="19"/>
  <c r="S29" i="19" s="1"/>
  <c r="L11" i="19"/>
  <c r="E11" i="19"/>
  <c r="T11" i="19"/>
  <c r="U11" i="19" s="1"/>
  <c r="P29" i="17"/>
  <c r="Q29" i="17" s="1"/>
  <c r="N29" i="17"/>
  <c r="O29" i="17" s="1"/>
  <c r="M29" i="17"/>
  <c r="L12" i="35"/>
  <c r="N22" i="17"/>
  <c r="O22" i="17" s="1"/>
  <c r="P22" i="17"/>
  <c r="Q22" i="17" s="1"/>
  <c r="L19" i="19"/>
  <c r="E19" i="19"/>
  <c r="T19" i="19"/>
  <c r="U19" i="19" s="1"/>
  <c r="R13" i="33"/>
  <c r="S13" i="33" s="1"/>
  <c r="G13" i="33"/>
  <c r="T27" i="33"/>
  <c r="U27" i="33" s="1"/>
  <c r="E27" i="33"/>
  <c r="L27" i="33"/>
  <c r="G19" i="35"/>
  <c r="R19" i="35"/>
  <c r="S19" i="35" s="1"/>
  <c r="L35" i="35"/>
  <c r="E35" i="35"/>
  <c r="T35" i="35"/>
  <c r="U35" i="35" s="1"/>
  <c r="E15" i="35"/>
  <c r="T15" i="35"/>
  <c r="U15" i="35" s="1"/>
  <c r="L15" i="35"/>
  <c r="E19" i="41"/>
  <c r="L19" i="41"/>
  <c r="E24" i="41"/>
  <c r="T24" i="41"/>
  <c r="U24" i="41" s="1"/>
  <c r="E16" i="41"/>
  <c r="L16" i="41"/>
  <c r="G21" i="41"/>
  <c r="R21" i="41"/>
  <c r="S21" i="41" s="1"/>
  <c r="G17" i="41"/>
  <c r="R17" i="41"/>
  <c r="S17" i="41" s="1"/>
  <c r="R13" i="41"/>
  <c r="S13" i="41" s="1"/>
  <c r="G13" i="41"/>
  <c r="L9" i="41"/>
  <c r="T9" i="41"/>
  <c r="U9" i="41" s="1"/>
  <c r="L33" i="39"/>
  <c r="E33" i="39"/>
  <c r="T33" i="39"/>
  <c r="U33" i="39" s="1"/>
  <c r="T31" i="39"/>
  <c r="U31" i="39" s="1"/>
  <c r="L31" i="39"/>
  <c r="E31" i="39"/>
  <c r="T27" i="39"/>
  <c r="U27" i="39" s="1"/>
  <c r="E27" i="39"/>
  <c r="L27" i="39"/>
  <c r="L30" i="39"/>
  <c r="T30" i="39"/>
  <c r="U30" i="39" s="1"/>
  <c r="E30" i="39"/>
  <c r="L14" i="39"/>
  <c r="E14" i="39"/>
  <c r="T14" i="39"/>
  <c r="U14" i="39" s="1"/>
  <c r="E20" i="39"/>
  <c r="T20" i="39"/>
  <c r="U20" i="39" s="1"/>
  <c r="L20" i="39"/>
  <c r="T31" i="41"/>
  <c r="U31" i="41" s="1"/>
  <c r="L31" i="41"/>
  <c r="L13" i="13"/>
  <c r="E13" i="13"/>
  <c r="T27" i="13"/>
  <c r="U27" i="13" s="1"/>
  <c r="L27" i="13"/>
  <c r="L22" i="13"/>
  <c r="E22" i="13"/>
  <c r="E28" i="13"/>
  <c r="T28" i="13"/>
  <c r="U28" i="13" s="1"/>
  <c r="T12" i="13"/>
  <c r="U12" i="13" s="1"/>
  <c r="L12" i="13"/>
  <c r="G35" i="13"/>
  <c r="R35" i="13"/>
  <c r="S35" i="13" s="1"/>
  <c r="G27" i="13"/>
  <c r="R27" i="13"/>
  <c r="S27" i="13" s="1"/>
  <c r="G19" i="13"/>
  <c r="R19" i="13"/>
  <c r="S19" i="13" s="1"/>
  <c r="R11" i="13"/>
  <c r="S11" i="13" s="1"/>
  <c r="G11" i="13"/>
  <c r="T31" i="15"/>
  <c r="U31" i="15" s="1"/>
  <c r="E31" i="15"/>
  <c r="R17" i="15"/>
  <c r="S17" i="15" s="1"/>
  <c r="G17" i="15"/>
  <c r="G13" i="15"/>
  <c r="R13" i="15"/>
  <c r="S13" i="15" s="1"/>
  <c r="G9" i="15"/>
  <c r="R9" i="15"/>
  <c r="S9" i="15" s="1"/>
  <c r="E22" i="19"/>
  <c r="T22" i="19"/>
  <c r="U22" i="19" s="1"/>
  <c r="L22" i="19"/>
  <c r="G33" i="19"/>
  <c r="R33" i="19"/>
  <c r="S33" i="19" s="1"/>
  <c r="T14" i="19"/>
  <c r="U14" i="19" s="1"/>
  <c r="L14" i="19"/>
  <c r="E14" i="19"/>
  <c r="L29" i="39"/>
  <c r="E29" i="39"/>
  <c r="T29" i="39"/>
  <c r="U29" i="39" s="1"/>
  <c r="E33" i="33"/>
  <c r="T33" i="33"/>
  <c r="U33" i="33" s="1"/>
  <c r="L33" i="33"/>
  <c r="M33" i="13"/>
  <c r="N32" i="19"/>
  <c r="O32" i="19" s="1"/>
  <c r="N24" i="27"/>
  <c r="O24" i="27" s="1"/>
  <c r="L28" i="33"/>
  <c r="M9" i="1"/>
  <c r="M8" i="41"/>
  <c r="M16" i="15"/>
  <c r="N16" i="15"/>
  <c r="O16" i="15" s="1"/>
  <c r="M21" i="17"/>
  <c r="R27" i="33"/>
  <c r="S27" i="33" s="1"/>
  <c r="R12" i="33"/>
  <c r="S12" i="33" s="1"/>
  <c r="R13" i="35"/>
  <c r="S13" i="35" s="1"/>
  <c r="R15" i="35"/>
  <c r="S15" i="35" s="1"/>
  <c r="R26" i="41"/>
  <c r="S26" i="41" s="1"/>
  <c r="L8" i="35"/>
  <c r="N8" i="35" s="1"/>
  <c r="O8" i="35" s="1"/>
  <c r="M17" i="13"/>
  <c r="P19" i="13"/>
  <c r="Q19" i="13" s="1"/>
  <c r="T25" i="13"/>
  <c r="U25" i="13" s="1"/>
  <c r="T18" i="41"/>
  <c r="U18" i="41" s="1"/>
  <c r="L32" i="35"/>
  <c r="P32" i="35" s="1"/>
  <c r="Q32" i="35" s="1"/>
  <c r="M35" i="19"/>
  <c r="M35" i="23"/>
  <c r="N35" i="23"/>
  <c r="O35" i="23" s="1"/>
  <c r="L29" i="15"/>
  <c r="E29" i="15"/>
  <c r="M29" i="31"/>
  <c r="N29" i="31"/>
  <c r="O29" i="31" s="1"/>
  <c r="P29" i="31"/>
  <c r="Q29" i="31" s="1"/>
  <c r="E28" i="35"/>
  <c r="L28" i="35"/>
  <c r="T28" i="35"/>
  <c r="U28" i="35" s="1"/>
  <c r="G33" i="33"/>
  <c r="R33" i="33"/>
  <c r="S33" i="33" s="1"/>
  <c r="R11" i="33"/>
  <c r="S11" i="33" s="1"/>
  <c r="G11" i="33"/>
  <c r="G10" i="33"/>
  <c r="R10" i="33"/>
  <c r="S10" i="33" s="1"/>
  <c r="G33" i="35"/>
  <c r="R33" i="35"/>
  <c r="S33" i="35" s="1"/>
  <c r="G17" i="35"/>
  <c r="R17" i="35"/>
  <c r="S17" i="35" s="1"/>
  <c r="R14" i="35"/>
  <c r="S14" i="35" s="1"/>
  <c r="E32" i="41"/>
  <c r="T32" i="41"/>
  <c r="U32" i="41" s="1"/>
  <c r="L17" i="41"/>
  <c r="T17" i="41"/>
  <c r="U17" i="41" s="1"/>
  <c r="G35" i="41"/>
  <c r="R35" i="41"/>
  <c r="S35" i="41" s="1"/>
  <c r="L22" i="41"/>
  <c r="E22" i="41"/>
  <c r="L14" i="41"/>
  <c r="T14" i="41"/>
  <c r="U14" i="41" s="1"/>
  <c r="E13" i="41"/>
  <c r="L13" i="41"/>
  <c r="T35" i="39"/>
  <c r="U35" i="39" s="1"/>
  <c r="L35" i="39"/>
  <c r="E35" i="39"/>
  <c r="L34" i="39"/>
  <c r="T34" i="39"/>
  <c r="U34" i="39" s="1"/>
  <c r="E34" i="39"/>
  <c r="E24" i="39"/>
  <c r="T24" i="39"/>
  <c r="U24" i="39" s="1"/>
  <c r="L24" i="39"/>
  <c r="M23" i="19"/>
  <c r="N23" i="19"/>
  <c r="O23" i="19" s="1"/>
  <c r="T29" i="13"/>
  <c r="U29" i="13" s="1"/>
  <c r="L29" i="13"/>
  <c r="T31" i="13"/>
  <c r="U31" i="13" s="1"/>
  <c r="L31" i="13"/>
  <c r="L26" i="13"/>
  <c r="E26" i="13"/>
  <c r="T32" i="13"/>
  <c r="U32" i="13" s="1"/>
  <c r="L32" i="13"/>
  <c r="L16" i="13"/>
  <c r="E16" i="13"/>
  <c r="G34" i="13"/>
  <c r="R34" i="13"/>
  <c r="S34" i="13" s="1"/>
  <c r="G26" i="13"/>
  <c r="R26" i="13"/>
  <c r="S26" i="13" s="1"/>
  <c r="R18" i="13"/>
  <c r="S18" i="13" s="1"/>
  <c r="G18" i="13"/>
  <c r="G10" i="13"/>
  <c r="R10" i="13"/>
  <c r="S10" i="13" s="1"/>
  <c r="E35" i="15"/>
  <c r="L35" i="15"/>
  <c r="T34" i="15"/>
  <c r="U34" i="15" s="1"/>
  <c r="L34" i="15"/>
  <c r="E18" i="15"/>
  <c r="L18" i="15"/>
  <c r="R20" i="15"/>
  <c r="S20" i="15" s="1"/>
  <c r="G20" i="15"/>
  <c r="G12" i="15"/>
  <c r="R12" i="15"/>
  <c r="S12" i="15" s="1"/>
  <c r="G31" i="19"/>
  <c r="R31" i="19"/>
  <c r="S31" i="19" s="1"/>
  <c r="T26" i="19"/>
  <c r="U26" i="19" s="1"/>
  <c r="E26" i="19"/>
  <c r="L26" i="19"/>
  <c r="T16" i="19"/>
  <c r="U16" i="19" s="1"/>
  <c r="E16" i="19"/>
  <c r="L16" i="19"/>
  <c r="L13" i="19"/>
  <c r="E13" i="19"/>
  <c r="T13" i="19"/>
  <c r="U13" i="19" s="1"/>
  <c r="N19" i="13"/>
  <c r="O19" i="13" s="1"/>
  <c r="N34" i="13"/>
  <c r="O34" i="13" s="1"/>
  <c r="P30" i="13"/>
  <c r="Q30" i="13" s="1"/>
  <c r="M18" i="13"/>
  <c r="P34" i="13"/>
  <c r="Q34" i="13" s="1"/>
  <c r="N30" i="13"/>
  <c r="O30" i="13" s="1"/>
  <c r="N18" i="13"/>
  <c r="O18" i="13" s="1"/>
  <c r="P8" i="15"/>
  <c r="Q8" i="15" s="1"/>
  <c r="N8" i="15"/>
  <c r="O8" i="15" s="1"/>
  <c r="M8" i="19"/>
  <c r="P32" i="19"/>
  <c r="Q32" i="19" s="1"/>
  <c r="N32" i="35"/>
  <c r="O32" i="35" s="1"/>
  <c r="M17" i="35"/>
  <c r="M25" i="35"/>
  <c r="P25" i="35"/>
  <c r="Q25" i="35" s="1"/>
  <c r="N17" i="35"/>
  <c r="O17" i="35" s="1"/>
  <c r="N32" i="41"/>
  <c r="O32" i="41" s="1"/>
  <c r="P26" i="41"/>
  <c r="Q26" i="41" s="1"/>
  <c r="N26" i="41"/>
  <c r="O26" i="41" s="1"/>
  <c r="M26" i="41"/>
  <c r="M24" i="41"/>
  <c r="N24" i="41"/>
  <c r="O24" i="41" s="1"/>
  <c r="P24" i="41"/>
  <c r="Q24" i="41" s="1"/>
  <c r="P34" i="41"/>
  <c r="Q34" i="41" s="1"/>
  <c r="M34" i="41"/>
  <c r="N34" i="41"/>
  <c r="O34" i="41" s="1"/>
  <c r="M31" i="15"/>
  <c r="P31" i="15"/>
  <c r="Q31" i="15" s="1"/>
  <c r="N31" i="15"/>
  <c r="O31" i="15" s="1"/>
  <c r="M10" i="15"/>
  <c r="P10" i="15"/>
  <c r="Q10" i="15" s="1"/>
  <c r="P13" i="15"/>
  <c r="Q13" i="15" s="1"/>
  <c r="P32" i="15"/>
  <c r="Q32" i="15" s="1"/>
  <c r="P23" i="15"/>
  <c r="Q23" i="15" s="1"/>
  <c r="N23" i="15"/>
  <c r="O23" i="15" s="1"/>
  <c r="M23" i="15"/>
  <c r="P20" i="15"/>
  <c r="Q20" i="15" s="1"/>
  <c r="M20" i="15"/>
  <c r="N20" i="15"/>
  <c r="O20" i="15" s="1"/>
  <c r="P24" i="15"/>
  <c r="Q24" i="15" s="1"/>
  <c r="N24" i="15"/>
  <c r="O24" i="15" s="1"/>
  <c r="N13" i="15"/>
  <c r="O13" i="15" s="1"/>
  <c r="N32" i="15"/>
  <c r="O32" i="15" s="1"/>
  <c r="P27" i="15"/>
  <c r="Q27" i="15" s="1"/>
  <c r="N27" i="15"/>
  <c r="O27" i="15" s="1"/>
  <c r="M27" i="15"/>
  <c r="N9" i="13"/>
  <c r="O9" i="13" s="1"/>
  <c r="M28" i="13"/>
  <c r="N28" i="13"/>
  <c r="O28" i="13" s="1"/>
  <c r="P10" i="13"/>
  <c r="Q10" i="13" s="1"/>
  <c r="N10" i="13"/>
  <c r="O10" i="13" s="1"/>
  <c r="M10" i="13"/>
  <c r="N21" i="13"/>
  <c r="O21" i="13" s="1"/>
  <c r="M21" i="13"/>
  <c r="N8" i="13"/>
  <c r="O8" i="13" s="1"/>
  <c r="P8" i="13"/>
  <c r="Q8" i="13" s="1"/>
  <c r="M8" i="13"/>
  <c r="P24" i="13"/>
  <c r="Q24" i="13" s="1"/>
  <c r="M24" i="13"/>
  <c r="N24" i="13"/>
  <c r="O24" i="13" s="1"/>
  <c r="M9" i="13"/>
  <c r="N35" i="13"/>
  <c r="O35" i="13" s="1"/>
  <c r="M35" i="13"/>
  <c r="P35" i="13"/>
  <c r="Q35" i="13" s="1"/>
  <c r="P23" i="13"/>
  <c r="Q23" i="13" s="1"/>
  <c r="M23" i="13"/>
  <c r="N23" i="13"/>
  <c r="O23" i="13" s="1"/>
  <c r="N34" i="33"/>
  <c r="O34" i="33" s="1"/>
  <c r="P34" i="33"/>
  <c r="Q34" i="33" s="1"/>
  <c r="M34" i="33"/>
  <c r="P28" i="23"/>
  <c r="Q28" i="23" s="1"/>
  <c r="M21" i="33"/>
  <c r="M21" i="35"/>
  <c r="P21" i="35"/>
  <c r="Q21" i="35" s="1"/>
  <c r="M8" i="35"/>
  <c r="M33" i="17"/>
  <c r="N33" i="17"/>
  <c r="O33" i="17" s="1"/>
  <c r="P33" i="17"/>
  <c r="Q33" i="17" s="1"/>
  <c r="P30" i="23"/>
  <c r="Q30" i="23" s="1"/>
  <c r="N30" i="23"/>
  <c r="O30" i="23" s="1"/>
  <c r="M30" i="23"/>
  <c r="N16" i="17"/>
  <c r="O16" i="17" s="1"/>
  <c r="P16" i="17"/>
  <c r="Q16" i="17" s="1"/>
  <c r="M19" i="35"/>
  <c r="P19" i="35"/>
  <c r="Q19" i="35" s="1"/>
  <c r="M8" i="29"/>
  <c r="N8" i="29"/>
  <c r="O8" i="29" s="1"/>
  <c r="P8" i="29"/>
  <c r="Q8" i="29" s="1"/>
  <c r="P22" i="29"/>
  <c r="Q22" i="29" s="1"/>
  <c r="M22" i="29"/>
  <c r="M26" i="31"/>
  <c r="P26" i="31"/>
  <c r="Q26" i="31" s="1"/>
  <c r="P17" i="33"/>
  <c r="Q17" i="33" s="1"/>
  <c r="M17" i="33"/>
  <c r="N17" i="33"/>
  <c r="O17" i="33" s="1"/>
  <c r="N22" i="33"/>
  <c r="O22" i="33" s="1"/>
  <c r="P22" i="33"/>
  <c r="Q22" i="33" s="1"/>
  <c r="M22" i="33"/>
  <c r="N34" i="17"/>
  <c r="O34" i="17" s="1"/>
  <c r="P34" i="17"/>
  <c r="Q34" i="17" s="1"/>
  <c r="P8" i="27"/>
  <c r="Q8" i="27" s="1"/>
  <c r="M8" i="27"/>
  <c r="P23" i="29"/>
  <c r="Q23" i="29" s="1"/>
  <c r="N23" i="29"/>
  <c r="O23" i="29" s="1"/>
  <c r="M23" i="29"/>
  <c r="P14" i="33"/>
  <c r="Q14" i="33" s="1"/>
  <c r="N14" i="33"/>
  <c r="O14" i="33" s="1"/>
  <c r="M18" i="33"/>
  <c r="N18" i="33"/>
  <c r="O18" i="33" s="1"/>
  <c r="P18" i="33"/>
  <c r="Q18" i="33" s="1"/>
  <c r="P31" i="35"/>
  <c r="Q31" i="35" s="1"/>
  <c r="M31" i="35"/>
  <c r="N31" i="35"/>
  <c r="O31" i="35" s="1"/>
  <c r="P18" i="17"/>
  <c r="Q18" i="17" s="1"/>
  <c r="M18" i="17"/>
  <c r="N18" i="17"/>
  <c r="O18" i="17" s="1"/>
  <c r="N24" i="23"/>
  <c r="O24" i="23" s="1"/>
  <c r="P24" i="23"/>
  <c r="Q24" i="23" s="1"/>
  <c r="P20" i="27"/>
  <c r="Q20" i="27" s="1"/>
  <c r="M20" i="27"/>
  <c r="N20" i="27"/>
  <c r="O20" i="27" s="1"/>
  <c r="P35" i="27"/>
  <c r="Q35" i="27" s="1"/>
  <c r="M35" i="27"/>
  <c r="N35" i="27"/>
  <c r="O35" i="27" s="1"/>
  <c r="N21" i="29"/>
  <c r="O21" i="29" s="1"/>
  <c r="P21" i="29"/>
  <c r="Q21" i="29" s="1"/>
  <c r="M21" i="29"/>
  <c r="N23" i="33"/>
  <c r="O23" i="33" s="1"/>
  <c r="M23" i="33"/>
  <c r="P23" i="33"/>
  <c r="Q23" i="33" s="1"/>
  <c r="P24" i="33"/>
  <c r="Q24" i="33" s="1"/>
  <c r="M24" i="33"/>
  <c r="N24" i="33"/>
  <c r="O24" i="33" s="1"/>
  <c r="M31" i="33"/>
  <c r="N31" i="33"/>
  <c r="O31" i="33" s="1"/>
  <c r="P31" i="33"/>
  <c r="Q31" i="33" s="1"/>
  <c r="M14" i="33"/>
  <c r="N21" i="33"/>
  <c r="O21" i="33" s="1"/>
  <c r="M31" i="19"/>
  <c r="N31" i="19"/>
  <c r="O31" i="19" s="1"/>
  <c r="P31" i="19"/>
  <c r="Q31" i="19" s="1"/>
  <c r="M18" i="35"/>
  <c r="P18" i="35"/>
  <c r="Q18" i="35" s="1"/>
  <c r="N17" i="17"/>
  <c r="O17" i="17" s="1"/>
  <c r="P17" i="17"/>
  <c r="Q17" i="17" s="1"/>
  <c r="M17" i="17"/>
  <c r="P34" i="51"/>
  <c r="Q34" i="51" s="1"/>
  <c r="M34" i="51"/>
  <c r="N34" i="51"/>
  <c r="O34" i="51" s="1"/>
  <c r="N35" i="51"/>
  <c r="O35" i="51" s="1"/>
  <c r="P35" i="51"/>
  <c r="Q35" i="51" s="1"/>
  <c r="P18" i="27"/>
  <c r="Q18" i="27" s="1"/>
  <c r="M18" i="27"/>
  <c r="N18" i="27"/>
  <c r="O18" i="27" s="1"/>
  <c r="M19" i="27"/>
  <c r="P19" i="27"/>
  <c r="Q19" i="27" s="1"/>
  <c r="N34" i="27"/>
  <c r="O34" i="27" s="1"/>
  <c r="P34" i="27"/>
  <c r="Q34" i="27" s="1"/>
  <c r="M34" i="27"/>
  <c r="P18" i="29"/>
  <c r="Q18" i="29" s="1"/>
  <c r="M18" i="29"/>
  <c r="M24" i="29"/>
  <c r="N24" i="29"/>
  <c r="O24" i="29" s="1"/>
  <c r="P24" i="29"/>
  <c r="Q24" i="29" s="1"/>
  <c r="P34" i="29"/>
  <c r="Q34" i="29" s="1"/>
  <c r="M34" i="29"/>
  <c r="P16" i="33"/>
  <c r="Q16" i="33" s="1"/>
  <c r="M16" i="33"/>
  <c r="N19" i="33"/>
  <c r="O19" i="33" s="1"/>
  <c r="M19" i="33"/>
  <c r="P12" i="53"/>
  <c r="Q12" i="53" s="1"/>
  <c r="M12" i="53"/>
  <c r="N12" i="53"/>
  <c r="O12" i="53" s="1"/>
  <c r="P20" i="53"/>
  <c r="Q20" i="53" s="1"/>
  <c r="M20" i="53"/>
  <c r="N20" i="53"/>
  <c r="O20" i="53" s="1"/>
  <c r="P28" i="53"/>
  <c r="Q28" i="53" s="1"/>
  <c r="M28" i="53"/>
  <c r="N28" i="53"/>
  <c r="O28" i="53" s="1"/>
  <c r="N15" i="53"/>
  <c r="O15" i="53" s="1"/>
  <c r="P15" i="53"/>
  <c r="Q15" i="53" s="1"/>
  <c r="M15" i="53"/>
  <c r="N23" i="53"/>
  <c r="O23" i="53" s="1"/>
  <c r="P23" i="53"/>
  <c r="Q23" i="53" s="1"/>
  <c r="M23" i="53"/>
  <c r="N31" i="53"/>
  <c r="O31" i="53" s="1"/>
  <c r="P31" i="53"/>
  <c r="Q31" i="53" s="1"/>
  <c r="M31" i="53"/>
  <c r="P9" i="53"/>
  <c r="Q9" i="53" s="1"/>
  <c r="N9" i="53"/>
  <c r="O9" i="53" s="1"/>
  <c r="M9" i="53"/>
  <c r="M14" i="53"/>
  <c r="N14" i="53"/>
  <c r="O14" i="53" s="1"/>
  <c r="P14" i="53"/>
  <c r="Q14" i="53" s="1"/>
  <c r="P17" i="53"/>
  <c r="Q17" i="53" s="1"/>
  <c r="M17" i="53"/>
  <c r="N17" i="53"/>
  <c r="O17" i="53" s="1"/>
  <c r="M22" i="53"/>
  <c r="N22" i="53"/>
  <c r="O22" i="53" s="1"/>
  <c r="P22" i="53"/>
  <c r="Q22" i="53" s="1"/>
  <c r="P25" i="53"/>
  <c r="Q25" i="53" s="1"/>
  <c r="M25" i="53"/>
  <c r="N25" i="53"/>
  <c r="O25" i="53" s="1"/>
  <c r="M30" i="53"/>
  <c r="N30" i="53"/>
  <c r="O30" i="53" s="1"/>
  <c r="P30" i="53"/>
  <c r="Q30" i="53" s="1"/>
  <c r="P33" i="53"/>
  <c r="Q33" i="53" s="1"/>
  <c r="M33" i="53"/>
  <c r="N33" i="53"/>
  <c r="O33" i="53" s="1"/>
  <c r="N10" i="51"/>
  <c r="O10" i="51" s="1"/>
  <c r="M10" i="51"/>
  <c r="P10" i="51"/>
  <c r="Q10" i="51" s="1"/>
  <c r="N13" i="51"/>
  <c r="O13" i="51" s="1"/>
  <c r="M13" i="51"/>
  <c r="P13" i="51"/>
  <c r="Q13" i="51" s="1"/>
  <c r="N18" i="51"/>
  <c r="O18" i="51" s="1"/>
  <c r="P18" i="51"/>
  <c r="Q18" i="51" s="1"/>
  <c r="M18" i="51"/>
  <c r="N21" i="51"/>
  <c r="O21" i="51" s="1"/>
  <c r="M21" i="51"/>
  <c r="P21" i="51"/>
  <c r="Q21" i="51" s="1"/>
  <c r="N12" i="51"/>
  <c r="O12" i="51" s="1"/>
  <c r="P12" i="51"/>
  <c r="Q12" i="51" s="1"/>
  <c r="M12" i="51"/>
  <c r="N20" i="51"/>
  <c r="O20" i="51" s="1"/>
  <c r="M20" i="51"/>
  <c r="P20" i="51"/>
  <c r="Q20" i="51" s="1"/>
  <c r="N31" i="51"/>
  <c r="O31" i="51" s="1"/>
  <c r="P31" i="51"/>
  <c r="Q31" i="51" s="1"/>
  <c r="M31" i="51"/>
  <c r="N15" i="51"/>
  <c r="O15" i="51" s="1"/>
  <c r="P15" i="51"/>
  <c r="Q15" i="51" s="1"/>
  <c r="M15" i="51"/>
  <c r="N23" i="51"/>
  <c r="O23" i="51" s="1"/>
  <c r="P23" i="51"/>
  <c r="Q23" i="51" s="1"/>
  <c r="M23" i="51"/>
  <c r="N28" i="51"/>
  <c r="O28" i="51" s="1"/>
  <c r="M28" i="51"/>
  <c r="P28" i="51"/>
  <c r="Q28" i="51" s="1"/>
  <c r="N32" i="51"/>
  <c r="O32" i="51" s="1"/>
  <c r="M32" i="51"/>
  <c r="P32" i="51"/>
  <c r="Q32" i="51" s="1"/>
  <c r="N27" i="51"/>
  <c r="O27" i="51" s="1"/>
  <c r="P27" i="51"/>
  <c r="Q27" i="51" s="1"/>
  <c r="M27" i="51"/>
  <c r="M25" i="41"/>
  <c r="P25" i="41"/>
  <c r="Q25" i="41" s="1"/>
  <c r="M28" i="41"/>
  <c r="N28" i="41"/>
  <c r="O28" i="41" s="1"/>
  <c r="P28" i="41"/>
  <c r="Q28" i="41" s="1"/>
  <c r="N33" i="41"/>
  <c r="O33" i="41" s="1"/>
  <c r="P33" i="41"/>
  <c r="Q33" i="41" s="1"/>
  <c r="M33" i="41"/>
  <c r="M11" i="41"/>
  <c r="N11" i="41"/>
  <c r="O11" i="41" s="1"/>
  <c r="P11" i="41"/>
  <c r="Q11" i="41" s="1"/>
  <c r="P30" i="41"/>
  <c r="Q30" i="41" s="1"/>
  <c r="N30" i="41"/>
  <c r="O30" i="41" s="1"/>
  <c r="P27" i="41"/>
  <c r="Q27" i="41" s="1"/>
  <c r="M27" i="41"/>
  <c r="N27" i="41"/>
  <c r="O27" i="41" s="1"/>
  <c r="P35" i="41"/>
  <c r="Q35" i="41" s="1"/>
  <c r="M35" i="41"/>
  <c r="N35" i="41"/>
  <c r="O35" i="41" s="1"/>
  <c r="N18" i="39"/>
  <c r="O18" i="39" s="1"/>
  <c r="M18" i="39"/>
  <c r="P18" i="39"/>
  <c r="Q18" i="39" s="1"/>
  <c r="N16" i="39"/>
  <c r="O16" i="39" s="1"/>
  <c r="M16" i="39"/>
  <c r="N15" i="39"/>
  <c r="O15" i="39" s="1"/>
  <c r="M15" i="39"/>
  <c r="P15" i="39"/>
  <c r="Q15" i="39" s="1"/>
  <c r="M29" i="35"/>
  <c r="N29" i="35"/>
  <c r="O29" i="35" s="1"/>
  <c r="P29" i="35"/>
  <c r="Q29" i="35" s="1"/>
  <c r="M22" i="35"/>
  <c r="N22" i="35"/>
  <c r="O22" i="35" s="1"/>
  <c r="P22" i="35"/>
  <c r="Q22" i="35" s="1"/>
  <c r="M33" i="35"/>
  <c r="N33" i="35"/>
  <c r="O33" i="35" s="1"/>
  <c r="P33" i="35"/>
  <c r="Q33" i="35" s="1"/>
  <c r="P13" i="33"/>
  <c r="Q13" i="33" s="1"/>
  <c r="N13" i="33"/>
  <c r="O13" i="33" s="1"/>
  <c r="M13" i="33"/>
  <c r="P10" i="33"/>
  <c r="Q10" i="33" s="1"/>
  <c r="M10" i="33"/>
  <c r="N10" i="33"/>
  <c r="O10" i="33" s="1"/>
  <c r="N15" i="33"/>
  <c r="O15" i="33" s="1"/>
  <c r="P15" i="33"/>
  <c r="Q15" i="33" s="1"/>
  <c r="M15" i="33"/>
  <c r="M26" i="33"/>
  <c r="N26" i="33"/>
  <c r="O26" i="33" s="1"/>
  <c r="P26" i="33"/>
  <c r="Q26" i="33" s="1"/>
  <c r="P9" i="33"/>
  <c r="Q9" i="33" s="1"/>
  <c r="N9" i="33"/>
  <c r="O9" i="33" s="1"/>
  <c r="M9" i="33"/>
  <c r="P25" i="33"/>
  <c r="Q25" i="33" s="1"/>
  <c r="M25" i="33"/>
  <c r="N25" i="33"/>
  <c r="O25" i="33" s="1"/>
  <c r="P12" i="33"/>
  <c r="Q12" i="33" s="1"/>
  <c r="M12" i="33"/>
  <c r="N12" i="33"/>
  <c r="O12" i="33" s="1"/>
  <c r="P32" i="33"/>
  <c r="Q32" i="33" s="1"/>
  <c r="N32" i="33"/>
  <c r="O32" i="33" s="1"/>
  <c r="M32" i="33"/>
  <c r="P11" i="33"/>
  <c r="Q11" i="33" s="1"/>
  <c r="N11" i="33"/>
  <c r="O11" i="33" s="1"/>
  <c r="M11" i="33"/>
  <c r="M8" i="31"/>
  <c r="N8" i="31"/>
  <c r="O8" i="31" s="1"/>
  <c r="P8" i="31"/>
  <c r="Q8" i="31" s="1"/>
  <c r="M16" i="31"/>
  <c r="P16" i="31"/>
  <c r="Q16" i="31" s="1"/>
  <c r="N16" i="31"/>
  <c r="O16" i="31" s="1"/>
  <c r="M25" i="31"/>
  <c r="N25" i="31"/>
  <c r="O25" i="31" s="1"/>
  <c r="P25" i="31"/>
  <c r="Q25" i="31" s="1"/>
  <c r="M22" i="31"/>
  <c r="N22" i="31"/>
  <c r="O22" i="31" s="1"/>
  <c r="P22" i="31"/>
  <c r="Q22" i="31" s="1"/>
  <c r="M27" i="31"/>
  <c r="N27" i="31"/>
  <c r="O27" i="31" s="1"/>
  <c r="P27" i="31"/>
  <c r="Q27" i="31" s="1"/>
  <c r="M24" i="31"/>
  <c r="P24" i="31"/>
  <c r="Q24" i="31" s="1"/>
  <c r="N24" i="31"/>
  <c r="O24" i="31" s="1"/>
  <c r="M14" i="31"/>
  <c r="N14" i="31"/>
  <c r="O14" i="31" s="1"/>
  <c r="P14" i="31"/>
  <c r="Q14" i="31" s="1"/>
  <c r="M13" i="31"/>
  <c r="N13" i="31"/>
  <c r="O13" i="31" s="1"/>
  <c r="P13" i="31"/>
  <c r="Q13" i="31" s="1"/>
  <c r="M23" i="31"/>
  <c r="N23" i="31"/>
  <c r="O23" i="31" s="1"/>
  <c r="P23" i="31"/>
  <c r="Q23" i="31" s="1"/>
  <c r="M12" i="29"/>
  <c r="N12" i="29"/>
  <c r="O12" i="29" s="1"/>
  <c r="P12" i="29"/>
  <c r="Q12" i="29" s="1"/>
  <c r="P19" i="29"/>
  <c r="Q19" i="29" s="1"/>
  <c r="M19" i="29"/>
  <c r="N19" i="29"/>
  <c r="O19" i="29" s="1"/>
  <c r="M25" i="29"/>
  <c r="N25" i="29"/>
  <c r="O25" i="29" s="1"/>
  <c r="P25" i="29"/>
  <c r="Q25" i="29" s="1"/>
  <c r="P26" i="29"/>
  <c r="Q26" i="29" s="1"/>
  <c r="N26" i="29"/>
  <c r="O26" i="29" s="1"/>
  <c r="M26" i="29"/>
  <c r="M17" i="29"/>
  <c r="N17" i="29"/>
  <c r="O17" i="29" s="1"/>
  <c r="P17" i="29"/>
  <c r="Q17" i="29" s="1"/>
  <c r="M20" i="29"/>
  <c r="N20" i="29"/>
  <c r="O20" i="29" s="1"/>
  <c r="P20" i="29"/>
  <c r="Q20" i="29" s="1"/>
  <c r="M33" i="29"/>
  <c r="N33" i="29"/>
  <c r="O33" i="29" s="1"/>
  <c r="P33" i="29"/>
  <c r="Q33" i="29" s="1"/>
  <c r="M28" i="29"/>
  <c r="N28" i="29"/>
  <c r="O28" i="29" s="1"/>
  <c r="P28" i="29"/>
  <c r="Q28" i="29" s="1"/>
  <c r="P35" i="29"/>
  <c r="Q35" i="29" s="1"/>
  <c r="M35" i="29"/>
  <c r="N35" i="29"/>
  <c r="O35" i="29" s="1"/>
  <c r="M9" i="29"/>
  <c r="N9" i="29"/>
  <c r="O9" i="29" s="1"/>
  <c r="P9" i="29"/>
  <c r="Q9" i="29" s="1"/>
  <c r="P25" i="27"/>
  <c r="Q25" i="27" s="1"/>
  <c r="M25" i="27"/>
  <c r="N25" i="27"/>
  <c r="O25" i="27" s="1"/>
  <c r="N31" i="27"/>
  <c r="O31" i="27" s="1"/>
  <c r="P31" i="27"/>
  <c r="Q31" i="27" s="1"/>
  <c r="M31" i="27"/>
  <c r="P14" i="27"/>
  <c r="Q14" i="27" s="1"/>
  <c r="M14" i="27"/>
  <c r="N14" i="27"/>
  <c r="O14" i="27" s="1"/>
  <c r="M30" i="27"/>
  <c r="N30" i="27"/>
  <c r="O30" i="27" s="1"/>
  <c r="P30" i="27"/>
  <c r="Q30" i="27" s="1"/>
  <c r="P32" i="27"/>
  <c r="Q32" i="27" s="1"/>
  <c r="M32" i="27"/>
  <c r="N32" i="27"/>
  <c r="O32" i="27" s="1"/>
  <c r="P23" i="27"/>
  <c r="Q23" i="27" s="1"/>
  <c r="M23" i="27"/>
  <c r="N23" i="27"/>
  <c r="O23" i="27" s="1"/>
  <c r="P9" i="27"/>
  <c r="Q9" i="27" s="1"/>
  <c r="M9" i="27"/>
  <c r="N9" i="27"/>
  <c r="O9" i="27" s="1"/>
  <c r="P16" i="27"/>
  <c r="Q16" i="27" s="1"/>
  <c r="M16" i="27"/>
  <c r="N16" i="27"/>
  <c r="O16" i="27" s="1"/>
  <c r="N22" i="27"/>
  <c r="O22" i="27" s="1"/>
  <c r="P22" i="27"/>
  <c r="Q22" i="27" s="1"/>
  <c r="M22" i="27"/>
  <c r="P21" i="25"/>
  <c r="Q21" i="25" s="1"/>
  <c r="M21" i="25"/>
  <c r="N21" i="25"/>
  <c r="O21" i="25" s="1"/>
  <c r="P25" i="25"/>
  <c r="Q25" i="25" s="1"/>
  <c r="M25" i="25"/>
  <c r="N25" i="25"/>
  <c r="O25" i="25" s="1"/>
  <c r="P29" i="25"/>
  <c r="Q29" i="25" s="1"/>
  <c r="M29" i="25"/>
  <c r="N29" i="25"/>
  <c r="O29" i="25" s="1"/>
  <c r="P33" i="25"/>
  <c r="Q33" i="25" s="1"/>
  <c r="M33" i="25"/>
  <c r="N33" i="25"/>
  <c r="O33" i="25" s="1"/>
  <c r="P19" i="25"/>
  <c r="Q19" i="25" s="1"/>
  <c r="M19" i="25"/>
  <c r="N19" i="25"/>
  <c r="O19" i="25" s="1"/>
  <c r="P23" i="25"/>
  <c r="Q23" i="25" s="1"/>
  <c r="M23" i="25"/>
  <c r="N23" i="25"/>
  <c r="O23" i="25" s="1"/>
  <c r="P27" i="25"/>
  <c r="Q27" i="25" s="1"/>
  <c r="M27" i="25"/>
  <c r="N27" i="25"/>
  <c r="O27" i="25" s="1"/>
  <c r="P31" i="25"/>
  <c r="Q31" i="25" s="1"/>
  <c r="M31" i="25"/>
  <c r="N31" i="25"/>
  <c r="O31" i="25" s="1"/>
  <c r="P35" i="25"/>
  <c r="Q35" i="25" s="1"/>
  <c r="M35" i="25"/>
  <c r="N35" i="25"/>
  <c r="O35" i="25" s="1"/>
  <c r="P11" i="23"/>
  <c r="Q11" i="23" s="1"/>
  <c r="M11" i="23"/>
  <c r="N11" i="23"/>
  <c r="O11" i="23" s="1"/>
  <c r="M20" i="23"/>
  <c r="N20" i="23"/>
  <c r="O20" i="23" s="1"/>
  <c r="P20" i="23"/>
  <c r="Q20" i="23" s="1"/>
  <c r="M16" i="23"/>
  <c r="P16" i="23"/>
  <c r="Q16" i="23" s="1"/>
  <c r="N16" i="23"/>
  <c r="O16" i="23" s="1"/>
  <c r="P23" i="23"/>
  <c r="Q23" i="23" s="1"/>
  <c r="M23" i="23"/>
  <c r="N23" i="23"/>
  <c r="O23" i="23" s="1"/>
  <c r="M27" i="23"/>
  <c r="P27" i="23"/>
  <c r="Q27" i="23" s="1"/>
  <c r="N27" i="23"/>
  <c r="O27" i="23" s="1"/>
  <c r="P15" i="23"/>
  <c r="Q15" i="23" s="1"/>
  <c r="M15" i="23"/>
  <c r="N15" i="23"/>
  <c r="O15" i="23" s="1"/>
  <c r="N26" i="23"/>
  <c r="O26" i="23" s="1"/>
  <c r="P26" i="23"/>
  <c r="Q26" i="23" s="1"/>
  <c r="M9" i="23"/>
  <c r="N9" i="23"/>
  <c r="O9" i="23" s="1"/>
  <c r="P9" i="23"/>
  <c r="Q9" i="23" s="1"/>
  <c r="P31" i="23"/>
  <c r="Q31" i="23" s="1"/>
  <c r="M31" i="23"/>
  <c r="N31" i="23"/>
  <c r="O31" i="23" s="1"/>
  <c r="P10" i="19"/>
  <c r="Q10" i="19" s="1"/>
  <c r="N10" i="19"/>
  <c r="O10" i="19" s="1"/>
  <c r="M10" i="19"/>
  <c r="M15" i="19"/>
  <c r="N15" i="19"/>
  <c r="O15" i="19" s="1"/>
  <c r="P15" i="19"/>
  <c r="Q15" i="19" s="1"/>
  <c r="P9" i="19"/>
  <c r="Q9" i="19" s="1"/>
  <c r="M9" i="19"/>
  <c r="N9" i="19"/>
  <c r="O9" i="19" s="1"/>
  <c r="P24" i="19"/>
  <c r="Q24" i="19" s="1"/>
  <c r="N24" i="19"/>
  <c r="O24" i="19" s="1"/>
  <c r="M24" i="19"/>
  <c r="P33" i="19"/>
  <c r="Q33" i="19" s="1"/>
  <c r="M33" i="19"/>
  <c r="N33" i="19"/>
  <c r="O33" i="19" s="1"/>
  <c r="P31" i="17"/>
  <c r="Q31" i="17" s="1"/>
  <c r="M31" i="17"/>
  <c r="N31" i="17"/>
  <c r="O31" i="17" s="1"/>
  <c r="P30" i="17"/>
  <c r="Q30" i="17" s="1"/>
  <c r="M30" i="17"/>
  <c r="N30" i="17"/>
  <c r="O30" i="17" s="1"/>
  <c r="M25" i="17"/>
  <c r="N25" i="17"/>
  <c r="O25" i="17" s="1"/>
  <c r="P25" i="17"/>
  <c r="Q25" i="17" s="1"/>
  <c r="P28" i="17"/>
  <c r="Q28" i="17" s="1"/>
  <c r="N28" i="17"/>
  <c r="O28" i="17" s="1"/>
  <c r="M28" i="17"/>
  <c r="P15" i="17"/>
  <c r="Q15" i="17" s="1"/>
  <c r="M15" i="17"/>
  <c r="N15" i="17"/>
  <c r="O15" i="17" s="1"/>
  <c r="M26" i="17"/>
  <c r="N26" i="17"/>
  <c r="O26" i="17" s="1"/>
  <c r="P26" i="17"/>
  <c r="Q26" i="17" s="1"/>
  <c r="P14" i="15"/>
  <c r="Q14" i="15" s="1"/>
  <c r="M14" i="15"/>
  <c r="N14" i="15"/>
  <c r="O14" i="15" s="1"/>
  <c r="M9" i="15"/>
  <c r="P12" i="15"/>
  <c r="Q12" i="15" s="1"/>
  <c r="M12" i="15"/>
  <c r="N12" i="15"/>
  <c r="O12" i="15" s="1"/>
  <c r="P17" i="15"/>
  <c r="Q17" i="15" s="1"/>
  <c r="N17" i="15"/>
  <c r="O17" i="15" s="1"/>
  <c r="M17" i="15"/>
  <c r="M11" i="15"/>
  <c r="N11" i="15"/>
  <c r="O11" i="15" s="1"/>
  <c r="P11" i="15"/>
  <c r="Q11" i="15" s="1"/>
  <c r="M19" i="15"/>
  <c r="N19" i="15"/>
  <c r="O19" i="15" s="1"/>
  <c r="P19" i="15"/>
  <c r="Q19" i="15" s="1"/>
  <c r="N33" i="1"/>
  <c r="O33" i="1" s="1"/>
  <c r="P33" i="1"/>
  <c r="Q33" i="1" s="1"/>
  <c r="P14" i="1"/>
  <c r="Q14" i="1" s="1"/>
  <c r="M14" i="1"/>
  <c r="N14" i="1"/>
  <c r="O14" i="1" s="1"/>
  <c r="M24" i="1"/>
  <c r="P24" i="1"/>
  <c r="Q24" i="1" s="1"/>
  <c r="N24" i="1"/>
  <c r="O24" i="1" s="1"/>
  <c r="M19" i="1"/>
  <c r="P19" i="1"/>
  <c r="Q19" i="1" s="1"/>
  <c r="N19" i="1"/>
  <c r="O19" i="1" s="1"/>
  <c r="N18" i="1"/>
  <c r="O18" i="1" s="1"/>
  <c r="P18" i="1"/>
  <c r="Q18" i="1" s="1"/>
  <c r="M18" i="1"/>
  <c r="M22" i="1"/>
  <c r="P22" i="1"/>
  <c r="Q22" i="1" s="1"/>
  <c r="N22" i="1"/>
  <c r="O22" i="1" s="1"/>
  <c r="N30" i="1"/>
  <c r="O30" i="1" s="1"/>
  <c r="P30" i="1"/>
  <c r="Q30" i="1" s="1"/>
  <c r="M30" i="1"/>
  <c r="P23" i="1"/>
  <c r="Q23" i="1" s="1"/>
  <c r="N23" i="1"/>
  <c r="O23" i="1" s="1"/>
  <c r="M23" i="1"/>
  <c r="M33" i="1"/>
  <c r="N35" i="1"/>
  <c r="O35" i="1" s="1"/>
  <c r="N15" i="1"/>
  <c r="O15" i="1" s="1"/>
  <c r="P15" i="1"/>
  <c r="Q15" i="1" s="1"/>
  <c r="M12" i="1"/>
  <c r="N12" i="1"/>
  <c r="O12" i="1" s="1"/>
  <c r="P12" i="1"/>
  <c r="Q12" i="1" s="1"/>
  <c r="N32" i="1"/>
  <c r="O32" i="1" s="1"/>
  <c r="M32" i="1"/>
  <c r="N18" i="23"/>
  <c r="O18" i="23" s="1"/>
  <c r="P18" i="23"/>
  <c r="Q18" i="23" s="1"/>
  <c r="M18" i="23"/>
  <c r="N26" i="35"/>
  <c r="O26" i="35" s="1"/>
  <c r="P26" i="35"/>
  <c r="Q26" i="35" s="1"/>
  <c r="M26" i="35"/>
  <c r="N10" i="23"/>
  <c r="O10" i="23" s="1"/>
  <c r="M10" i="23"/>
  <c r="P10" i="23"/>
  <c r="Q10" i="23" s="1"/>
  <c r="N22" i="23"/>
  <c r="O22" i="23" s="1"/>
  <c r="M22" i="23"/>
  <c r="P22" i="23"/>
  <c r="Q22" i="23" s="1"/>
  <c r="P28" i="33"/>
  <c r="Q28" i="33" s="1"/>
  <c r="M28" i="33"/>
  <c r="N28" i="33"/>
  <c r="O28" i="33" s="1"/>
  <c r="P16" i="35"/>
  <c r="Q16" i="35" s="1"/>
  <c r="M16" i="35"/>
  <c r="N16" i="35"/>
  <c r="O16" i="35" s="1"/>
  <c r="P8" i="23"/>
  <c r="Q8" i="23" s="1"/>
  <c r="M8" i="23"/>
  <c r="N8" i="23"/>
  <c r="O8" i="23" s="1"/>
  <c r="M35" i="33"/>
  <c r="N35" i="33"/>
  <c r="O35" i="33" s="1"/>
  <c r="P35" i="33"/>
  <c r="Q35" i="33" s="1"/>
  <c r="N34" i="35"/>
  <c r="O34" i="35" s="1"/>
  <c r="M34" i="35"/>
  <c r="N14" i="23"/>
  <c r="O14" i="23" s="1"/>
  <c r="M14" i="23"/>
  <c r="P14" i="23"/>
  <c r="Q14" i="23" s="1"/>
  <c r="N14" i="35"/>
  <c r="O14" i="35" s="1"/>
  <c r="M14" i="35"/>
  <c r="P14" i="35"/>
  <c r="Q14" i="35" s="1"/>
  <c r="N30" i="35"/>
  <c r="O30" i="35" s="1"/>
  <c r="M30" i="35"/>
  <c r="P30" i="35"/>
  <c r="Q30" i="35" s="1"/>
  <c r="P12" i="23"/>
  <c r="Q12" i="23" s="1"/>
  <c r="M12" i="23"/>
  <c r="N12" i="23"/>
  <c r="O12" i="23" s="1"/>
  <c r="M23" i="35"/>
  <c r="N23" i="35"/>
  <c r="O23" i="35" s="1"/>
  <c r="P23" i="35"/>
  <c r="Q23" i="35" s="1"/>
  <c r="N10" i="35"/>
  <c r="O10" i="35" s="1"/>
  <c r="P10" i="35"/>
  <c r="Q10" i="35" s="1"/>
  <c r="M10" i="35"/>
  <c r="P13" i="1"/>
  <c r="Q13" i="1" s="1"/>
  <c r="M13" i="1"/>
  <c r="N13" i="1"/>
  <c r="O13" i="1" s="1"/>
  <c r="M32" i="35" l="1"/>
  <c r="M11" i="45"/>
  <c r="P11" i="45"/>
  <c r="Q11" i="45" s="1"/>
  <c r="N11" i="45"/>
  <c r="O11" i="45" s="1"/>
  <c r="M35" i="45"/>
  <c r="N35" i="45"/>
  <c r="O35" i="45" s="1"/>
  <c r="P35" i="45"/>
  <c r="Q35" i="45" s="1"/>
  <c r="M22" i="25"/>
  <c r="N22" i="25"/>
  <c r="O22" i="25" s="1"/>
  <c r="P22" i="25"/>
  <c r="Q22" i="25" s="1"/>
  <c r="P20" i="17"/>
  <c r="Q20" i="17" s="1"/>
  <c r="N20" i="17"/>
  <c r="O20" i="17" s="1"/>
  <c r="M20" i="17"/>
  <c r="P9" i="25"/>
  <c r="Q9" i="25" s="1"/>
  <c r="M9" i="25"/>
  <c r="N9" i="25"/>
  <c r="O9" i="25" s="1"/>
  <c r="N18" i="25"/>
  <c r="O18" i="25" s="1"/>
  <c r="M18" i="25"/>
  <c r="P18" i="25"/>
  <c r="Q18" i="25" s="1"/>
  <c r="N14" i="17"/>
  <c r="O14" i="17" s="1"/>
  <c r="P14" i="17"/>
  <c r="Q14" i="17" s="1"/>
  <c r="M14" i="17"/>
  <c r="N16" i="25"/>
  <c r="O16" i="25" s="1"/>
  <c r="P16" i="25"/>
  <c r="Q16" i="25" s="1"/>
  <c r="M16" i="25"/>
  <c r="N34" i="25"/>
  <c r="O34" i="25" s="1"/>
  <c r="M34" i="25"/>
  <c r="P34" i="25"/>
  <c r="Q34" i="25" s="1"/>
  <c r="P23" i="17"/>
  <c r="Q23" i="17" s="1"/>
  <c r="N23" i="17"/>
  <c r="O23" i="17" s="1"/>
  <c r="M23" i="17"/>
  <c r="N30" i="25"/>
  <c r="O30" i="25" s="1"/>
  <c r="P30" i="25"/>
  <c r="Q30" i="25" s="1"/>
  <c r="M30" i="25"/>
  <c r="P17" i="25"/>
  <c r="Q17" i="25" s="1"/>
  <c r="N17" i="25"/>
  <c r="O17" i="25" s="1"/>
  <c r="M17" i="25"/>
  <c r="N13" i="17"/>
  <c r="O13" i="17" s="1"/>
  <c r="P13" i="17"/>
  <c r="Q13" i="17" s="1"/>
  <c r="M13" i="17"/>
  <c r="P12" i="17"/>
  <c r="Q12" i="17" s="1"/>
  <c r="N12" i="17"/>
  <c r="O12" i="17" s="1"/>
  <c r="M12" i="17"/>
  <c r="P10" i="25"/>
  <c r="Q10" i="25" s="1"/>
  <c r="N10" i="25"/>
  <c r="O10" i="25" s="1"/>
  <c r="M10" i="25"/>
  <c r="P19" i="17"/>
  <c r="Q19" i="17" s="1"/>
  <c r="N19" i="17"/>
  <c r="O19" i="17" s="1"/>
  <c r="M19" i="17"/>
  <c r="N32" i="17"/>
  <c r="O32" i="17" s="1"/>
  <c r="P32" i="17"/>
  <c r="Q32" i="17" s="1"/>
  <c r="M32" i="17"/>
  <c r="P24" i="25"/>
  <c r="Q24" i="25" s="1"/>
  <c r="M24" i="25"/>
  <c r="N24" i="25"/>
  <c r="O24" i="25" s="1"/>
  <c r="N26" i="25"/>
  <c r="O26" i="25" s="1"/>
  <c r="M26" i="25"/>
  <c r="P26" i="25"/>
  <c r="Q26" i="25" s="1"/>
  <c r="M27" i="17"/>
  <c r="P27" i="17"/>
  <c r="Q27" i="17" s="1"/>
  <c r="N27" i="17"/>
  <c r="O27" i="17" s="1"/>
  <c r="P13" i="25"/>
  <c r="Q13" i="25" s="1"/>
  <c r="M13" i="25"/>
  <c r="N13" i="25"/>
  <c r="O13" i="25" s="1"/>
  <c r="N8" i="17"/>
  <c r="O8" i="17" s="1"/>
  <c r="P8" i="17"/>
  <c r="Q8" i="17" s="1"/>
  <c r="M8" i="17"/>
  <c r="P20" i="25"/>
  <c r="Q20" i="25" s="1"/>
  <c r="N20" i="25"/>
  <c r="O20" i="25" s="1"/>
  <c r="M20" i="25"/>
  <c r="M32" i="25"/>
  <c r="N32" i="25"/>
  <c r="O32" i="25" s="1"/>
  <c r="P32" i="25"/>
  <c r="Q32" i="25" s="1"/>
  <c r="P28" i="25"/>
  <c r="Q28" i="25" s="1"/>
  <c r="M28" i="25"/>
  <c r="N28" i="25"/>
  <c r="O28" i="25" s="1"/>
  <c r="P14" i="25"/>
  <c r="Q14" i="25" s="1"/>
  <c r="N14" i="25"/>
  <c r="O14" i="25" s="1"/>
  <c r="M14" i="25"/>
  <c r="M10" i="17"/>
  <c r="P10" i="17"/>
  <c r="Q10" i="17" s="1"/>
  <c r="N10" i="17"/>
  <c r="O10" i="17" s="1"/>
  <c r="N24" i="17"/>
  <c r="O24" i="17" s="1"/>
  <c r="M24" i="17"/>
  <c r="P24" i="17"/>
  <c r="Q24" i="17" s="1"/>
  <c r="P17" i="19"/>
  <c r="Q17" i="19" s="1"/>
  <c r="M17" i="19"/>
  <c r="M11" i="35"/>
  <c r="N11" i="35"/>
  <c r="O11" i="35" s="1"/>
  <c r="P15" i="25"/>
  <c r="Q15" i="25" s="1"/>
  <c r="M15" i="25"/>
  <c r="N15" i="25"/>
  <c r="O15" i="25" s="1"/>
  <c r="N9" i="15"/>
  <c r="O9" i="15" s="1"/>
  <c r="N13" i="39"/>
  <c r="O13" i="39" s="1"/>
  <c r="P13" i="39"/>
  <c r="Q13" i="39" s="1"/>
  <c r="M13" i="39"/>
  <c r="P8" i="35"/>
  <c r="Q8" i="35" s="1"/>
  <c r="N34" i="15"/>
  <c r="O34" i="15" s="1"/>
  <c r="P34" i="15"/>
  <c r="Q34" i="15" s="1"/>
  <c r="M34" i="15"/>
  <c r="P29" i="13"/>
  <c r="Q29" i="13" s="1"/>
  <c r="M29" i="13"/>
  <c r="N29" i="13"/>
  <c r="O29" i="13" s="1"/>
  <c r="P24" i="39"/>
  <c r="Q24" i="39" s="1"/>
  <c r="N24" i="39"/>
  <c r="O24" i="39" s="1"/>
  <c r="M24" i="39"/>
  <c r="P14" i="41"/>
  <c r="Q14" i="41" s="1"/>
  <c r="M14" i="41"/>
  <c r="N14" i="41"/>
  <c r="O14" i="41" s="1"/>
  <c r="N29" i="39"/>
  <c r="O29" i="39" s="1"/>
  <c r="P29" i="39"/>
  <c r="Q29" i="39" s="1"/>
  <c r="M29" i="39"/>
  <c r="P9" i="41"/>
  <c r="Q9" i="41" s="1"/>
  <c r="N9" i="41"/>
  <c r="O9" i="41" s="1"/>
  <c r="M9" i="41"/>
  <c r="N19" i="19"/>
  <c r="O19" i="19" s="1"/>
  <c r="P19" i="19"/>
  <c r="Q19" i="19" s="1"/>
  <c r="M19" i="19"/>
  <c r="N23" i="39"/>
  <c r="O23" i="39" s="1"/>
  <c r="P23" i="39"/>
  <c r="Q23" i="39" s="1"/>
  <c r="M23" i="39"/>
  <c r="M21" i="39"/>
  <c r="N21" i="39"/>
  <c r="O21" i="39" s="1"/>
  <c r="P21" i="39"/>
  <c r="Q21" i="39" s="1"/>
  <c r="M20" i="13"/>
  <c r="P20" i="13"/>
  <c r="Q20" i="13" s="1"/>
  <c r="N20" i="13"/>
  <c r="O20" i="13" s="1"/>
  <c r="P15" i="41"/>
  <c r="Q15" i="41" s="1"/>
  <c r="N15" i="41"/>
  <c r="O15" i="41" s="1"/>
  <c r="M15" i="41"/>
  <c r="M13" i="19"/>
  <c r="P13" i="19"/>
  <c r="Q13" i="19" s="1"/>
  <c r="N13" i="19"/>
  <c r="O13" i="19" s="1"/>
  <c r="M26" i="19"/>
  <c r="N26" i="19"/>
  <c r="O26" i="19" s="1"/>
  <c r="P26" i="19"/>
  <c r="Q26" i="19" s="1"/>
  <c r="M16" i="13"/>
  <c r="P16" i="13"/>
  <c r="Q16" i="13" s="1"/>
  <c r="N16" i="13"/>
  <c r="O16" i="13" s="1"/>
  <c r="N26" i="13"/>
  <c r="O26" i="13" s="1"/>
  <c r="P26" i="13"/>
  <c r="Q26" i="13" s="1"/>
  <c r="M26" i="13"/>
  <c r="N34" i="39"/>
  <c r="O34" i="39" s="1"/>
  <c r="P34" i="39"/>
  <c r="Q34" i="39" s="1"/>
  <c r="M34" i="39"/>
  <c r="P13" i="41"/>
  <c r="Q13" i="41" s="1"/>
  <c r="N13" i="41"/>
  <c r="O13" i="41" s="1"/>
  <c r="M13" i="41"/>
  <c r="M28" i="35"/>
  <c r="P28" i="35"/>
  <c r="Q28" i="35" s="1"/>
  <c r="N28" i="35"/>
  <c r="O28" i="35" s="1"/>
  <c r="P12" i="13"/>
  <c r="Q12" i="13" s="1"/>
  <c r="M12" i="13"/>
  <c r="N12" i="13"/>
  <c r="O12" i="13" s="1"/>
  <c r="N20" i="39"/>
  <c r="O20" i="39" s="1"/>
  <c r="M20" i="39"/>
  <c r="P20" i="39"/>
  <c r="Q20" i="39" s="1"/>
  <c r="N30" i="39"/>
  <c r="O30" i="39" s="1"/>
  <c r="P30" i="39"/>
  <c r="Q30" i="39" s="1"/>
  <c r="M30" i="39"/>
  <c r="P15" i="35"/>
  <c r="Q15" i="35" s="1"/>
  <c r="M15" i="35"/>
  <c r="N15" i="35"/>
  <c r="O15" i="35" s="1"/>
  <c r="M27" i="33"/>
  <c r="P27" i="33"/>
  <c r="Q27" i="33" s="1"/>
  <c r="N27" i="33"/>
  <c r="O27" i="33" s="1"/>
  <c r="N11" i="19"/>
  <c r="O11" i="19" s="1"/>
  <c r="P11" i="19"/>
  <c r="Q11" i="19" s="1"/>
  <c r="M11" i="19"/>
  <c r="P18" i="19"/>
  <c r="Q18" i="19" s="1"/>
  <c r="M18" i="19"/>
  <c r="N18" i="19"/>
  <c r="O18" i="19" s="1"/>
  <c r="M15" i="13"/>
  <c r="N15" i="13"/>
  <c r="O15" i="13" s="1"/>
  <c r="P15" i="13"/>
  <c r="Q15" i="13" s="1"/>
  <c r="N26" i="39"/>
  <c r="O26" i="39" s="1"/>
  <c r="P26" i="39"/>
  <c r="Q26" i="39" s="1"/>
  <c r="M26" i="39"/>
  <c r="P18" i="41"/>
  <c r="Q18" i="41" s="1"/>
  <c r="N18" i="41"/>
  <c r="O18" i="41" s="1"/>
  <c r="M18" i="41"/>
  <c r="N21" i="41"/>
  <c r="O21" i="41" s="1"/>
  <c r="M21" i="41"/>
  <c r="P21" i="41"/>
  <c r="Q21" i="41" s="1"/>
  <c r="M24" i="35"/>
  <c r="P24" i="35"/>
  <c r="Q24" i="35" s="1"/>
  <c r="N24" i="35"/>
  <c r="O24" i="35" s="1"/>
  <c r="N30" i="19"/>
  <c r="O30" i="19" s="1"/>
  <c r="P30" i="19"/>
  <c r="Q30" i="19" s="1"/>
  <c r="M30" i="19"/>
  <c r="N14" i="13"/>
  <c r="O14" i="13" s="1"/>
  <c r="M14" i="13"/>
  <c r="P14" i="13"/>
  <c r="Q14" i="13" s="1"/>
  <c r="P20" i="41"/>
  <c r="Q20" i="41" s="1"/>
  <c r="N20" i="41"/>
  <c r="O20" i="41" s="1"/>
  <c r="M20" i="41"/>
  <c r="P9" i="35"/>
  <c r="Q9" i="35" s="1"/>
  <c r="M9" i="35"/>
  <c r="N9" i="35"/>
  <c r="O9" i="35" s="1"/>
  <c r="P13" i="35"/>
  <c r="Q13" i="35" s="1"/>
  <c r="M13" i="35"/>
  <c r="N13" i="35"/>
  <c r="O13" i="35" s="1"/>
  <c r="P8" i="33"/>
  <c r="Q8" i="33" s="1"/>
  <c r="N8" i="33"/>
  <c r="O8" i="33" s="1"/>
  <c r="M8" i="33"/>
  <c r="M16" i="19"/>
  <c r="P16" i="19"/>
  <c r="Q16" i="19" s="1"/>
  <c r="N16" i="19"/>
  <c r="O16" i="19" s="1"/>
  <c r="P18" i="15"/>
  <c r="Q18" i="15" s="1"/>
  <c r="M18" i="15"/>
  <c r="N18" i="15"/>
  <c r="O18" i="15" s="1"/>
  <c r="M35" i="15"/>
  <c r="P35" i="15"/>
  <c r="Q35" i="15" s="1"/>
  <c r="N35" i="15"/>
  <c r="O35" i="15" s="1"/>
  <c r="M32" i="13"/>
  <c r="N32" i="13"/>
  <c r="O32" i="13" s="1"/>
  <c r="P32" i="13"/>
  <c r="Q32" i="13" s="1"/>
  <c r="M31" i="13"/>
  <c r="P31" i="13"/>
  <c r="Q31" i="13" s="1"/>
  <c r="N31" i="13"/>
  <c r="O31" i="13" s="1"/>
  <c r="P22" i="41"/>
  <c r="Q22" i="41" s="1"/>
  <c r="N22" i="41"/>
  <c r="O22" i="41" s="1"/>
  <c r="M22" i="41"/>
  <c r="P17" i="41"/>
  <c r="Q17" i="41" s="1"/>
  <c r="N17" i="41"/>
  <c r="O17" i="41" s="1"/>
  <c r="M17" i="41"/>
  <c r="P14" i="19"/>
  <c r="Q14" i="19" s="1"/>
  <c r="N14" i="19"/>
  <c r="O14" i="19" s="1"/>
  <c r="M14" i="19"/>
  <c r="M22" i="19"/>
  <c r="P22" i="19"/>
  <c r="Q22" i="19" s="1"/>
  <c r="N22" i="19"/>
  <c r="O22" i="19" s="1"/>
  <c r="P22" i="13"/>
  <c r="Q22" i="13" s="1"/>
  <c r="M22" i="13"/>
  <c r="N22" i="13"/>
  <c r="O22" i="13" s="1"/>
  <c r="N13" i="13"/>
  <c r="O13" i="13" s="1"/>
  <c r="P13" i="13"/>
  <c r="Q13" i="13" s="1"/>
  <c r="M13" i="13"/>
  <c r="N14" i="39"/>
  <c r="O14" i="39" s="1"/>
  <c r="P14" i="39"/>
  <c r="Q14" i="39" s="1"/>
  <c r="M14" i="39"/>
  <c r="N27" i="39"/>
  <c r="O27" i="39" s="1"/>
  <c r="M27" i="39"/>
  <c r="P27" i="39"/>
  <c r="Q27" i="39" s="1"/>
  <c r="P31" i="39"/>
  <c r="Q31" i="39" s="1"/>
  <c r="M31" i="39"/>
  <c r="N31" i="39"/>
  <c r="O31" i="39" s="1"/>
  <c r="N33" i="39"/>
  <c r="O33" i="39" s="1"/>
  <c r="P33" i="39"/>
  <c r="Q33" i="39" s="1"/>
  <c r="M33" i="39"/>
  <c r="M35" i="35"/>
  <c r="N35" i="35"/>
  <c r="O35" i="35" s="1"/>
  <c r="P35" i="35"/>
  <c r="Q35" i="35" s="1"/>
  <c r="N26" i="15"/>
  <c r="O26" i="15" s="1"/>
  <c r="M26" i="15"/>
  <c r="P26" i="15"/>
  <c r="Q26" i="15" s="1"/>
  <c r="N32" i="39"/>
  <c r="O32" i="39" s="1"/>
  <c r="M32" i="39"/>
  <c r="P32" i="39"/>
  <c r="Q32" i="39" s="1"/>
  <c r="N10" i="39"/>
  <c r="O10" i="39" s="1"/>
  <c r="P10" i="39"/>
  <c r="Q10" i="39" s="1"/>
  <c r="M10" i="39"/>
  <c r="M8" i="39"/>
  <c r="N8" i="39"/>
  <c r="O8" i="39" s="1"/>
  <c r="P8" i="39"/>
  <c r="Q8" i="39" s="1"/>
  <c r="P17" i="39"/>
  <c r="Q17" i="39" s="1"/>
  <c r="M17" i="39"/>
  <c r="N17" i="39"/>
  <c r="O17" i="39" s="1"/>
  <c r="N20" i="33"/>
  <c r="O20" i="33" s="1"/>
  <c r="P20" i="33"/>
  <c r="Q20" i="33" s="1"/>
  <c r="M20" i="33"/>
  <c r="N12" i="19"/>
  <c r="O12" i="19" s="1"/>
  <c r="P12" i="19"/>
  <c r="Q12" i="19" s="1"/>
  <c r="M12" i="19"/>
  <c r="P28" i="15"/>
  <c r="Q28" i="15" s="1"/>
  <c r="M28" i="15"/>
  <c r="N28" i="15"/>
  <c r="O28" i="15" s="1"/>
  <c r="P11" i="13"/>
  <c r="Q11" i="13" s="1"/>
  <c r="M11" i="13"/>
  <c r="N11" i="13"/>
  <c r="O11" i="13" s="1"/>
  <c r="N11" i="39"/>
  <c r="O11" i="39" s="1"/>
  <c r="P11" i="39"/>
  <c r="Q11" i="39" s="1"/>
  <c r="M11" i="39"/>
  <c r="P23" i="41"/>
  <c r="Q23" i="41" s="1"/>
  <c r="M23" i="41"/>
  <c r="N23" i="41"/>
  <c r="O23" i="41" s="1"/>
  <c r="P29" i="33"/>
  <c r="Q29" i="33" s="1"/>
  <c r="N29" i="33"/>
  <c r="O29" i="33" s="1"/>
  <c r="M29" i="33"/>
  <c r="N35" i="39"/>
  <c r="O35" i="39" s="1"/>
  <c r="M35" i="39"/>
  <c r="P35" i="39"/>
  <c r="Q35" i="39" s="1"/>
  <c r="P29" i="15"/>
  <c r="Q29" i="15" s="1"/>
  <c r="N29" i="15"/>
  <c r="O29" i="15" s="1"/>
  <c r="M29" i="15"/>
  <c r="P33" i="33"/>
  <c r="Q33" i="33" s="1"/>
  <c r="M33" i="33"/>
  <c r="N33" i="33"/>
  <c r="O33" i="33" s="1"/>
  <c r="P27" i="13"/>
  <c r="Q27" i="13" s="1"/>
  <c r="M27" i="13"/>
  <c r="N27" i="13"/>
  <c r="O27" i="13" s="1"/>
  <c r="P31" i="41"/>
  <c r="Q31" i="41" s="1"/>
  <c r="N31" i="41"/>
  <c r="O31" i="41" s="1"/>
  <c r="M31" i="41"/>
  <c r="M16" i="41"/>
  <c r="N16" i="41"/>
  <c r="O16" i="41" s="1"/>
  <c r="P16" i="41"/>
  <c r="Q16" i="41" s="1"/>
  <c r="P19" i="41"/>
  <c r="Q19" i="41" s="1"/>
  <c r="N19" i="41"/>
  <c r="O19" i="41" s="1"/>
  <c r="M19" i="41"/>
  <c r="M12" i="35"/>
  <c r="N12" i="35"/>
  <c r="O12" i="35" s="1"/>
  <c r="P12" i="35"/>
  <c r="Q12" i="35" s="1"/>
  <c r="N34" i="19"/>
  <c r="O34" i="19" s="1"/>
  <c r="P34" i="19"/>
  <c r="Q34" i="19" s="1"/>
  <c r="M34" i="19"/>
  <c r="N19" i="39"/>
  <c r="O19" i="39" s="1"/>
  <c r="M19" i="39"/>
  <c r="P19" i="39"/>
  <c r="Q19" i="39" s="1"/>
  <c r="N25" i="39"/>
  <c r="O25" i="39" s="1"/>
  <c r="P25" i="39"/>
  <c r="Q25" i="39" s="1"/>
  <c r="M25" i="39"/>
  <c r="P10" i="41"/>
  <c r="Q10" i="41" s="1"/>
  <c r="M10" i="41"/>
  <c r="N10" i="41"/>
  <c r="O10" i="41" s="1"/>
  <c r="N29" i="41"/>
  <c r="O29" i="41" s="1"/>
  <c r="M29" i="41"/>
  <c r="P29" i="41"/>
  <c r="Q29" i="41" s="1"/>
  <c r="M20" i="35"/>
  <c r="N20" i="35"/>
  <c r="O20" i="35" s="1"/>
  <c r="P20" i="35"/>
  <c r="Q20" i="35" s="1"/>
  <c r="N27" i="19"/>
  <c r="O27" i="19" s="1"/>
  <c r="M27" i="19"/>
  <c r="P27" i="19"/>
  <c r="Q27" i="19" s="1"/>
  <c r="P15" i="15"/>
  <c r="Q15" i="15" s="1"/>
  <c r="N15" i="15"/>
  <c r="O15" i="15" s="1"/>
  <c r="M15" i="15"/>
  <c r="N12" i="39"/>
  <c r="O12" i="39" s="1"/>
  <c r="M12" i="39"/>
  <c r="P12" i="39"/>
  <c r="Q12" i="39" s="1"/>
  <c r="N28" i="39"/>
  <c r="O28" i="39" s="1"/>
  <c r="M28" i="39"/>
  <c r="P28" i="39"/>
  <c r="Q28" i="39" s="1"/>
  <c r="N22" i="39"/>
  <c r="O22" i="39" s="1"/>
  <c r="P22" i="39"/>
  <c r="Q22" i="39" s="1"/>
  <c r="M22" i="39"/>
  <c r="N9" i="39"/>
  <c r="O9" i="39" s="1"/>
  <c r="P9" i="39"/>
  <c r="Q9" i="39" s="1"/>
  <c r="M9" i="39"/>
  <c r="P12" i="41"/>
  <c r="Q12" i="41" s="1"/>
  <c r="N12" i="41"/>
  <c r="O12" i="41" s="1"/>
  <c r="M12" i="41"/>
  <c r="P25" i="13"/>
  <c r="Q25" i="13" s="1"/>
  <c r="M25" i="13"/>
  <c r="N25" i="13"/>
  <c r="O25" i="13" s="1"/>
</calcChain>
</file>

<file path=xl/sharedStrings.xml><?xml version="1.0" encoding="utf-8"?>
<sst xmlns="http://schemas.openxmlformats.org/spreadsheetml/2006/main" count="351" uniqueCount="92">
  <si>
    <t>L4</t>
  </si>
  <si>
    <t xml:space="preserve"> </t>
  </si>
  <si>
    <t>LOGISTIEK PERSONEEL KLASSE 4</t>
  </si>
  <si>
    <t>Barema 1</t>
  </si>
  <si>
    <t>JAARLOON</t>
  </si>
  <si>
    <t>MAANDLOON</t>
  </si>
  <si>
    <t>HAARDTOELAGE</t>
  </si>
  <si>
    <t>STANDPLAATS-</t>
  </si>
  <si>
    <t>UURLOON</t>
  </si>
  <si>
    <t>UURLOON MET</t>
  </si>
  <si>
    <t>TOELAGE</t>
  </si>
  <si>
    <t>38u</t>
  </si>
  <si>
    <t>40u</t>
  </si>
  <si>
    <t>basis 01/01/2002</t>
  </si>
  <si>
    <t>OVERZICHT</t>
  </si>
  <si>
    <t>Logistiek personeel klasse 4</t>
  </si>
  <si>
    <t>Barema 7</t>
  </si>
  <si>
    <t>L3</t>
  </si>
  <si>
    <t>Barema 8</t>
  </si>
  <si>
    <t xml:space="preserve">L2    </t>
  </si>
  <si>
    <t>Logistiek personeel klasse 2</t>
  </si>
  <si>
    <t>Barema 9</t>
  </si>
  <si>
    <t>A1</t>
  </si>
  <si>
    <t>Barema 10</t>
  </si>
  <si>
    <t>A2</t>
  </si>
  <si>
    <t>Barema 12</t>
  </si>
  <si>
    <t>A3</t>
  </si>
  <si>
    <t>Administratief personeel klasse 3</t>
  </si>
  <si>
    <t>Barema 13</t>
  </si>
  <si>
    <t>MV2</t>
  </si>
  <si>
    <t>Barema 14</t>
  </si>
  <si>
    <t>B3</t>
  </si>
  <si>
    <t>Barema 15</t>
  </si>
  <si>
    <t>B2B</t>
  </si>
  <si>
    <t>Barema 16</t>
  </si>
  <si>
    <t>B2A</t>
  </si>
  <si>
    <t>Barema 17</t>
  </si>
  <si>
    <t>B1c</t>
  </si>
  <si>
    <t>Barema 18</t>
  </si>
  <si>
    <t>B1b</t>
  </si>
  <si>
    <t>Barema 20</t>
  </si>
  <si>
    <t>MV1</t>
  </si>
  <si>
    <t>Barema 21</t>
  </si>
  <si>
    <t>L1</t>
  </si>
  <si>
    <t>Barema 23</t>
  </si>
  <si>
    <t>K3</t>
  </si>
  <si>
    <t>Barema 26</t>
  </si>
  <si>
    <t>G1</t>
  </si>
  <si>
    <t>Geneesheer omnipracticus</t>
  </si>
  <si>
    <t>Barema 27</t>
  </si>
  <si>
    <t>GS</t>
  </si>
  <si>
    <t>Geneesheer specialist</t>
  </si>
  <si>
    <t>Gewaarborgd inkomen</t>
  </si>
  <si>
    <t>LOGISTIEK PERSONEEL KLASSE 2</t>
  </si>
  <si>
    <t>ADMINISTRATIEF + LOGISTIEK PERSONEEL KLASSE 1</t>
  </si>
  <si>
    <t>ADMINISTRATIEF PERSONEEL KLASSE 3</t>
  </si>
  <si>
    <t>B1C</t>
  </si>
  <si>
    <t>GENEESHEER OMNIPRACTICUS</t>
  </si>
  <si>
    <t>GENEESHEER SPECIALIST</t>
  </si>
  <si>
    <t>GEWAARBORGD  INKOMEN</t>
  </si>
  <si>
    <t>L2</t>
  </si>
  <si>
    <t>Barema</t>
  </si>
  <si>
    <t>MV1bis</t>
  </si>
  <si>
    <t>Dienstverantwoordelijke in DVO</t>
  </si>
  <si>
    <t>Opmerking: Lager dan gewaarborgd inkomen</t>
  </si>
  <si>
    <t>DIENSTVERANTWOORDELIJKEN IN DVO</t>
  </si>
  <si>
    <t>basis = 01/03/2012 (100%)</t>
  </si>
  <si>
    <t>1 maart 2012</t>
  </si>
  <si>
    <t>Begeleidend personeel klasse 3</t>
  </si>
  <si>
    <t>BEGELEIDEND PERSONEEL KLASSE 3</t>
  </si>
  <si>
    <t xml:space="preserve">Begeleidend personeel klasse 2B </t>
  </si>
  <si>
    <t>BEGELEIDEND PERSONEEL KLASSE 2B</t>
  </si>
  <si>
    <t>Begeleidend personeel klasse 2A</t>
  </si>
  <si>
    <t>BEGELEIDEND PERSONEEL KLASSE 2A</t>
  </si>
  <si>
    <t>BEGELEIDEND PERSONEEL KLASSE 1</t>
  </si>
  <si>
    <t>Begeleidend personeel klasse 1</t>
  </si>
  <si>
    <t>Gebrevetteerde verpleegkundige</t>
  </si>
  <si>
    <t>GEBREVETTEERDE VERPLEEGKUNDIGE</t>
  </si>
  <si>
    <t>Sociaal, verpleegkundig, paramedisch en therapeutisch personeel</t>
  </si>
  <si>
    <t>LICENTIATEN / MASTERS</t>
  </si>
  <si>
    <t>Licentiaten / masters</t>
  </si>
  <si>
    <t>Logistiek personeel klasse 3</t>
  </si>
  <si>
    <t>LOGISTIEK PERSONEEL KLASSE 3</t>
  </si>
  <si>
    <t>Administratief personeel klasse 2</t>
  </si>
  <si>
    <t>ADMINISTRATIEF PERSONEEL KLASSE 2</t>
  </si>
  <si>
    <t>Administratief + Logistiek personeel klasse 1</t>
  </si>
  <si>
    <t>Diensthoofd in de erkende kinderdagverblijven</t>
  </si>
  <si>
    <t>DIENSTHOOFD IN  DE ERKENDE KINDERDAGVERBLIJVEN</t>
  </si>
  <si>
    <t>Directie in de erkende kinderdagverblijven</t>
  </si>
  <si>
    <t>DIRECTIE IN DE ERKENDE KINDERDAGVERBLIJVEN</t>
  </si>
  <si>
    <t>coëfficiënt:</t>
  </si>
  <si>
    <t>SOCIAAL, VERPLEEGKUNDIG, PARAMEDISCH &amp; THERAPEUTISCH PERSONEEL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</si>
</sst>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00"/>
    <numFmt numFmtId="166" formatCode="d\ mmmm\ yyyy"/>
  </numFmts>
  <fonts count="18" x14ac:knownFonts="1">
    <font>
      <sz val="10"/>
      <name val="Arial"/>
    </font>
    <font>
      <sz val="10"/>
      <name val="Trebuchet MS"/>
      <family val="2"/>
    </font>
    <font>
      <i/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b/>
      <u/>
      <sz val="11"/>
      <name val="Trebuchet MS"/>
      <family val="2"/>
    </font>
    <font>
      <u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b/>
      <sz val="10"/>
      <color rgb="FFFF0000"/>
      <name val="Trebuchet MS"/>
      <family val="2"/>
    </font>
    <font>
      <sz val="10"/>
      <color rgb="FFFF0000"/>
      <name val="Trebuchet MS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166" fontId="1" fillId="0" borderId="0" xfId="0" quotePrefix="1" applyNumberFormat="1" applyFont="1" applyAlignment="1">
      <alignment horizontal="right"/>
    </xf>
    <xf numFmtId="0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164" fontId="1" fillId="0" borderId="0" xfId="0" applyNumberFormat="1" applyFont="1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/>
    <xf numFmtId="0" fontId="1" fillId="0" borderId="0" xfId="0" applyFont="1" applyBorder="1" applyAlignment="1">
      <alignment horizontal="centerContinuous"/>
    </xf>
    <xf numFmtId="166" fontId="1" fillId="0" borderId="6" xfId="0" applyNumberFormat="1" applyFont="1" applyBorder="1" applyAlignment="1">
      <alignment horizontal="centerContinuous"/>
    </xf>
    <xf numFmtId="166" fontId="1" fillId="0" borderId="7" xfId="0" applyNumberFormat="1" applyFont="1" applyBorder="1" applyAlignment="1">
      <alignment horizontal="centerContinuous"/>
    </xf>
    <xf numFmtId="9" fontId="1" fillId="0" borderId="6" xfId="0" applyNumberFormat="1" applyFont="1" applyBorder="1" applyAlignment="1">
      <alignment horizontal="centerContinuous"/>
    </xf>
    <xf numFmtId="9" fontId="1" fillId="0" borderId="0" xfId="0" applyNumberFormat="1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165" fontId="1" fillId="0" borderId="5" xfId="0" applyNumberFormat="1" applyFont="1" applyBorder="1"/>
    <xf numFmtId="0" fontId="1" fillId="0" borderId="8" xfId="0" applyFont="1" applyBorder="1"/>
    <xf numFmtId="0" fontId="1" fillId="0" borderId="0" xfId="0" applyFont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14" fontId="1" fillId="0" borderId="7" xfId="0" applyNumberFormat="1" applyFont="1" applyBorder="1" applyAlignment="1">
      <alignment horizontal="centerContinuous"/>
    </xf>
    <xf numFmtId="166" fontId="1" fillId="0" borderId="6" xfId="0" quotePrefix="1" applyNumberFormat="1" applyFont="1" applyBorder="1" applyAlignment="1">
      <alignment horizontal="centerContinuous"/>
    </xf>
    <xf numFmtId="0" fontId="1" fillId="0" borderId="7" xfId="0" applyFont="1" applyBorder="1"/>
    <xf numFmtId="0" fontId="4" fillId="0" borderId="0" xfId="0" quotePrefix="1" applyFont="1"/>
    <xf numFmtId="0" fontId="4" fillId="0" borderId="0" xfId="0" quotePrefix="1" applyFont="1" applyAlignment="1">
      <alignment horizontal="left"/>
    </xf>
    <xf numFmtId="0" fontId="9" fillId="0" borderId="0" xfId="0" applyFont="1"/>
    <xf numFmtId="15" fontId="1" fillId="0" borderId="0" xfId="0" applyNumberFormat="1" applyFont="1"/>
    <xf numFmtId="0" fontId="10" fillId="0" borderId="0" xfId="1" applyAlignment="1" applyProtection="1"/>
    <xf numFmtId="2" fontId="1" fillId="0" borderId="0" xfId="0" applyNumberFormat="1" applyFont="1"/>
    <xf numFmtId="0" fontId="11" fillId="2" borderId="2" xfId="0" applyFont="1" applyFill="1" applyBorder="1" applyAlignment="1"/>
    <xf numFmtId="0" fontId="12" fillId="2" borderId="3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4" fillId="0" borderId="0" xfId="2" applyFont="1"/>
    <xf numFmtId="0" fontId="13" fillId="0" borderId="0" xfId="2" applyFont="1"/>
    <xf numFmtId="164" fontId="13" fillId="0" borderId="0" xfId="2" applyNumberFormat="1" applyFont="1"/>
    <xf numFmtId="0" fontId="13" fillId="0" borderId="1" xfId="2" applyBorder="1"/>
    <xf numFmtId="0" fontId="13" fillId="0" borderId="4" xfId="2" applyBorder="1" applyAlignment="1">
      <alignment horizontal="centerContinuous"/>
    </xf>
    <xf numFmtId="0" fontId="13" fillId="0" borderId="3" xfId="2" applyBorder="1" applyAlignment="1">
      <alignment horizontal="centerContinuous"/>
    </xf>
    <xf numFmtId="0" fontId="13" fillId="0" borderId="5" xfId="2" applyBorder="1"/>
    <xf numFmtId="0" fontId="13" fillId="0" borderId="0" xfId="2" applyBorder="1" applyAlignment="1">
      <alignment horizontal="center"/>
    </xf>
    <xf numFmtId="0" fontId="13" fillId="0" borderId="0" xfId="2" applyBorder="1" applyAlignment="1">
      <alignment horizontal="centerContinuous"/>
    </xf>
    <xf numFmtId="0" fontId="13" fillId="0" borderId="7" xfId="2" applyBorder="1" applyAlignment="1">
      <alignment horizontal="centerContinuous"/>
    </xf>
    <xf numFmtId="0" fontId="13" fillId="0" borderId="4" xfId="2" applyBorder="1" applyAlignment="1"/>
    <xf numFmtId="165" fontId="13" fillId="0" borderId="5" xfId="2" applyNumberFormat="1" applyBorder="1"/>
    <xf numFmtId="0" fontId="13" fillId="0" borderId="8" xfId="2" applyBorder="1"/>
    <xf numFmtId="0" fontId="13" fillId="0" borderId="11" xfId="2" applyBorder="1" applyAlignment="1">
      <alignment horizontal="center"/>
    </xf>
    <xf numFmtId="0" fontId="13" fillId="0" borderId="0" xfId="2"/>
    <xf numFmtId="0" fontId="1" fillId="0" borderId="0" xfId="0" applyFont="1" applyFill="1"/>
    <xf numFmtId="0" fontId="1" fillId="0" borderId="0" xfId="0" applyFont="1" applyAlignment="1">
      <alignment horizontal="right"/>
    </xf>
    <xf numFmtId="0" fontId="16" fillId="0" borderId="0" xfId="0" applyFont="1"/>
    <xf numFmtId="0" fontId="14" fillId="0" borderId="0" xfId="0" applyFont="1"/>
    <xf numFmtId="0" fontId="17" fillId="0" borderId="0" xfId="0" applyFont="1"/>
    <xf numFmtId="164" fontId="15" fillId="0" borderId="0" xfId="0" applyNumberFormat="1" applyFont="1"/>
    <xf numFmtId="165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4" fontId="1" fillId="2" borderId="6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4" xfId="0" applyFont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9" fontId="1" fillId="0" borderId="10" xfId="0" applyNumberFormat="1" applyFont="1" applyBorder="1" applyAlignment="1">
      <alignment horizontal="center"/>
    </xf>
    <xf numFmtId="9" fontId="1" fillId="0" borderId="11" xfId="0" applyNumberFormat="1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4" fontId="1" fillId="0" borderId="7" xfId="0" applyNumberFormat="1" applyFont="1" applyBorder="1" applyAlignment="1"/>
    <xf numFmtId="0" fontId="13" fillId="0" borderId="2" xfId="2" applyBorder="1" applyAlignment="1">
      <alignment horizontal="center"/>
    </xf>
    <xf numFmtId="0" fontId="13" fillId="0" borderId="4" xfId="2" applyBorder="1" applyAlignment="1">
      <alignment horizontal="center"/>
    </xf>
    <xf numFmtId="0" fontId="13" fillId="0" borderId="3" xfId="2" applyBorder="1" applyAlignment="1">
      <alignment horizontal="center"/>
    </xf>
    <xf numFmtId="0" fontId="13" fillId="0" borderId="3" xfId="2" applyBorder="1" applyAlignment="1"/>
    <xf numFmtId="9" fontId="13" fillId="0" borderId="6" xfId="2" applyNumberFormat="1" applyBorder="1" applyAlignment="1">
      <alignment horizontal="center"/>
    </xf>
    <xf numFmtId="0" fontId="13" fillId="0" borderId="7" xfId="2" applyBorder="1" applyAlignment="1">
      <alignment horizontal="center"/>
    </xf>
    <xf numFmtId="9" fontId="13" fillId="0" borderId="7" xfId="2" applyNumberFormat="1" applyBorder="1" applyAlignment="1">
      <alignment horizontal="center"/>
    </xf>
    <xf numFmtId="0" fontId="13" fillId="0" borderId="6" xfId="2" applyBorder="1" applyAlignment="1">
      <alignment horizontal="center"/>
    </xf>
    <xf numFmtId="0" fontId="13" fillId="0" borderId="0" xfId="2" applyAlignment="1">
      <alignment horizontal="center"/>
    </xf>
    <xf numFmtId="0" fontId="13" fillId="0" borderId="0" xfId="2" applyBorder="1" applyAlignment="1">
      <alignment horizontal="center"/>
    </xf>
    <xf numFmtId="49" fontId="13" fillId="0" borderId="9" xfId="2" applyNumberFormat="1" applyFont="1" applyBorder="1" applyAlignment="1">
      <alignment horizontal="center"/>
    </xf>
    <xf numFmtId="49" fontId="13" fillId="0" borderId="10" xfId="2" applyNumberFormat="1" applyBorder="1" applyAlignment="1">
      <alignment horizontal="center"/>
    </xf>
    <xf numFmtId="166" fontId="13" fillId="0" borderId="9" xfId="2" applyNumberFormat="1" applyBorder="1" applyAlignment="1">
      <alignment horizontal="center"/>
    </xf>
    <xf numFmtId="166" fontId="13" fillId="0" borderId="10" xfId="2" applyNumberFormat="1" applyBorder="1" applyAlignment="1">
      <alignment horizontal="center"/>
    </xf>
    <xf numFmtId="0" fontId="13" fillId="0" borderId="9" xfId="2" applyBorder="1" applyAlignment="1"/>
    <xf numFmtId="0" fontId="13" fillId="0" borderId="10" xfId="2" applyBorder="1" applyAlignment="1"/>
    <xf numFmtId="9" fontId="13" fillId="0" borderId="9" xfId="2" applyNumberFormat="1" applyBorder="1" applyAlignment="1">
      <alignment horizontal="center"/>
    </xf>
    <xf numFmtId="9" fontId="13" fillId="0" borderId="11" xfId="2" applyNumberFormat="1" applyBorder="1" applyAlignment="1">
      <alignment horizontal="center"/>
    </xf>
    <xf numFmtId="9" fontId="13" fillId="0" borderId="10" xfId="2" applyNumberFormat="1" applyBorder="1" applyAlignment="1">
      <alignment horizontal="center"/>
    </xf>
    <xf numFmtId="0" fontId="13" fillId="0" borderId="2" xfId="2" applyBorder="1" applyAlignment="1"/>
    <xf numFmtId="165" fontId="13" fillId="0" borderId="6" xfId="2" applyNumberFormat="1" applyBorder="1" applyAlignment="1">
      <alignment horizontal="center"/>
    </xf>
    <xf numFmtId="165" fontId="13" fillId="0" borderId="7" xfId="2" applyNumberFormat="1" applyBorder="1" applyAlignment="1">
      <alignment horizontal="center"/>
    </xf>
    <xf numFmtId="4" fontId="13" fillId="0" borderId="6" xfId="2" applyNumberFormat="1" applyBorder="1" applyAlignment="1">
      <alignment horizontal="center"/>
    </xf>
    <xf numFmtId="0" fontId="13" fillId="0" borderId="7" xfId="2" applyBorder="1"/>
    <xf numFmtId="4" fontId="13" fillId="0" borderId="7" xfId="2" applyNumberFormat="1" applyBorder="1" applyAlignment="1">
      <alignment horizontal="center"/>
    </xf>
    <xf numFmtId="0" fontId="13" fillId="0" borderId="9" xfId="2" applyBorder="1" applyAlignment="1">
      <alignment horizontal="center"/>
    </xf>
    <xf numFmtId="0" fontId="13" fillId="0" borderId="10" xfId="2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</cellXfs>
  <cellStyles count="3">
    <cellStyle name="Hyperlink" xfId="1" builtinId="8"/>
    <cellStyle name="Standaard" xfId="0" builtinId="0"/>
    <cellStyle name="Standa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zoomScaleNormal="100" workbookViewId="0"/>
  </sheetViews>
  <sheetFormatPr defaultRowHeight="12.75" x14ac:dyDescent="0.2"/>
  <cols>
    <col min="1" max="1" width="14.7109375" customWidth="1"/>
    <col min="2" max="2" width="17.140625" customWidth="1"/>
    <col min="3" max="3" width="57.42578125" bestFit="1" customWidth="1"/>
    <col min="4" max="4" width="11.85546875" bestFit="1" customWidth="1"/>
  </cols>
  <sheetData>
    <row r="1" spans="1:4" ht="15" x14ac:dyDescent="0.3">
      <c r="A1" s="1"/>
      <c r="B1" s="1"/>
      <c r="C1" s="1"/>
      <c r="D1" s="1"/>
    </row>
    <row r="2" spans="1:4" ht="15" x14ac:dyDescent="0.3">
      <c r="A2" s="1"/>
      <c r="B2" s="1"/>
      <c r="C2" s="1"/>
      <c r="D2" s="1"/>
    </row>
    <row r="3" spans="1:4" ht="15" x14ac:dyDescent="0.3">
      <c r="A3" s="1" t="s">
        <v>14</v>
      </c>
      <c r="B3" s="1"/>
      <c r="C3" s="3">
        <v>42917</v>
      </c>
    </row>
    <row r="4" spans="1:4" ht="15" x14ac:dyDescent="0.3">
      <c r="A4" s="1"/>
      <c r="B4" s="1"/>
      <c r="C4" s="1"/>
      <c r="D4" s="1"/>
    </row>
    <row r="5" spans="1:4" ht="15" x14ac:dyDescent="0.3">
      <c r="A5" s="1"/>
      <c r="B5" s="1"/>
      <c r="C5" s="1"/>
      <c r="D5" s="1"/>
    </row>
    <row r="6" spans="1:4" ht="15" x14ac:dyDescent="0.3">
      <c r="A6" s="35" t="s">
        <v>3</v>
      </c>
      <c r="B6" s="1" t="s">
        <v>0</v>
      </c>
      <c r="C6" s="56" t="s">
        <v>15</v>
      </c>
      <c r="D6" s="1"/>
    </row>
    <row r="7" spans="1:4" ht="15" x14ac:dyDescent="0.3">
      <c r="A7" s="35" t="s">
        <v>16</v>
      </c>
      <c r="B7" s="1" t="s">
        <v>17</v>
      </c>
      <c r="C7" s="56" t="s">
        <v>81</v>
      </c>
      <c r="D7" s="1"/>
    </row>
    <row r="8" spans="1:4" ht="15" x14ac:dyDescent="0.3">
      <c r="A8" s="35" t="s">
        <v>18</v>
      </c>
      <c r="B8" s="1" t="s">
        <v>19</v>
      </c>
      <c r="C8" s="56" t="s">
        <v>20</v>
      </c>
      <c r="D8" s="1"/>
    </row>
    <row r="9" spans="1:4" ht="15" x14ac:dyDescent="0.3">
      <c r="A9" s="35" t="s">
        <v>21</v>
      </c>
      <c r="B9" s="1" t="s">
        <v>22</v>
      </c>
      <c r="C9" s="56" t="s">
        <v>85</v>
      </c>
      <c r="D9" s="1"/>
    </row>
    <row r="10" spans="1:4" ht="15" x14ac:dyDescent="0.3">
      <c r="A10" s="35" t="s">
        <v>23</v>
      </c>
      <c r="B10" s="1" t="s">
        <v>24</v>
      </c>
      <c r="C10" s="56" t="s">
        <v>83</v>
      </c>
      <c r="D10" s="1"/>
    </row>
    <row r="11" spans="1:4" ht="15" x14ac:dyDescent="0.3">
      <c r="A11" s="35" t="s">
        <v>25</v>
      </c>
      <c r="B11" s="1" t="s">
        <v>26</v>
      </c>
      <c r="C11" s="56" t="s">
        <v>27</v>
      </c>
      <c r="D11" s="1"/>
    </row>
    <row r="12" spans="1:4" ht="15" x14ac:dyDescent="0.3">
      <c r="A12" s="35" t="s">
        <v>28</v>
      </c>
      <c r="B12" s="4" t="s">
        <v>29</v>
      </c>
      <c r="C12" s="56" t="s">
        <v>76</v>
      </c>
      <c r="D12" s="1"/>
    </row>
    <row r="13" spans="1:4" ht="15" x14ac:dyDescent="0.3">
      <c r="A13" s="35" t="s">
        <v>30</v>
      </c>
      <c r="B13" s="1" t="s">
        <v>31</v>
      </c>
      <c r="C13" s="56" t="s">
        <v>68</v>
      </c>
      <c r="D13" s="1"/>
    </row>
    <row r="14" spans="1:4" ht="15" x14ac:dyDescent="0.3">
      <c r="A14" s="35" t="s">
        <v>32</v>
      </c>
      <c r="B14" s="1" t="s">
        <v>33</v>
      </c>
      <c r="C14" s="56" t="s">
        <v>70</v>
      </c>
      <c r="D14" s="1"/>
    </row>
    <row r="15" spans="1:4" ht="15" x14ac:dyDescent="0.3">
      <c r="A15" s="35" t="s">
        <v>34</v>
      </c>
      <c r="B15" s="1" t="s">
        <v>35</v>
      </c>
      <c r="C15" s="56" t="s">
        <v>72</v>
      </c>
      <c r="D15" s="1"/>
    </row>
    <row r="16" spans="1:4" ht="15" x14ac:dyDescent="0.3">
      <c r="A16" s="35" t="s">
        <v>36</v>
      </c>
      <c r="B16" s="1" t="s">
        <v>37</v>
      </c>
      <c r="C16" s="56" t="s">
        <v>75</v>
      </c>
      <c r="D16" s="1"/>
    </row>
    <row r="17" spans="1:4" ht="15" x14ac:dyDescent="0.3">
      <c r="A17" s="35" t="s">
        <v>38</v>
      </c>
      <c r="B17" s="1" t="s">
        <v>39</v>
      </c>
      <c r="C17" s="56" t="s">
        <v>86</v>
      </c>
      <c r="D17" s="1"/>
    </row>
    <row r="18" spans="1:4" ht="15" x14ac:dyDescent="0.3">
      <c r="A18" s="35" t="s">
        <v>40</v>
      </c>
      <c r="B18" s="1" t="s">
        <v>41</v>
      </c>
      <c r="C18" s="56" t="s">
        <v>78</v>
      </c>
      <c r="D18" s="1"/>
    </row>
    <row r="19" spans="1:4" ht="15" x14ac:dyDescent="0.3">
      <c r="A19" s="35" t="s">
        <v>61</v>
      </c>
      <c r="B19" s="1" t="s">
        <v>62</v>
      </c>
      <c r="C19" s="56" t="s">
        <v>63</v>
      </c>
      <c r="D19" s="1"/>
    </row>
    <row r="20" spans="1:4" ht="15" x14ac:dyDescent="0.3">
      <c r="A20" s="35" t="s">
        <v>42</v>
      </c>
      <c r="B20" s="1" t="s">
        <v>43</v>
      </c>
      <c r="C20" s="56" t="s">
        <v>80</v>
      </c>
      <c r="D20" s="1"/>
    </row>
    <row r="21" spans="1:4" ht="15" x14ac:dyDescent="0.3">
      <c r="A21" s="35" t="s">
        <v>44</v>
      </c>
      <c r="B21" s="1" t="s">
        <v>45</v>
      </c>
      <c r="C21" s="56" t="s">
        <v>88</v>
      </c>
      <c r="D21" s="1"/>
    </row>
    <row r="22" spans="1:4" ht="15" x14ac:dyDescent="0.3">
      <c r="A22" s="35" t="s">
        <v>46</v>
      </c>
      <c r="B22" s="1" t="s">
        <v>47</v>
      </c>
      <c r="C22" s="56" t="s">
        <v>48</v>
      </c>
      <c r="D22" s="1"/>
    </row>
    <row r="23" spans="1:4" ht="15" x14ac:dyDescent="0.3">
      <c r="A23" s="35" t="s">
        <v>49</v>
      </c>
      <c r="B23" s="1" t="s">
        <v>50</v>
      </c>
      <c r="C23" s="56" t="s">
        <v>51</v>
      </c>
      <c r="D23" s="1"/>
    </row>
    <row r="24" spans="1:4" ht="15" x14ac:dyDescent="0.3">
      <c r="A24" s="1"/>
      <c r="B24" s="1"/>
      <c r="C24" s="35" t="s">
        <v>52</v>
      </c>
      <c r="D24" s="1"/>
    </row>
  </sheetData>
  <phoneticPr fontId="0" type="noConversion"/>
  <hyperlinks>
    <hyperlink ref="A6" location="LOG4!A1" display="Barema 1"/>
    <hyperlink ref="A7" location="'LOG3 (2)'!A1" display="Barema 7"/>
    <hyperlink ref="A8" location="LOG2!A1" display="Barema 8"/>
    <hyperlink ref="A9" location="ADM1!A1" display="Barema 9"/>
    <hyperlink ref="A10" location="ADM2!A1" display="Barema 10"/>
    <hyperlink ref="A11" location="ADM3!A1" display="Barema 12"/>
    <hyperlink ref="A12" location="'MV2'!A1" display="Barema 13"/>
    <hyperlink ref="A13" location="'B3'!A1" display="Barema 14"/>
    <hyperlink ref="A14" location="B2B!A1" display="Barema 15"/>
    <hyperlink ref="A15" location="B2A!A1" display="Barema 16"/>
    <hyperlink ref="A16" location="B1C!A1" display="Barema 17"/>
    <hyperlink ref="A17" location="B1b!A1" display="Barema 18"/>
    <hyperlink ref="A18" location="MV1!A1" display="Barema 20"/>
    <hyperlink ref="A20" location="'L1'!A1" display="Barema 21"/>
    <hyperlink ref="A21" location="'K3'!A1" display="Barema 23"/>
    <hyperlink ref="A22" location="'G1'!A1" display="Barema 26"/>
    <hyperlink ref="A23" location="GS!A1" display="Barema 27"/>
    <hyperlink ref="C24" location="GEW!A1" display="Gewaarborgd inkomen"/>
    <hyperlink ref="A19" location="MV1bis!A1" display="Barema"/>
  </hyperlink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33</v>
      </c>
      <c r="B1" s="5" t="s">
        <v>1</v>
      </c>
      <c r="C1" s="5" t="s">
        <v>71</v>
      </c>
      <c r="D1" s="5"/>
      <c r="E1" s="6"/>
      <c r="G1" s="5"/>
      <c r="H1" s="5"/>
      <c r="N1" s="34">
        <f>D6</f>
        <v>42917</v>
      </c>
      <c r="Q1" s="8" t="s">
        <v>32</v>
      </c>
    </row>
    <row r="2" spans="1:23" x14ac:dyDescent="0.3">
      <c r="A2" s="8"/>
      <c r="T2" s="57" t="s">
        <v>90</v>
      </c>
      <c r="U2" s="11">
        <f>'LOG4'!$U$2</f>
        <v>1.3194999999999999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17110.62</v>
      </c>
      <c r="C8" s="86"/>
      <c r="D8" s="66">
        <f t="shared" ref="D8:D35" si="0">B8*$U$2</f>
        <v>22577.463089999997</v>
      </c>
      <c r="E8" s="67">
        <f t="shared" ref="E8:E35" si="1">D8/40.3399</f>
        <v>559.68069058178128</v>
      </c>
      <c r="F8" s="66">
        <f t="shared" ref="F8:F35" si="2">B8/12*$U$2</f>
        <v>1881.4552574999998</v>
      </c>
      <c r="G8" s="67">
        <f t="shared" ref="G8:G35" si="3">F8/40.3399</f>
        <v>46.640057548481771</v>
      </c>
      <c r="H8" s="66">
        <f t="shared" ref="H8:H35" si="4">((B8&lt;19968.2)*913.03+(B8&gt;19968.2)*(B8&lt;20424.71)*(20424.71-B8+456.51)+(B8&gt;20424.71)*(B8&lt;22659.62)*456.51+(B8&gt;22659.62)*(B8&lt;23116.13)*(23116.13-B8))/12*$U$2</f>
        <v>100.39525708333332</v>
      </c>
      <c r="I8" s="67">
        <f t="shared" ref="I8:I35" si="5">H8/40.3399</f>
        <v>2.4887334148903024</v>
      </c>
      <c r="J8" s="66">
        <f t="shared" ref="J8:J35" si="6">((B8&lt;19968.2)*456.51+(B8&gt;19968.2)*(B8&lt;20196.46)*(20196.46-B8+228.26)+(B8&gt;20196.46)*(B8&lt;22659.62)*228.26+(B8&gt;22659.62)*(B8&lt;22887.88)*(22887.88-B8))/12*$U$2</f>
        <v>50.197078749999989</v>
      </c>
      <c r="K8" s="67">
        <f t="shared" ref="K8:K35" si="7">J8/40.3399</f>
        <v>1.2443530784657371</v>
      </c>
      <c r="L8" s="62">
        <f t="shared" ref="L8:L35" si="8">D8/1976</f>
        <v>11.42584164473684</v>
      </c>
      <c r="M8" s="63">
        <f t="shared" ref="M8:M35" si="9">L8/40.3399</f>
        <v>0.28323921588146822</v>
      </c>
      <c r="N8" s="62">
        <f t="shared" ref="N8:N35" si="10">L8/2</f>
        <v>5.71292082236842</v>
      </c>
      <c r="O8" s="63">
        <f t="shared" ref="O8:O35" si="11">N8/40.3399</f>
        <v>0.14161960794073411</v>
      </c>
      <c r="P8" s="62">
        <f t="shared" ref="P8:P35" si="12">L8/5</f>
        <v>2.2851683289473681</v>
      </c>
      <c r="Q8" s="63">
        <f t="shared" ref="Q8:Q35" si="13">P8/40.3399</f>
        <v>5.664784317629365E-2</v>
      </c>
      <c r="R8" s="23">
        <f t="shared" ref="R8:R35" si="14">(F8+H8)/1976*12</f>
        <v>12.035529440789471</v>
      </c>
      <c r="S8" s="23">
        <f t="shared" ref="S8:S35" si="15">R8/40.3399</f>
        <v>0.29835298155893969</v>
      </c>
      <c r="T8" s="62">
        <f t="shared" ref="T8:T35" si="16">D8/2080</f>
        <v>10.854549562499999</v>
      </c>
      <c r="U8" s="63">
        <f t="shared" ref="U8:U35" si="17">T8/40.3399</f>
        <v>0.26907725508739483</v>
      </c>
      <c r="W8" s="36"/>
    </row>
    <row r="9" spans="1:23" x14ac:dyDescent="0.3">
      <c r="A9" s="16">
        <f t="shared" ref="A9:A35" si="18">+A8+1</f>
        <v>1</v>
      </c>
      <c r="B9" s="66">
        <v>17440.61</v>
      </c>
      <c r="C9" s="86"/>
      <c r="D9" s="66">
        <f t="shared" si="0"/>
        <v>23012.884894999999</v>
      </c>
      <c r="E9" s="67">
        <f t="shared" si="1"/>
        <v>570.47451518223886</v>
      </c>
      <c r="F9" s="66">
        <f t="shared" si="2"/>
        <v>1917.7404079166665</v>
      </c>
      <c r="G9" s="67">
        <f t="shared" si="3"/>
        <v>47.539542931853241</v>
      </c>
      <c r="H9" s="66">
        <f t="shared" si="4"/>
        <v>100.39525708333332</v>
      </c>
      <c r="I9" s="67">
        <f t="shared" si="5"/>
        <v>2.4887334148903024</v>
      </c>
      <c r="J9" s="66">
        <f t="shared" si="6"/>
        <v>50.197078749999989</v>
      </c>
      <c r="K9" s="67">
        <f t="shared" si="7"/>
        <v>1.2443530784657371</v>
      </c>
      <c r="L9" s="62">
        <f t="shared" si="8"/>
        <v>11.646196809210526</v>
      </c>
      <c r="M9" s="63">
        <f t="shared" si="9"/>
        <v>0.28870167772380512</v>
      </c>
      <c r="N9" s="62">
        <f t="shared" si="10"/>
        <v>5.823098404605263</v>
      </c>
      <c r="O9" s="63">
        <f t="shared" si="11"/>
        <v>0.14435083886190256</v>
      </c>
      <c r="P9" s="62">
        <f t="shared" si="12"/>
        <v>2.329239361842105</v>
      </c>
      <c r="Q9" s="63">
        <f t="shared" si="13"/>
        <v>5.7740335544761018E-2</v>
      </c>
      <c r="R9" s="23">
        <f t="shared" si="14"/>
        <v>12.255884605263159</v>
      </c>
      <c r="S9" s="23">
        <f t="shared" si="15"/>
        <v>0.30381544340127664</v>
      </c>
      <c r="T9" s="62">
        <f t="shared" si="16"/>
        <v>11.063886968749999</v>
      </c>
      <c r="U9" s="63">
        <f t="shared" si="17"/>
        <v>0.27426659383761487</v>
      </c>
      <c r="W9" s="36"/>
    </row>
    <row r="10" spans="1:23" x14ac:dyDescent="0.3">
      <c r="A10" s="16">
        <f t="shared" si="18"/>
        <v>2</v>
      </c>
      <c r="B10" s="66">
        <v>17814.82</v>
      </c>
      <c r="C10" s="86"/>
      <c r="D10" s="66">
        <f t="shared" si="0"/>
        <v>23506.654989999999</v>
      </c>
      <c r="E10" s="67">
        <f t="shared" si="1"/>
        <v>582.7147561099556</v>
      </c>
      <c r="F10" s="66">
        <f t="shared" si="2"/>
        <v>1958.8879158333332</v>
      </c>
      <c r="G10" s="67">
        <f t="shared" si="3"/>
        <v>48.559563009162964</v>
      </c>
      <c r="H10" s="66">
        <f t="shared" si="4"/>
        <v>100.39525708333332</v>
      </c>
      <c r="I10" s="67">
        <f t="shared" si="5"/>
        <v>2.4887334148903024</v>
      </c>
      <c r="J10" s="66">
        <f t="shared" si="6"/>
        <v>50.197078749999989</v>
      </c>
      <c r="K10" s="67">
        <f t="shared" si="7"/>
        <v>1.2443530784657371</v>
      </c>
      <c r="L10" s="62">
        <f t="shared" si="8"/>
        <v>11.896080460526315</v>
      </c>
      <c r="M10" s="63">
        <f t="shared" si="9"/>
        <v>0.29489613163459294</v>
      </c>
      <c r="N10" s="62">
        <f t="shared" si="10"/>
        <v>5.9480402302631576</v>
      </c>
      <c r="O10" s="63">
        <f t="shared" si="11"/>
        <v>0.14744806581729647</v>
      </c>
      <c r="P10" s="62">
        <f t="shared" si="12"/>
        <v>2.379216092105263</v>
      </c>
      <c r="Q10" s="63">
        <f t="shared" si="13"/>
        <v>5.8979226326918585E-2</v>
      </c>
      <c r="R10" s="23">
        <f t="shared" si="14"/>
        <v>12.505768256578946</v>
      </c>
      <c r="S10" s="23">
        <f t="shared" si="15"/>
        <v>0.31000989731206441</v>
      </c>
      <c r="T10" s="62">
        <f t="shared" si="16"/>
        <v>11.3012764375</v>
      </c>
      <c r="U10" s="63">
        <f t="shared" si="17"/>
        <v>0.28015132505286328</v>
      </c>
      <c r="W10" s="36"/>
    </row>
    <row r="11" spans="1:23" x14ac:dyDescent="0.3">
      <c r="A11" s="16">
        <f t="shared" si="18"/>
        <v>3</v>
      </c>
      <c r="B11" s="66">
        <v>18486.04</v>
      </c>
      <c r="C11" s="86"/>
      <c r="D11" s="66">
        <f t="shared" si="0"/>
        <v>24392.32978</v>
      </c>
      <c r="E11" s="67">
        <f t="shared" si="1"/>
        <v>604.67006065954547</v>
      </c>
      <c r="F11" s="66">
        <f t="shared" si="2"/>
        <v>2032.6941483333333</v>
      </c>
      <c r="G11" s="67">
        <f t="shared" si="3"/>
        <v>50.389171721628792</v>
      </c>
      <c r="H11" s="66">
        <f t="shared" si="4"/>
        <v>100.39525708333332</v>
      </c>
      <c r="I11" s="67">
        <f t="shared" si="5"/>
        <v>2.4887334148903024</v>
      </c>
      <c r="J11" s="66">
        <f t="shared" si="6"/>
        <v>50.197078749999989</v>
      </c>
      <c r="K11" s="67">
        <f t="shared" si="7"/>
        <v>1.2443530784657371</v>
      </c>
      <c r="L11" s="62">
        <f t="shared" si="8"/>
        <v>12.344296447368421</v>
      </c>
      <c r="M11" s="63">
        <f t="shared" si="9"/>
        <v>0.30600711571839351</v>
      </c>
      <c r="N11" s="62">
        <f t="shared" si="10"/>
        <v>6.1721482236842107</v>
      </c>
      <c r="O11" s="63">
        <f t="shared" si="11"/>
        <v>0.15300355785919675</v>
      </c>
      <c r="P11" s="62">
        <f t="shared" si="12"/>
        <v>2.4688592894736843</v>
      </c>
      <c r="Q11" s="63">
        <f t="shared" si="13"/>
        <v>6.1201423143678699E-2</v>
      </c>
      <c r="R11" s="23">
        <f t="shared" si="14"/>
        <v>12.953984243421051</v>
      </c>
      <c r="S11" s="23">
        <f t="shared" si="15"/>
        <v>0.32112088139586492</v>
      </c>
      <c r="T11" s="62">
        <f t="shared" si="16"/>
        <v>11.727081625</v>
      </c>
      <c r="U11" s="63">
        <f t="shared" si="17"/>
        <v>0.2907067599324738</v>
      </c>
      <c r="W11" s="36"/>
    </row>
    <row r="12" spans="1:23" x14ac:dyDescent="0.3">
      <c r="A12" s="16">
        <f t="shared" si="18"/>
        <v>4</v>
      </c>
      <c r="B12" s="66">
        <v>19153.23</v>
      </c>
      <c r="C12" s="86"/>
      <c r="D12" s="66">
        <f t="shared" si="0"/>
        <v>25272.686984999997</v>
      </c>
      <c r="E12" s="67">
        <f t="shared" si="1"/>
        <v>626.4935457202422</v>
      </c>
      <c r="F12" s="66">
        <f t="shared" si="2"/>
        <v>2106.0572487499999</v>
      </c>
      <c r="G12" s="67">
        <f t="shared" si="3"/>
        <v>52.207795476686847</v>
      </c>
      <c r="H12" s="66">
        <f t="shared" si="4"/>
        <v>100.39525708333332</v>
      </c>
      <c r="I12" s="67">
        <f t="shared" si="5"/>
        <v>2.4887334148903024</v>
      </c>
      <c r="J12" s="66">
        <f t="shared" si="6"/>
        <v>50.197078749999989</v>
      </c>
      <c r="K12" s="67">
        <f t="shared" si="7"/>
        <v>1.2443530784657371</v>
      </c>
      <c r="L12" s="62">
        <f t="shared" si="8"/>
        <v>12.789821348684209</v>
      </c>
      <c r="M12" s="63">
        <f t="shared" si="9"/>
        <v>0.31705138953453549</v>
      </c>
      <c r="N12" s="62">
        <f t="shared" si="10"/>
        <v>6.3949106743421043</v>
      </c>
      <c r="O12" s="63">
        <f t="shared" si="11"/>
        <v>0.15852569476726774</v>
      </c>
      <c r="P12" s="62">
        <f t="shared" si="12"/>
        <v>2.5579642697368419</v>
      </c>
      <c r="Q12" s="63">
        <f t="shared" si="13"/>
        <v>6.3410277906907106E-2</v>
      </c>
      <c r="R12" s="23">
        <f t="shared" si="14"/>
        <v>13.399509144736843</v>
      </c>
      <c r="S12" s="23">
        <f t="shared" si="15"/>
        <v>0.33216515521200707</v>
      </c>
      <c r="T12" s="62">
        <f t="shared" si="16"/>
        <v>12.150330281249998</v>
      </c>
      <c r="U12" s="63">
        <f t="shared" si="17"/>
        <v>0.30119882005780874</v>
      </c>
      <c r="W12" s="36"/>
    </row>
    <row r="13" spans="1:23" x14ac:dyDescent="0.3">
      <c r="A13" s="16">
        <f t="shared" si="18"/>
        <v>5</v>
      </c>
      <c r="B13" s="66">
        <v>19157.259999999998</v>
      </c>
      <c r="C13" s="86"/>
      <c r="D13" s="66">
        <f t="shared" si="0"/>
        <v>25278.004569999997</v>
      </c>
      <c r="E13" s="67">
        <f t="shared" si="1"/>
        <v>626.62536520913534</v>
      </c>
      <c r="F13" s="66">
        <f t="shared" si="2"/>
        <v>2106.5003808333331</v>
      </c>
      <c r="G13" s="67">
        <f t="shared" si="3"/>
        <v>52.218780434094612</v>
      </c>
      <c r="H13" s="66">
        <f t="shared" si="4"/>
        <v>100.39525708333332</v>
      </c>
      <c r="I13" s="67">
        <f t="shared" si="5"/>
        <v>2.4887334148903024</v>
      </c>
      <c r="J13" s="66">
        <f t="shared" si="6"/>
        <v>50.197078749999989</v>
      </c>
      <c r="K13" s="67">
        <f t="shared" si="7"/>
        <v>1.2443530784657371</v>
      </c>
      <c r="L13" s="62">
        <f t="shared" si="8"/>
        <v>12.792512434210526</v>
      </c>
      <c r="M13" s="63">
        <f t="shared" si="9"/>
        <v>0.31711809980219402</v>
      </c>
      <c r="N13" s="62">
        <f t="shared" si="10"/>
        <v>6.3962562171052628</v>
      </c>
      <c r="O13" s="63">
        <f t="shared" si="11"/>
        <v>0.15855904990109701</v>
      </c>
      <c r="P13" s="62">
        <f t="shared" si="12"/>
        <v>2.5585024868421051</v>
      </c>
      <c r="Q13" s="63">
        <f t="shared" si="13"/>
        <v>6.3423619960438798E-2</v>
      </c>
      <c r="R13" s="23">
        <f t="shared" si="14"/>
        <v>13.402200230263157</v>
      </c>
      <c r="S13" s="23">
        <f t="shared" si="15"/>
        <v>0.33223186547966543</v>
      </c>
      <c r="T13" s="62">
        <f t="shared" si="16"/>
        <v>12.152886812499998</v>
      </c>
      <c r="U13" s="63">
        <f t="shared" si="17"/>
        <v>0.30126219481208427</v>
      </c>
      <c r="W13" s="36"/>
    </row>
    <row r="14" spans="1:23" x14ac:dyDescent="0.3">
      <c r="A14" s="16">
        <f t="shared" si="18"/>
        <v>6</v>
      </c>
      <c r="B14" s="66">
        <v>20108.48</v>
      </c>
      <c r="C14" s="86"/>
      <c r="D14" s="66">
        <f t="shared" si="0"/>
        <v>26533.139359999997</v>
      </c>
      <c r="E14" s="67">
        <f t="shared" si="1"/>
        <v>657.73934392499723</v>
      </c>
      <c r="F14" s="66">
        <f t="shared" si="2"/>
        <v>2211.0949466666666</v>
      </c>
      <c r="G14" s="67">
        <f t="shared" si="3"/>
        <v>54.811611993749779</v>
      </c>
      <c r="H14" s="66">
        <f t="shared" si="4"/>
        <v>84.969202499999952</v>
      </c>
      <c r="I14" s="67">
        <f t="shared" si="5"/>
        <v>2.1063315104896132</v>
      </c>
      <c r="J14" s="66">
        <f t="shared" si="6"/>
        <v>34.773223333333284</v>
      </c>
      <c r="K14" s="67">
        <f t="shared" si="7"/>
        <v>0.8620056899827041</v>
      </c>
      <c r="L14" s="62">
        <f t="shared" si="8"/>
        <v>13.427702105263156</v>
      </c>
      <c r="M14" s="63">
        <f t="shared" si="9"/>
        <v>0.3328640404478731</v>
      </c>
      <c r="N14" s="62">
        <f t="shared" si="10"/>
        <v>6.7138510526315782</v>
      </c>
      <c r="O14" s="63">
        <f t="shared" si="11"/>
        <v>0.16643202022393655</v>
      </c>
      <c r="P14" s="62">
        <f t="shared" si="12"/>
        <v>2.6855404210526315</v>
      </c>
      <c r="Q14" s="63">
        <f t="shared" si="13"/>
        <v>6.6572808089574623E-2</v>
      </c>
      <c r="R14" s="23">
        <f t="shared" si="14"/>
        <v>13.943709407894735</v>
      </c>
      <c r="S14" s="23">
        <f t="shared" si="15"/>
        <v>0.34565552735368049</v>
      </c>
      <c r="T14" s="62">
        <f t="shared" si="16"/>
        <v>12.756316999999999</v>
      </c>
      <c r="U14" s="63">
        <f t="shared" si="17"/>
        <v>0.31622083842547949</v>
      </c>
      <c r="W14" s="36"/>
    </row>
    <row r="15" spans="1:23" x14ac:dyDescent="0.3">
      <c r="A15" s="16">
        <f t="shared" si="18"/>
        <v>7</v>
      </c>
      <c r="B15" s="66">
        <v>20116.03</v>
      </c>
      <c r="C15" s="86"/>
      <c r="D15" s="66">
        <f t="shared" si="0"/>
        <v>26543.101584999997</v>
      </c>
      <c r="E15" s="67">
        <f t="shared" si="1"/>
        <v>657.9863010319807</v>
      </c>
      <c r="F15" s="66">
        <f t="shared" si="2"/>
        <v>2211.9251320833332</v>
      </c>
      <c r="G15" s="67">
        <f t="shared" si="3"/>
        <v>54.832191752665061</v>
      </c>
      <c r="H15" s="66">
        <f t="shared" si="4"/>
        <v>84.139017083333357</v>
      </c>
      <c r="I15" s="67">
        <f t="shared" si="5"/>
        <v>2.0857517515743309</v>
      </c>
      <c r="J15" s="66">
        <f t="shared" si="6"/>
        <v>33.943037916666697</v>
      </c>
      <c r="K15" s="67">
        <f t="shared" si="7"/>
        <v>0.84142593106742203</v>
      </c>
      <c r="L15" s="62">
        <f t="shared" si="8"/>
        <v>13.432743717105261</v>
      </c>
      <c r="M15" s="63">
        <f t="shared" si="9"/>
        <v>0.33298901874088088</v>
      </c>
      <c r="N15" s="62">
        <f t="shared" si="10"/>
        <v>6.7163718585526304</v>
      </c>
      <c r="O15" s="63">
        <f t="shared" si="11"/>
        <v>0.16649450937044044</v>
      </c>
      <c r="P15" s="62">
        <f t="shared" si="12"/>
        <v>2.686548743421052</v>
      </c>
      <c r="Q15" s="63">
        <f t="shared" si="13"/>
        <v>6.6597803748176171E-2</v>
      </c>
      <c r="R15" s="23">
        <f t="shared" si="14"/>
        <v>13.943709407894735</v>
      </c>
      <c r="S15" s="23">
        <f t="shared" si="15"/>
        <v>0.34565552735368049</v>
      </c>
      <c r="T15" s="62">
        <f t="shared" si="16"/>
        <v>12.761106531249998</v>
      </c>
      <c r="U15" s="63">
        <f t="shared" si="17"/>
        <v>0.31633956780383687</v>
      </c>
      <c r="W15" s="36"/>
    </row>
    <row r="16" spans="1:23" x14ac:dyDescent="0.3">
      <c r="A16" s="16">
        <f t="shared" si="18"/>
        <v>8</v>
      </c>
      <c r="B16" s="66">
        <v>21066.97</v>
      </c>
      <c r="C16" s="86"/>
      <c r="D16" s="66">
        <f t="shared" si="0"/>
        <v>27797.866914999999</v>
      </c>
      <c r="E16" s="67">
        <f t="shared" si="1"/>
        <v>689.09112107367639</v>
      </c>
      <c r="F16" s="66">
        <f t="shared" si="2"/>
        <v>2316.4889095833332</v>
      </c>
      <c r="G16" s="67">
        <f t="shared" si="3"/>
        <v>57.42426008947303</v>
      </c>
      <c r="H16" s="66">
        <f t="shared" si="4"/>
        <v>50.197078749999989</v>
      </c>
      <c r="I16" s="67">
        <f t="shared" si="5"/>
        <v>1.2443530784657371</v>
      </c>
      <c r="J16" s="66">
        <f t="shared" si="6"/>
        <v>25.099089166666662</v>
      </c>
      <c r="K16" s="67">
        <f t="shared" si="7"/>
        <v>0.62219016821228268</v>
      </c>
      <c r="L16" s="62">
        <f t="shared" si="8"/>
        <v>14.067746414473683</v>
      </c>
      <c r="M16" s="63">
        <f t="shared" si="9"/>
        <v>0.34873032442999818</v>
      </c>
      <c r="N16" s="62">
        <f t="shared" si="10"/>
        <v>7.0338732072368417</v>
      </c>
      <c r="O16" s="63">
        <f t="shared" si="11"/>
        <v>0.17436516221499909</v>
      </c>
      <c r="P16" s="62">
        <f t="shared" si="12"/>
        <v>2.8135492828947366</v>
      </c>
      <c r="Q16" s="63">
        <f t="shared" si="13"/>
        <v>6.9746064885999631E-2</v>
      </c>
      <c r="R16" s="23">
        <f t="shared" si="14"/>
        <v>14.372586973684211</v>
      </c>
      <c r="S16" s="23">
        <f t="shared" si="15"/>
        <v>0.35628712450165245</v>
      </c>
      <c r="T16" s="62">
        <f t="shared" si="16"/>
        <v>13.36435909375</v>
      </c>
      <c r="U16" s="63">
        <f t="shared" si="17"/>
        <v>0.3312938082084983</v>
      </c>
      <c r="W16" s="36"/>
    </row>
    <row r="17" spans="1:23" x14ac:dyDescent="0.3">
      <c r="A17" s="16">
        <f t="shared" si="18"/>
        <v>9</v>
      </c>
      <c r="B17" s="66">
        <v>21077.29</v>
      </c>
      <c r="C17" s="86"/>
      <c r="D17" s="66">
        <f t="shared" si="0"/>
        <v>27811.484154999998</v>
      </c>
      <c r="E17" s="67">
        <f t="shared" si="1"/>
        <v>689.42868363580476</v>
      </c>
      <c r="F17" s="66">
        <f t="shared" si="2"/>
        <v>2317.6236795833333</v>
      </c>
      <c r="G17" s="67">
        <f t="shared" si="3"/>
        <v>57.45239030298373</v>
      </c>
      <c r="H17" s="66">
        <f t="shared" si="4"/>
        <v>50.197078749999989</v>
      </c>
      <c r="I17" s="67">
        <f t="shared" si="5"/>
        <v>1.2443530784657371</v>
      </c>
      <c r="J17" s="66">
        <f t="shared" si="6"/>
        <v>25.099089166666662</v>
      </c>
      <c r="K17" s="67">
        <f t="shared" si="7"/>
        <v>0.62219016821228268</v>
      </c>
      <c r="L17" s="62">
        <f t="shared" si="8"/>
        <v>14.074637730263158</v>
      </c>
      <c r="M17" s="63">
        <f t="shared" si="9"/>
        <v>0.348901155686136</v>
      </c>
      <c r="N17" s="62">
        <f t="shared" si="10"/>
        <v>7.0373188651315788</v>
      </c>
      <c r="O17" s="63">
        <f t="shared" si="11"/>
        <v>0.174450577843068</v>
      </c>
      <c r="P17" s="62">
        <f t="shared" si="12"/>
        <v>2.8149275460526315</v>
      </c>
      <c r="Q17" s="63">
        <f t="shared" si="13"/>
        <v>6.97802311372272E-2</v>
      </c>
      <c r="R17" s="23">
        <f t="shared" si="14"/>
        <v>14.379478289473683</v>
      </c>
      <c r="S17" s="23">
        <f t="shared" si="15"/>
        <v>0.35645795575779027</v>
      </c>
      <c r="T17" s="62">
        <f t="shared" si="16"/>
        <v>13.370905843749998</v>
      </c>
      <c r="U17" s="63">
        <f t="shared" si="17"/>
        <v>0.33145609790182917</v>
      </c>
      <c r="W17" s="36"/>
    </row>
    <row r="18" spans="1:23" x14ac:dyDescent="0.3">
      <c r="A18" s="16">
        <f t="shared" si="18"/>
        <v>10</v>
      </c>
      <c r="B18" s="66">
        <v>22028.23</v>
      </c>
      <c r="C18" s="86"/>
      <c r="D18" s="66">
        <f t="shared" si="0"/>
        <v>29066.249484999997</v>
      </c>
      <c r="E18" s="67">
        <f t="shared" si="1"/>
        <v>720.53350367750033</v>
      </c>
      <c r="F18" s="66">
        <f t="shared" si="2"/>
        <v>2422.1874570833329</v>
      </c>
      <c r="G18" s="67">
        <f t="shared" si="3"/>
        <v>60.044458639791692</v>
      </c>
      <c r="H18" s="66">
        <f t="shared" si="4"/>
        <v>50.197078749999989</v>
      </c>
      <c r="I18" s="67">
        <f t="shared" si="5"/>
        <v>1.2443530784657371</v>
      </c>
      <c r="J18" s="66">
        <f t="shared" si="6"/>
        <v>25.099089166666662</v>
      </c>
      <c r="K18" s="67">
        <f t="shared" si="7"/>
        <v>0.62219016821228268</v>
      </c>
      <c r="L18" s="62">
        <f t="shared" si="8"/>
        <v>14.709640427631577</v>
      </c>
      <c r="M18" s="63">
        <f t="shared" si="9"/>
        <v>0.36464246137525319</v>
      </c>
      <c r="N18" s="62">
        <f t="shared" si="10"/>
        <v>7.3548202138157883</v>
      </c>
      <c r="O18" s="63">
        <f t="shared" si="11"/>
        <v>0.1823212306876266</v>
      </c>
      <c r="P18" s="62">
        <f t="shared" si="12"/>
        <v>2.9419280855263152</v>
      </c>
      <c r="Q18" s="63">
        <f t="shared" si="13"/>
        <v>7.2928492275050633E-2</v>
      </c>
      <c r="R18" s="23">
        <f t="shared" si="14"/>
        <v>15.014480986842102</v>
      </c>
      <c r="S18" s="23">
        <f t="shared" si="15"/>
        <v>0.37219926144690746</v>
      </c>
      <c r="T18" s="62">
        <f t="shared" si="16"/>
        <v>13.974158406249998</v>
      </c>
      <c r="U18" s="63">
        <f t="shared" si="17"/>
        <v>0.34641033830649054</v>
      </c>
      <c r="W18" s="36"/>
    </row>
    <row r="19" spans="1:23" x14ac:dyDescent="0.3">
      <c r="A19" s="16">
        <f t="shared" si="18"/>
        <v>11</v>
      </c>
      <c r="B19" s="66">
        <v>22038.57</v>
      </c>
      <c r="C19" s="86"/>
      <c r="D19" s="66">
        <f t="shared" si="0"/>
        <v>29079.893114999999</v>
      </c>
      <c r="E19" s="67">
        <f t="shared" si="1"/>
        <v>720.87172043064061</v>
      </c>
      <c r="F19" s="66">
        <f t="shared" si="2"/>
        <v>2423.3244262499998</v>
      </c>
      <c r="G19" s="67">
        <f t="shared" si="3"/>
        <v>60.072643369220046</v>
      </c>
      <c r="H19" s="66">
        <f t="shared" si="4"/>
        <v>50.197078749999989</v>
      </c>
      <c r="I19" s="67">
        <f t="shared" si="5"/>
        <v>1.2443530784657371</v>
      </c>
      <c r="J19" s="66">
        <f t="shared" si="6"/>
        <v>25.099089166666662</v>
      </c>
      <c r="K19" s="67">
        <f t="shared" si="7"/>
        <v>0.62219016821228268</v>
      </c>
      <c r="L19" s="62">
        <f t="shared" si="8"/>
        <v>14.716545098684209</v>
      </c>
      <c r="M19" s="63">
        <f t="shared" si="9"/>
        <v>0.36481362369971687</v>
      </c>
      <c r="N19" s="62">
        <f t="shared" si="10"/>
        <v>7.3582725493421046</v>
      </c>
      <c r="O19" s="63">
        <f t="shared" si="11"/>
        <v>0.18240681184985844</v>
      </c>
      <c r="P19" s="62">
        <f t="shared" si="12"/>
        <v>2.9433090197368417</v>
      </c>
      <c r="Q19" s="63">
        <f t="shared" si="13"/>
        <v>7.2962724739943377E-2</v>
      </c>
      <c r="R19" s="23">
        <f t="shared" si="14"/>
        <v>15.021385657894736</v>
      </c>
      <c r="S19" s="23">
        <f t="shared" si="15"/>
        <v>0.3723704237713712</v>
      </c>
      <c r="T19" s="62">
        <f t="shared" si="16"/>
        <v>13.98071784375</v>
      </c>
      <c r="U19" s="63">
        <f t="shared" si="17"/>
        <v>0.34657294251473109</v>
      </c>
      <c r="W19" s="36"/>
    </row>
    <row r="20" spans="1:23" x14ac:dyDescent="0.3">
      <c r="A20" s="16">
        <f t="shared" si="18"/>
        <v>12</v>
      </c>
      <c r="B20" s="66">
        <v>22989.52</v>
      </c>
      <c r="C20" s="86"/>
      <c r="D20" s="66">
        <f t="shared" si="0"/>
        <v>30334.671639999997</v>
      </c>
      <c r="E20" s="67">
        <f t="shared" si="1"/>
        <v>751.97686756784219</v>
      </c>
      <c r="F20" s="66">
        <f t="shared" si="2"/>
        <v>2527.8893033333329</v>
      </c>
      <c r="G20" s="67">
        <f t="shared" si="3"/>
        <v>62.664738963986842</v>
      </c>
      <c r="H20" s="66">
        <f t="shared" si="4"/>
        <v>13.921824583333395</v>
      </c>
      <c r="I20" s="67">
        <f t="shared" si="5"/>
        <v>0.34511301672372502</v>
      </c>
      <c r="J20" s="66">
        <f t="shared" si="6"/>
        <v>0</v>
      </c>
      <c r="K20" s="67">
        <f t="shared" si="7"/>
        <v>0</v>
      </c>
      <c r="L20" s="62">
        <f t="shared" si="8"/>
        <v>15.351554473684208</v>
      </c>
      <c r="M20" s="63">
        <f t="shared" si="9"/>
        <v>0.38055509492299705</v>
      </c>
      <c r="N20" s="62">
        <f t="shared" si="10"/>
        <v>7.6757772368421042</v>
      </c>
      <c r="O20" s="63">
        <f t="shared" si="11"/>
        <v>0.19027754746149853</v>
      </c>
      <c r="P20" s="62">
        <f t="shared" si="12"/>
        <v>3.0703108947368416</v>
      </c>
      <c r="Q20" s="63">
        <f t="shared" si="13"/>
        <v>7.6111018984599405E-2</v>
      </c>
      <c r="R20" s="23">
        <f t="shared" si="14"/>
        <v>15.436099967105264</v>
      </c>
      <c r="S20" s="23">
        <f t="shared" si="15"/>
        <v>0.38265092295978087</v>
      </c>
      <c r="T20" s="62">
        <f t="shared" si="16"/>
        <v>14.583976749999998</v>
      </c>
      <c r="U20" s="63">
        <f t="shared" si="17"/>
        <v>0.36152734017684718</v>
      </c>
      <c r="W20" s="36"/>
    </row>
    <row r="21" spans="1:23" x14ac:dyDescent="0.3">
      <c r="A21" s="16">
        <f t="shared" si="18"/>
        <v>13</v>
      </c>
      <c r="B21" s="66">
        <v>22999.83</v>
      </c>
      <c r="C21" s="86"/>
      <c r="D21" s="66">
        <f t="shared" si="0"/>
        <v>30348.275685000001</v>
      </c>
      <c r="E21" s="67">
        <f t="shared" si="1"/>
        <v>752.31410303446467</v>
      </c>
      <c r="F21" s="66">
        <f t="shared" si="2"/>
        <v>2529.0229737499999</v>
      </c>
      <c r="G21" s="67">
        <f t="shared" si="3"/>
        <v>62.692841919538715</v>
      </c>
      <c r="H21" s="66">
        <f t="shared" si="4"/>
        <v>12.788154166666585</v>
      </c>
      <c r="I21" s="67">
        <f t="shared" si="5"/>
        <v>0.31701006117185676</v>
      </c>
      <c r="J21" s="66">
        <f t="shared" si="6"/>
        <v>0</v>
      </c>
      <c r="K21" s="67">
        <f t="shared" si="7"/>
        <v>0</v>
      </c>
      <c r="L21" s="62">
        <f t="shared" si="8"/>
        <v>15.358439111842106</v>
      </c>
      <c r="M21" s="63">
        <f t="shared" si="9"/>
        <v>0.38072576064497199</v>
      </c>
      <c r="N21" s="62">
        <f t="shared" si="10"/>
        <v>7.679219555921053</v>
      </c>
      <c r="O21" s="63">
        <f t="shared" si="11"/>
        <v>0.19036288032248599</v>
      </c>
      <c r="P21" s="62">
        <f t="shared" si="12"/>
        <v>3.0716878223684212</v>
      </c>
      <c r="Q21" s="63">
        <f t="shared" si="13"/>
        <v>7.6145152128994406E-2</v>
      </c>
      <c r="R21" s="23">
        <f t="shared" si="14"/>
        <v>15.436099967105264</v>
      </c>
      <c r="S21" s="23">
        <f t="shared" si="15"/>
        <v>0.38265092295978087</v>
      </c>
      <c r="T21" s="62">
        <f t="shared" si="16"/>
        <v>14.59051715625</v>
      </c>
      <c r="U21" s="63">
        <f t="shared" si="17"/>
        <v>0.36168947261272338</v>
      </c>
      <c r="W21" s="36"/>
    </row>
    <row r="22" spans="1:23" x14ac:dyDescent="0.3">
      <c r="A22" s="16">
        <f t="shared" si="18"/>
        <v>14</v>
      </c>
      <c r="B22" s="66">
        <v>23950.78</v>
      </c>
      <c r="C22" s="86"/>
      <c r="D22" s="66">
        <f t="shared" si="0"/>
        <v>31603.054209999995</v>
      </c>
      <c r="E22" s="67">
        <f t="shared" si="1"/>
        <v>783.41925017166614</v>
      </c>
      <c r="F22" s="66">
        <f t="shared" si="2"/>
        <v>2633.5878508333331</v>
      </c>
      <c r="G22" s="67">
        <f t="shared" si="3"/>
        <v>65.284937514305511</v>
      </c>
      <c r="H22" s="66">
        <f t="shared" si="4"/>
        <v>0</v>
      </c>
      <c r="I22" s="67">
        <f t="shared" si="5"/>
        <v>0</v>
      </c>
      <c r="J22" s="66">
        <f t="shared" si="6"/>
        <v>0</v>
      </c>
      <c r="K22" s="67">
        <f t="shared" si="7"/>
        <v>0</v>
      </c>
      <c r="L22" s="62">
        <f t="shared" si="8"/>
        <v>15.993448486842103</v>
      </c>
      <c r="M22" s="63">
        <f t="shared" si="9"/>
        <v>0.39646723186825211</v>
      </c>
      <c r="N22" s="62">
        <f t="shared" si="10"/>
        <v>7.9967242434210517</v>
      </c>
      <c r="O22" s="63">
        <f t="shared" si="11"/>
        <v>0.19823361593412606</v>
      </c>
      <c r="P22" s="62">
        <f t="shared" si="12"/>
        <v>3.1986896973684207</v>
      </c>
      <c r="Q22" s="63">
        <f t="shared" si="13"/>
        <v>7.929344637365042E-2</v>
      </c>
      <c r="R22" s="23">
        <f t="shared" si="14"/>
        <v>15.993448486842102</v>
      </c>
      <c r="S22" s="23">
        <f t="shared" si="15"/>
        <v>0.39646723186825206</v>
      </c>
      <c r="T22" s="62">
        <f t="shared" si="16"/>
        <v>15.193776062499998</v>
      </c>
      <c r="U22" s="63">
        <f t="shared" si="17"/>
        <v>0.37664387027483948</v>
      </c>
      <c r="W22" s="36"/>
    </row>
    <row r="23" spans="1:23" x14ac:dyDescent="0.3">
      <c r="A23" s="16">
        <f t="shared" si="18"/>
        <v>15</v>
      </c>
      <c r="B23" s="66">
        <v>23961.119999999999</v>
      </c>
      <c r="C23" s="86"/>
      <c r="D23" s="66">
        <f t="shared" si="0"/>
        <v>31616.697839999997</v>
      </c>
      <c r="E23" s="67">
        <f t="shared" si="1"/>
        <v>783.75746692480641</v>
      </c>
      <c r="F23" s="66">
        <f t="shared" si="2"/>
        <v>2634.7248199999999</v>
      </c>
      <c r="G23" s="67">
        <f t="shared" si="3"/>
        <v>65.313122243733872</v>
      </c>
      <c r="H23" s="66">
        <f t="shared" si="4"/>
        <v>0</v>
      </c>
      <c r="I23" s="67">
        <f t="shared" si="5"/>
        <v>0</v>
      </c>
      <c r="J23" s="66">
        <f t="shared" si="6"/>
        <v>0</v>
      </c>
      <c r="K23" s="67">
        <f t="shared" si="7"/>
        <v>0</v>
      </c>
      <c r="L23" s="62">
        <f t="shared" si="8"/>
        <v>16.000353157894736</v>
      </c>
      <c r="M23" s="63">
        <f t="shared" si="9"/>
        <v>0.39663839419271579</v>
      </c>
      <c r="N23" s="62">
        <f t="shared" si="10"/>
        <v>8.000176578947368</v>
      </c>
      <c r="O23" s="63">
        <f t="shared" si="11"/>
        <v>0.1983191970963579</v>
      </c>
      <c r="P23" s="62">
        <f t="shared" si="12"/>
        <v>3.2000706315789471</v>
      </c>
      <c r="Q23" s="63">
        <f t="shared" si="13"/>
        <v>7.932767883854315E-2</v>
      </c>
      <c r="R23" s="23">
        <f t="shared" si="14"/>
        <v>16.000353157894736</v>
      </c>
      <c r="S23" s="23">
        <f t="shared" si="15"/>
        <v>0.39663839419271579</v>
      </c>
      <c r="T23" s="62">
        <f t="shared" si="16"/>
        <v>15.200335499999998</v>
      </c>
      <c r="U23" s="63">
        <f t="shared" si="17"/>
        <v>0.37680647448307997</v>
      </c>
      <c r="W23" s="36"/>
    </row>
    <row r="24" spans="1:23" x14ac:dyDescent="0.3">
      <c r="A24" s="16">
        <f t="shared" si="18"/>
        <v>16</v>
      </c>
      <c r="B24" s="66">
        <v>24912.06</v>
      </c>
      <c r="C24" s="86"/>
      <c r="D24" s="66">
        <f t="shared" si="0"/>
        <v>32871.463170000003</v>
      </c>
      <c r="E24" s="67">
        <f t="shared" si="1"/>
        <v>814.86228696650221</v>
      </c>
      <c r="F24" s="66">
        <f t="shared" si="2"/>
        <v>2739.2885974999999</v>
      </c>
      <c r="G24" s="67">
        <f t="shared" si="3"/>
        <v>67.905190580541841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16.63535585526316</v>
      </c>
      <c r="M24" s="63">
        <f t="shared" si="9"/>
        <v>0.41237969988183315</v>
      </c>
      <c r="N24" s="62">
        <f t="shared" si="10"/>
        <v>8.3176779276315802</v>
      </c>
      <c r="O24" s="63">
        <f t="shared" si="11"/>
        <v>0.20618984994091658</v>
      </c>
      <c r="P24" s="62">
        <f t="shared" si="12"/>
        <v>3.3270711710526322</v>
      </c>
      <c r="Q24" s="63">
        <f t="shared" si="13"/>
        <v>8.2475939976366625E-2</v>
      </c>
      <c r="R24" s="23">
        <f t="shared" si="14"/>
        <v>16.635355855263157</v>
      </c>
      <c r="S24" s="23">
        <f t="shared" si="15"/>
        <v>0.41237969988183304</v>
      </c>
      <c r="T24" s="62">
        <f t="shared" si="16"/>
        <v>15.803588062500001</v>
      </c>
      <c r="U24" s="63">
        <f t="shared" si="17"/>
        <v>0.39176071488774145</v>
      </c>
      <c r="W24" s="36"/>
    </row>
    <row r="25" spans="1:23" x14ac:dyDescent="0.3">
      <c r="A25" s="16">
        <f t="shared" si="18"/>
        <v>17</v>
      </c>
      <c r="B25" s="66">
        <v>24922.38</v>
      </c>
      <c r="C25" s="86"/>
      <c r="D25" s="66">
        <f t="shared" si="0"/>
        <v>32885.080410000002</v>
      </c>
      <c r="E25" s="67">
        <f t="shared" si="1"/>
        <v>815.19984952863047</v>
      </c>
      <c r="F25" s="66">
        <f t="shared" si="2"/>
        <v>2740.4233675</v>
      </c>
      <c r="G25" s="67">
        <f t="shared" si="3"/>
        <v>67.933320794052534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16.642247171052635</v>
      </c>
      <c r="M25" s="63">
        <f t="shared" si="9"/>
        <v>0.41255053113797097</v>
      </c>
      <c r="N25" s="62">
        <f t="shared" si="10"/>
        <v>8.3211235855263173</v>
      </c>
      <c r="O25" s="63">
        <f t="shared" si="11"/>
        <v>0.20627526556898548</v>
      </c>
      <c r="P25" s="62">
        <f t="shared" si="12"/>
        <v>3.3284494342105271</v>
      </c>
      <c r="Q25" s="63">
        <f t="shared" si="13"/>
        <v>8.2510106227594193E-2</v>
      </c>
      <c r="R25" s="23">
        <f t="shared" si="14"/>
        <v>16.642247171052631</v>
      </c>
      <c r="S25" s="23">
        <f t="shared" si="15"/>
        <v>0.41255053113797086</v>
      </c>
      <c r="T25" s="62">
        <f t="shared" si="16"/>
        <v>15.810134812500001</v>
      </c>
      <c r="U25" s="63">
        <f t="shared" si="17"/>
        <v>0.39192300458107238</v>
      </c>
      <c r="W25" s="36"/>
    </row>
    <row r="26" spans="1:23" x14ac:dyDescent="0.3">
      <c r="A26" s="16">
        <f t="shared" si="18"/>
        <v>18</v>
      </c>
      <c r="B26" s="66">
        <v>25873.32</v>
      </c>
      <c r="C26" s="86"/>
      <c r="D26" s="66">
        <f t="shared" si="0"/>
        <v>34139.845739999997</v>
      </c>
      <c r="E26" s="67">
        <f t="shared" si="1"/>
        <v>846.30466957032604</v>
      </c>
      <c r="F26" s="66">
        <f t="shared" si="2"/>
        <v>2844.9871450000001</v>
      </c>
      <c r="G26" s="67">
        <f t="shared" si="3"/>
        <v>70.525389130860518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17.277249868421052</v>
      </c>
      <c r="M26" s="63">
        <f t="shared" si="9"/>
        <v>0.4282918368270881</v>
      </c>
      <c r="N26" s="62">
        <f t="shared" si="10"/>
        <v>8.6386249342105259</v>
      </c>
      <c r="O26" s="63">
        <f t="shared" si="11"/>
        <v>0.21414591841354405</v>
      </c>
      <c r="P26" s="62">
        <f t="shared" si="12"/>
        <v>3.4554499736842104</v>
      </c>
      <c r="Q26" s="63">
        <f t="shared" si="13"/>
        <v>8.5658367365417626E-2</v>
      </c>
      <c r="R26" s="23">
        <f t="shared" si="14"/>
        <v>17.277249868421052</v>
      </c>
      <c r="S26" s="23">
        <f t="shared" si="15"/>
        <v>0.4282918368270881</v>
      </c>
      <c r="T26" s="62">
        <f t="shared" si="16"/>
        <v>16.413387374999999</v>
      </c>
      <c r="U26" s="63">
        <f t="shared" si="17"/>
        <v>0.40687724498573369</v>
      </c>
      <c r="W26" s="36"/>
    </row>
    <row r="27" spans="1:23" x14ac:dyDescent="0.3">
      <c r="A27" s="16">
        <f t="shared" si="18"/>
        <v>19</v>
      </c>
      <c r="B27" s="66">
        <v>25883.67</v>
      </c>
      <c r="C27" s="86"/>
      <c r="D27" s="66">
        <f t="shared" si="0"/>
        <v>34153.502564999995</v>
      </c>
      <c r="E27" s="67">
        <f t="shared" si="1"/>
        <v>846.64321341897221</v>
      </c>
      <c r="F27" s="66">
        <f t="shared" si="2"/>
        <v>2846.1252137499996</v>
      </c>
      <c r="G27" s="67">
        <f t="shared" si="3"/>
        <v>70.553601118247684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17.284161217105261</v>
      </c>
      <c r="M27" s="63">
        <f t="shared" si="9"/>
        <v>0.42846316468571466</v>
      </c>
      <c r="N27" s="62">
        <f t="shared" si="10"/>
        <v>8.6420806085526305</v>
      </c>
      <c r="O27" s="63">
        <f t="shared" si="11"/>
        <v>0.21423158234285733</v>
      </c>
      <c r="P27" s="62">
        <f t="shared" si="12"/>
        <v>3.4568322434210521</v>
      </c>
      <c r="Q27" s="63">
        <f t="shared" si="13"/>
        <v>8.5692632937142937E-2</v>
      </c>
      <c r="R27" s="23">
        <f t="shared" si="14"/>
        <v>17.284161217105261</v>
      </c>
      <c r="S27" s="23">
        <f t="shared" si="15"/>
        <v>0.42846316468571466</v>
      </c>
      <c r="T27" s="62">
        <f t="shared" si="16"/>
        <v>16.419953156249999</v>
      </c>
      <c r="U27" s="63">
        <f t="shared" si="17"/>
        <v>0.40704000645142896</v>
      </c>
      <c r="W27" s="36"/>
    </row>
    <row r="28" spans="1:23" x14ac:dyDescent="0.3">
      <c r="A28" s="16">
        <f t="shared" si="18"/>
        <v>20</v>
      </c>
      <c r="B28" s="66">
        <v>26834.61</v>
      </c>
      <c r="C28" s="86"/>
      <c r="D28" s="66">
        <f t="shared" si="0"/>
        <v>35408.267894999997</v>
      </c>
      <c r="E28" s="67">
        <f t="shared" si="1"/>
        <v>877.7480334606679</v>
      </c>
      <c r="F28" s="66">
        <f t="shared" si="2"/>
        <v>2950.6889912500001</v>
      </c>
      <c r="G28" s="67">
        <f t="shared" si="3"/>
        <v>73.145669455055668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17.919163914473682</v>
      </c>
      <c r="M28" s="63">
        <f t="shared" si="9"/>
        <v>0.44420447037483191</v>
      </c>
      <c r="N28" s="62">
        <f t="shared" si="10"/>
        <v>8.9595819572368409</v>
      </c>
      <c r="O28" s="63">
        <f t="shared" si="11"/>
        <v>0.22210223518741595</v>
      </c>
      <c r="P28" s="62">
        <f t="shared" si="12"/>
        <v>3.5838327828947363</v>
      </c>
      <c r="Q28" s="63">
        <f t="shared" si="13"/>
        <v>8.8840894074966384E-2</v>
      </c>
      <c r="R28" s="23">
        <f t="shared" si="14"/>
        <v>17.919163914473685</v>
      </c>
      <c r="S28" s="23">
        <f t="shared" si="15"/>
        <v>0.44420447037483202</v>
      </c>
      <c r="T28" s="62">
        <f t="shared" si="16"/>
        <v>17.023205718749999</v>
      </c>
      <c r="U28" s="63">
        <f t="shared" si="17"/>
        <v>0.42199424685609033</v>
      </c>
      <c r="W28" s="36"/>
    </row>
    <row r="29" spans="1:23" x14ac:dyDescent="0.3">
      <c r="A29" s="16">
        <f t="shared" si="18"/>
        <v>21</v>
      </c>
      <c r="B29" s="66">
        <v>26844.92</v>
      </c>
      <c r="C29" s="86"/>
      <c r="D29" s="66">
        <f t="shared" si="0"/>
        <v>35421.871939999997</v>
      </c>
      <c r="E29" s="67">
        <f t="shared" si="1"/>
        <v>878.08526892729026</v>
      </c>
      <c r="F29" s="66">
        <f t="shared" si="2"/>
        <v>2951.8226616666661</v>
      </c>
      <c r="G29" s="67">
        <f t="shared" si="3"/>
        <v>73.173772410607512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17.926048552631578</v>
      </c>
      <c r="M29" s="63">
        <f t="shared" si="9"/>
        <v>0.44437513609680684</v>
      </c>
      <c r="N29" s="62">
        <f t="shared" si="10"/>
        <v>8.9630242763157888</v>
      </c>
      <c r="O29" s="63">
        <f t="shared" si="11"/>
        <v>0.22218756804840342</v>
      </c>
      <c r="P29" s="62">
        <f t="shared" si="12"/>
        <v>3.5852097105263154</v>
      </c>
      <c r="Q29" s="63">
        <f t="shared" si="13"/>
        <v>8.8875027219361358E-2</v>
      </c>
      <c r="R29" s="23">
        <f t="shared" si="14"/>
        <v>17.926048552631578</v>
      </c>
      <c r="S29" s="23">
        <f t="shared" si="15"/>
        <v>0.44437513609680684</v>
      </c>
      <c r="T29" s="62">
        <f t="shared" si="16"/>
        <v>17.029746124999999</v>
      </c>
      <c r="U29" s="63">
        <f t="shared" si="17"/>
        <v>0.42215637929196648</v>
      </c>
      <c r="W29" s="36"/>
    </row>
    <row r="30" spans="1:23" x14ac:dyDescent="0.3">
      <c r="A30" s="16">
        <f t="shared" si="18"/>
        <v>22</v>
      </c>
      <c r="B30" s="66">
        <v>27795.87</v>
      </c>
      <c r="C30" s="86"/>
      <c r="D30" s="66">
        <f t="shared" si="0"/>
        <v>36676.650464999999</v>
      </c>
      <c r="E30" s="67">
        <f t="shared" si="1"/>
        <v>909.19041606449196</v>
      </c>
      <c r="F30" s="66">
        <f t="shared" si="2"/>
        <v>3056.3875387499993</v>
      </c>
      <c r="G30" s="67">
        <f t="shared" si="3"/>
        <v>75.765868005374315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18.561057927631577</v>
      </c>
      <c r="M30" s="63">
        <f t="shared" si="9"/>
        <v>0.46011660732008697</v>
      </c>
      <c r="N30" s="62">
        <f t="shared" si="10"/>
        <v>9.2805289638157884</v>
      </c>
      <c r="O30" s="63">
        <f t="shared" si="11"/>
        <v>0.23005830366004348</v>
      </c>
      <c r="P30" s="62">
        <f t="shared" si="12"/>
        <v>3.7122115855263154</v>
      </c>
      <c r="Q30" s="63">
        <f t="shared" si="13"/>
        <v>9.2023321464017399E-2</v>
      </c>
      <c r="R30" s="23">
        <f t="shared" si="14"/>
        <v>18.561057927631573</v>
      </c>
      <c r="S30" s="23">
        <f t="shared" si="15"/>
        <v>0.46011660732008691</v>
      </c>
      <c r="T30" s="62">
        <f t="shared" si="16"/>
        <v>17.633005031250001</v>
      </c>
      <c r="U30" s="63">
        <f t="shared" si="17"/>
        <v>0.43711077695408268</v>
      </c>
      <c r="W30" s="36"/>
    </row>
    <row r="31" spans="1:23" x14ac:dyDescent="0.3">
      <c r="A31" s="16">
        <f t="shared" si="18"/>
        <v>23</v>
      </c>
      <c r="B31" s="66">
        <v>28757.15</v>
      </c>
      <c r="C31" s="86"/>
      <c r="D31" s="66">
        <f t="shared" si="0"/>
        <v>37945.059424999999</v>
      </c>
      <c r="E31" s="67">
        <f t="shared" si="1"/>
        <v>940.6334528593278</v>
      </c>
      <c r="F31" s="66">
        <f t="shared" si="2"/>
        <v>3162.0882854166666</v>
      </c>
      <c r="G31" s="67">
        <f t="shared" si="3"/>
        <v>78.38612107161066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19.202965296052632</v>
      </c>
      <c r="M31" s="63">
        <f t="shared" si="9"/>
        <v>0.47602907533366795</v>
      </c>
      <c r="N31" s="62">
        <f t="shared" si="10"/>
        <v>9.601482648026316</v>
      </c>
      <c r="O31" s="63">
        <f t="shared" si="11"/>
        <v>0.23801453766683398</v>
      </c>
      <c r="P31" s="62">
        <f t="shared" si="12"/>
        <v>3.8405930592105264</v>
      </c>
      <c r="Q31" s="63">
        <f t="shared" si="13"/>
        <v>9.520581506673359E-2</v>
      </c>
      <c r="R31" s="23">
        <f t="shared" si="14"/>
        <v>19.202965296052632</v>
      </c>
      <c r="S31" s="23">
        <f t="shared" si="15"/>
        <v>0.47602907533366795</v>
      </c>
      <c r="T31" s="62">
        <f t="shared" si="16"/>
        <v>18.242817031249999</v>
      </c>
      <c r="U31" s="63">
        <f t="shared" si="17"/>
        <v>0.45222762156698454</v>
      </c>
      <c r="W31" s="36"/>
    </row>
    <row r="32" spans="1:23" x14ac:dyDescent="0.3">
      <c r="A32" s="16">
        <f t="shared" si="18"/>
        <v>24</v>
      </c>
      <c r="B32" s="66">
        <v>29708.1</v>
      </c>
      <c r="C32" s="86"/>
      <c r="D32" s="66">
        <f t="shared" si="0"/>
        <v>39199.837949999994</v>
      </c>
      <c r="E32" s="67">
        <f t="shared" si="1"/>
        <v>971.73859999652939</v>
      </c>
      <c r="F32" s="66">
        <f t="shared" si="2"/>
        <v>3266.6531624999993</v>
      </c>
      <c r="G32" s="67">
        <f t="shared" si="3"/>
        <v>80.978216666377435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19.837974671052628</v>
      </c>
      <c r="M32" s="63">
        <f t="shared" si="9"/>
        <v>0.49177054655694802</v>
      </c>
      <c r="N32" s="62">
        <f t="shared" si="10"/>
        <v>9.9189873355263138</v>
      </c>
      <c r="O32" s="63">
        <f t="shared" si="11"/>
        <v>0.24588527327847401</v>
      </c>
      <c r="P32" s="62">
        <f t="shared" si="12"/>
        <v>3.9675949342105254</v>
      </c>
      <c r="Q32" s="63">
        <f t="shared" si="13"/>
        <v>9.8354109311389604E-2</v>
      </c>
      <c r="R32" s="23">
        <f t="shared" si="14"/>
        <v>19.837974671052628</v>
      </c>
      <c r="S32" s="23">
        <f t="shared" si="15"/>
        <v>0.49177054655694802</v>
      </c>
      <c r="T32" s="62">
        <f t="shared" si="16"/>
        <v>18.846075937499997</v>
      </c>
      <c r="U32" s="63">
        <f t="shared" si="17"/>
        <v>0.46718201922910063</v>
      </c>
      <c r="W32" s="36"/>
    </row>
    <row r="33" spans="1:23" x14ac:dyDescent="0.3">
      <c r="A33" s="16">
        <f t="shared" si="18"/>
        <v>25</v>
      </c>
      <c r="B33" s="66">
        <v>29718.41</v>
      </c>
      <c r="C33" s="86"/>
      <c r="D33" s="66">
        <f t="shared" si="0"/>
        <v>39213.441994999994</v>
      </c>
      <c r="E33" s="67">
        <f t="shared" si="1"/>
        <v>972.07583546315175</v>
      </c>
      <c r="F33" s="66">
        <f t="shared" si="2"/>
        <v>3267.7868329166668</v>
      </c>
      <c r="G33" s="67">
        <f t="shared" si="3"/>
        <v>81.006319621929322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19.844859309210523</v>
      </c>
      <c r="M33" s="63">
        <f t="shared" si="9"/>
        <v>0.49194121227892296</v>
      </c>
      <c r="N33" s="62">
        <f t="shared" si="10"/>
        <v>9.9224296546052617</v>
      </c>
      <c r="O33" s="63">
        <f t="shared" si="11"/>
        <v>0.24597060613946148</v>
      </c>
      <c r="P33" s="62">
        <f t="shared" si="12"/>
        <v>3.9689718618421046</v>
      </c>
      <c r="Q33" s="63">
        <f t="shared" si="13"/>
        <v>9.8388242455784591E-2</v>
      </c>
      <c r="R33" s="23">
        <f t="shared" si="14"/>
        <v>19.844859309210527</v>
      </c>
      <c r="S33" s="23">
        <f t="shared" si="15"/>
        <v>0.49194121227892301</v>
      </c>
      <c r="T33" s="62">
        <f t="shared" si="16"/>
        <v>18.852616343749997</v>
      </c>
      <c r="U33" s="63">
        <f t="shared" si="17"/>
        <v>0.46734415166497678</v>
      </c>
      <c r="W33" s="36"/>
    </row>
    <row r="34" spans="1:23" x14ac:dyDescent="0.3">
      <c r="A34" s="16">
        <f t="shared" si="18"/>
        <v>26</v>
      </c>
      <c r="B34" s="66">
        <v>29718.41</v>
      </c>
      <c r="C34" s="86"/>
      <c r="D34" s="66">
        <f t="shared" si="0"/>
        <v>39213.441994999994</v>
      </c>
      <c r="E34" s="67">
        <f t="shared" si="1"/>
        <v>972.07583546315175</v>
      </c>
      <c r="F34" s="66">
        <f t="shared" si="2"/>
        <v>3267.7868329166668</v>
      </c>
      <c r="G34" s="67">
        <f t="shared" si="3"/>
        <v>81.006319621929322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19.844859309210523</v>
      </c>
      <c r="M34" s="63">
        <f t="shared" si="9"/>
        <v>0.49194121227892296</v>
      </c>
      <c r="N34" s="62">
        <f t="shared" si="10"/>
        <v>9.9224296546052617</v>
      </c>
      <c r="O34" s="63">
        <f t="shared" si="11"/>
        <v>0.24597060613946148</v>
      </c>
      <c r="P34" s="62">
        <f t="shared" si="12"/>
        <v>3.9689718618421046</v>
      </c>
      <c r="Q34" s="63">
        <f t="shared" si="13"/>
        <v>9.8388242455784591E-2</v>
      </c>
      <c r="R34" s="23">
        <f t="shared" si="14"/>
        <v>19.844859309210527</v>
      </c>
      <c r="S34" s="23">
        <f t="shared" si="15"/>
        <v>0.49194121227892301</v>
      </c>
      <c r="T34" s="62">
        <f t="shared" si="16"/>
        <v>18.852616343749997</v>
      </c>
      <c r="U34" s="63">
        <f t="shared" si="17"/>
        <v>0.46734415166497678</v>
      </c>
      <c r="W34" s="36"/>
    </row>
    <row r="35" spans="1:23" x14ac:dyDescent="0.3">
      <c r="A35" s="16">
        <f t="shared" si="18"/>
        <v>27</v>
      </c>
      <c r="B35" s="66">
        <v>29728.76</v>
      </c>
      <c r="C35" s="86"/>
      <c r="D35" s="66">
        <f t="shared" si="0"/>
        <v>39227.098819999992</v>
      </c>
      <c r="E35" s="67">
        <f t="shared" si="1"/>
        <v>972.4143793117978</v>
      </c>
      <c r="F35" s="66">
        <f t="shared" si="2"/>
        <v>3268.9249016666663</v>
      </c>
      <c r="G35" s="67">
        <f t="shared" si="3"/>
        <v>81.034531609316488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19.851770657894733</v>
      </c>
      <c r="M35" s="63">
        <f t="shared" si="9"/>
        <v>0.49211254013754951</v>
      </c>
      <c r="N35" s="62">
        <f t="shared" si="10"/>
        <v>9.9258853289473663</v>
      </c>
      <c r="O35" s="63">
        <f t="shared" si="11"/>
        <v>0.24605627006877476</v>
      </c>
      <c r="P35" s="62">
        <f t="shared" si="12"/>
        <v>3.9703541315789463</v>
      </c>
      <c r="Q35" s="63">
        <f t="shared" si="13"/>
        <v>9.8422508027509889E-2</v>
      </c>
      <c r="R35" s="23">
        <f t="shared" si="14"/>
        <v>19.851770657894733</v>
      </c>
      <c r="S35" s="23">
        <f t="shared" si="15"/>
        <v>0.49211254013754951</v>
      </c>
      <c r="T35" s="62">
        <f t="shared" si="16"/>
        <v>18.859182124999997</v>
      </c>
      <c r="U35" s="63">
        <f t="shared" si="17"/>
        <v>0.46750691313067205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6"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35</v>
      </c>
      <c r="B1" s="5" t="s">
        <v>1</v>
      </c>
      <c r="C1" s="5" t="s">
        <v>73</v>
      </c>
      <c r="D1" s="5"/>
      <c r="E1" s="6"/>
      <c r="G1" s="5"/>
      <c r="H1" s="5"/>
      <c r="N1" s="34">
        <f>D6</f>
        <v>42917</v>
      </c>
      <c r="Q1" s="8" t="s">
        <v>34</v>
      </c>
    </row>
    <row r="2" spans="1:23" x14ac:dyDescent="0.3">
      <c r="A2" s="8"/>
      <c r="T2" s="57" t="s">
        <v>90</v>
      </c>
      <c r="U2" s="11">
        <f>'LOG4'!$U$2</f>
        <v>1.3194999999999999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17770.990000000002</v>
      </c>
      <c r="C8" s="86"/>
      <c r="D8" s="66">
        <f t="shared" ref="D8:D35" si="0">B8*$U$2</f>
        <v>23448.821305000001</v>
      </c>
      <c r="E8" s="67">
        <f t="shared" ref="E8:E35" si="1">D8/40.3399</f>
        <v>581.28109650742817</v>
      </c>
      <c r="F8" s="66">
        <f t="shared" ref="F8:F35" si="2">B8/12*$U$2</f>
        <v>1954.0684420833334</v>
      </c>
      <c r="G8" s="67">
        <f t="shared" ref="G8:G35" si="3">F8/40.3399</f>
        <v>48.440091375619012</v>
      </c>
      <c r="H8" s="66">
        <f t="shared" ref="H8:H35" si="4">((B8&lt;19968.2)*913.03+(B8&gt;19968.2)*(B8&lt;20424.71)*(20424.71-B8+456.51)+(B8&gt;20424.71)*(B8&lt;22659.62)*456.51+(B8&gt;22659.62)*(B8&lt;23116.13)*(23116.13-B8))/12*$U$2</f>
        <v>100.39525708333332</v>
      </c>
      <c r="I8" s="67">
        <f t="shared" ref="I8:I35" si="5">H8/40.3399</f>
        <v>2.4887334148903024</v>
      </c>
      <c r="J8" s="66">
        <f t="shared" ref="J8:J35" si="6">((B8&lt;19968.2)*456.51+(B8&gt;19968.2)*(B8&lt;20196.46)*(20196.46-B8+228.26)+(B8&gt;20196.46)*(B8&lt;22659.62)*228.26+(B8&gt;22659.62)*(B8&lt;22887.88)*(22887.88-B8))/12*$U$2</f>
        <v>50.197078749999989</v>
      </c>
      <c r="K8" s="67">
        <f t="shared" ref="K8:K35" si="7">J8/40.3399</f>
        <v>1.2443530784657371</v>
      </c>
      <c r="L8" s="62">
        <f t="shared" ref="L8:L35" si="8">D8/1976</f>
        <v>11.866812401315791</v>
      </c>
      <c r="M8" s="63">
        <f t="shared" ref="M8:M35" si="9">L8/40.3399</f>
        <v>0.29417059539849605</v>
      </c>
      <c r="N8" s="62">
        <f t="shared" ref="N8:N35" si="10">L8/2</f>
        <v>5.9334062006578954</v>
      </c>
      <c r="O8" s="63">
        <f t="shared" ref="O8:O35" si="11">N8/40.3399</f>
        <v>0.14708529769924802</v>
      </c>
      <c r="P8" s="62">
        <f t="shared" ref="P8:P35" si="12">L8/5</f>
        <v>2.3733624802631583</v>
      </c>
      <c r="Q8" s="63">
        <f t="shared" ref="Q8:Q35" si="13">P8/40.3399</f>
        <v>5.8834119079699217E-2</v>
      </c>
      <c r="R8" s="23">
        <f t="shared" ref="R8:R35" si="14">(F8+H8)/1976*12</f>
        <v>12.476500197368422</v>
      </c>
      <c r="S8" s="23">
        <f t="shared" ref="S8:S35" si="15">R8/40.3399</f>
        <v>0.30928436107596752</v>
      </c>
      <c r="T8" s="62">
        <f t="shared" ref="T8:T35" si="16">D8/2080</f>
        <v>11.27347178125</v>
      </c>
      <c r="U8" s="63">
        <f t="shared" ref="U8:U35" si="17">T8/40.3399</f>
        <v>0.27946206562857123</v>
      </c>
      <c r="W8" s="36"/>
    </row>
    <row r="9" spans="1:23" x14ac:dyDescent="0.3">
      <c r="A9" s="16">
        <f t="shared" ref="A9:A35" si="18">+A8+1</f>
        <v>1</v>
      </c>
      <c r="B9" s="66">
        <v>18046.03</v>
      </c>
      <c r="C9" s="86"/>
      <c r="D9" s="66">
        <f t="shared" si="0"/>
        <v>23811.736584999995</v>
      </c>
      <c r="E9" s="67">
        <f t="shared" si="1"/>
        <v>590.27753130275471</v>
      </c>
      <c r="F9" s="66">
        <f t="shared" si="2"/>
        <v>1984.3113820833332</v>
      </c>
      <c r="G9" s="67">
        <f t="shared" si="3"/>
        <v>49.189794275229566</v>
      </c>
      <c r="H9" s="66">
        <f t="shared" si="4"/>
        <v>100.39525708333332</v>
      </c>
      <c r="I9" s="67">
        <f t="shared" si="5"/>
        <v>2.4887334148903024</v>
      </c>
      <c r="J9" s="66">
        <f t="shared" si="6"/>
        <v>50.197078749999989</v>
      </c>
      <c r="K9" s="67">
        <f t="shared" si="7"/>
        <v>1.2443530784657371</v>
      </c>
      <c r="L9" s="62">
        <f t="shared" si="8"/>
        <v>12.050473980263156</v>
      </c>
      <c r="M9" s="63">
        <f t="shared" si="9"/>
        <v>0.29872344701556414</v>
      </c>
      <c r="N9" s="62">
        <f t="shared" si="10"/>
        <v>6.0252369901315781</v>
      </c>
      <c r="O9" s="63">
        <f t="shared" si="11"/>
        <v>0.14936172350778207</v>
      </c>
      <c r="P9" s="62">
        <f t="shared" si="12"/>
        <v>2.4100947960526313</v>
      </c>
      <c r="Q9" s="63">
        <f t="shared" si="13"/>
        <v>5.9744689403112831E-2</v>
      </c>
      <c r="R9" s="23">
        <f t="shared" si="14"/>
        <v>12.660161776315791</v>
      </c>
      <c r="S9" s="23">
        <f t="shared" si="15"/>
        <v>0.31383721269303572</v>
      </c>
      <c r="T9" s="62">
        <f t="shared" si="16"/>
        <v>11.447950281249998</v>
      </c>
      <c r="U9" s="63">
        <f t="shared" si="17"/>
        <v>0.28378727466478593</v>
      </c>
      <c r="W9" s="36"/>
    </row>
    <row r="10" spans="1:23" x14ac:dyDescent="0.3">
      <c r="A10" s="16">
        <f t="shared" si="18"/>
        <v>2</v>
      </c>
      <c r="B10" s="66">
        <v>18659.52</v>
      </c>
      <c r="C10" s="86"/>
      <c r="D10" s="66">
        <f t="shared" si="0"/>
        <v>24621.236639999999</v>
      </c>
      <c r="E10" s="67">
        <f t="shared" si="1"/>
        <v>610.34451349656297</v>
      </c>
      <c r="F10" s="66">
        <f t="shared" si="2"/>
        <v>2051.7697199999998</v>
      </c>
      <c r="G10" s="67">
        <f t="shared" si="3"/>
        <v>50.86204279138024</v>
      </c>
      <c r="H10" s="66">
        <f t="shared" si="4"/>
        <v>100.39525708333332</v>
      </c>
      <c r="I10" s="67">
        <f t="shared" si="5"/>
        <v>2.4887334148903024</v>
      </c>
      <c r="J10" s="66">
        <f t="shared" si="6"/>
        <v>50.197078749999989</v>
      </c>
      <c r="K10" s="67">
        <f t="shared" si="7"/>
        <v>1.2443530784657371</v>
      </c>
      <c r="L10" s="62">
        <f t="shared" si="8"/>
        <v>12.460139999999999</v>
      </c>
      <c r="M10" s="63">
        <f t="shared" si="9"/>
        <v>0.3088788023768031</v>
      </c>
      <c r="N10" s="62">
        <f t="shared" si="10"/>
        <v>6.2300699999999996</v>
      </c>
      <c r="O10" s="63">
        <f t="shared" si="11"/>
        <v>0.15443940118840155</v>
      </c>
      <c r="P10" s="62">
        <f t="shared" si="12"/>
        <v>2.4920279999999999</v>
      </c>
      <c r="Q10" s="63">
        <f t="shared" si="13"/>
        <v>6.1775760475360618E-2</v>
      </c>
      <c r="R10" s="23">
        <f t="shared" si="14"/>
        <v>13.069827796052632</v>
      </c>
      <c r="S10" s="23">
        <f t="shared" si="15"/>
        <v>0.32399256805427462</v>
      </c>
      <c r="T10" s="62">
        <f t="shared" si="16"/>
        <v>11.837133</v>
      </c>
      <c r="U10" s="63">
        <f t="shared" si="17"/>
        <v>0.29343486225796295</v>
      </c>
      <c r="W10" s="36"/>
    </row>
    <row r="11" spans="1:23" x14ac:dyDescent="0.3">
      <c r="A11" s="16">
        <f t="shared" si="18"/>
        <v>3</v>
      </c>
      <c r="B11" s="66">
        <v>19361.84</v>
      </c>
      <c r="C11" s="86"/>
      <c r="D11" s="66">
        <f t="shared" si="0"/>
        <v>25547.94788</v>
      </c>
      <c r="E11" s="67">
        <f t="shared" si="1"/>
        <v>633.31708506962093</v>
      </c>
      <c r="F11" s="66">
        <f t="shared" si="2"/>
        <v>2128.9956566666665</v>
      </c>
      <c r="G11" s="67">
        <f t="shared" si="3"/>
        <v>52.776423755801737</v>
      </c>
      <c r="H11" s="66">
        <f t="shared" si="4"/>
        <v>100.39525708333332</v>
      </c>
      <c r="I11" s="67">
        <f t="shared" si="5"/>
        <v>2.4887334148903024</v>
      </c>
      <c r="J11" s="66">
        <f t="shared" si="6"/>
        <v>50.197078749999989</v>
      </c>
      <c r="K11" s="67">
        <f t="shared" si="7"/>
        <v>1.2443530784657371</v>
      </c>
      <c r="L11" s="62">
        <f t="shared" si="8"/>
        <v>12.929123421052632</v>
      </c>
      <c r="M11" s="63">
        <f t="shared" si="9"/>
        <v>0.320504597707298</v>
      </c>
      <c r="N11" s="62">
        <f t="shared" si="10"/>
        <v>6.4645617105263158</v>
      </c>
      <c r="O11" s="63">
        <f t="shared" si="11"/>
        <v>0.160252298853649</v>
      </c>
      <c r="P11" s="62">
        <f t="shared" si="12"/>
        <v>2.5858246842105261</v>
      </c>
      <c r="Q11" s="63">
        <f t="shared" si="13"/>
        <v>6.4100919541459606E-2</v>
      </c>
      <c r="R11" s="23">
        <f t="shared" si="14"/>
        <v>13.538811217105264</v>
      </c>
      <c r="S11" s="23">
        <f t="shared" si="15"/>
        <v>0.33561836338476952</v>
      </c>
      <c r="T11" s="62">
        <f t="shared" si="16"/>
        <v>12.282667249999999</v>
      </c>
      <c r="U11" s="63">
        <f t="shared" si="17"/>
        <v>0.30447936782193313</v>
      </c>
      <c r="W11" s="36"/>
    </row>
    <row r="12" spans="1:23" x14ac:dyDescent="0.3">
      <c r="A12" s="16">
        <f t="shared" si="18"/>
        <v>4</v>
      </c>
      <c r="B12" s="66">
        <v>20060.82</v>
      </c>
      <c r="C12" s="86"/>
      <c r="D12" s="66">
        <f t="shared" si="0"/>
        <v>26470.251989999997</v>
      </c>
      <c r="E12" s="67">
        <f t="shared" si="1"/>
        <v>656.18040674369536</v>
      </c>
      <c r="F12" s="66">
        <f t="shared" si="2"/>
        <v>2205.8543324999996</v>
      </c>
      <c r="G12" s="67">
        <f t="shared" si="3"/>
        <v>54.681700561974608</v>
      </c>
      <c r="H12" s="66">
        <f t="shared" si="4"/>
        <v>90.209816666666597</v>
      </c>
      <c r="I12" s="67">
        <f t="shared" si="5"/>
        <v>2.2362429422647701</v>
      </c>
      <c r="J12" s="66">
        <f t="shared" si="6"/>
        <v>40.01383749999993</v>
      </c>
      <c r="K12" s="67">
        <f t="shared" si="7"/>
        <v>0.99191712175786084</v>
      </c>
      <c r="L12" s="62">
        <f t="shared" si="8"/>
        <v>13.395876513157893</v>
      </c>
      <c r="M12" s="63">
        <f t="shared" si="9"/>
        <v>0.33207510462737616</v>
      </c>
      <c r="N12" s="62">
        <f t="shared" si="10"/>
        <v>6.6979382565789463</v>
      </c>
      <c r="O12" s="63">
        <f t="shared" si="11"/>
        <v>0.16603755231368808</v>
      </c>
      <c r="P12" s="62">
        <f t="shared" si="12"/>
        <v>2.6791753026315783</v>
      </c>
      <c r="Q12" s="63">
        <f t="shared" si="13"/>
        <v>6.6415020925475229E-2</v>
      </c>
      <c r="R12" s="23">
        <f t="shared" si="14"/>
        <v>13.943709407894733</v>
      </c>
      <c r="S12" s="23">
        <f t="shared" si="15"/>
        <v>0.34565552735368044</v>
      </c>
      <c r="T12" s="62">
        <f t="shared" si="16"/>
        <v>12.726082687499998</v>
      </c>
      <c r="U12" s="63">
        <f t="shared" si="17"/>
        <v>0.31547134939600741</v>
      </c>
      <c r="W12" s="36"/>
    </row>
    <row r="13" spans="1:23" x14ac:dyDescent="0.3">
      <c r="A13" s="16">
        <f t="shared" si="18"/>
        <v>5</v>
      </c>
      <c r="B13" s="66">
        <v>20066.45</v>
      </c>
      <c r="C13" s="86"/>
      <c r="D13" s="66">
        <f t="shared" si="0"/>
        <v>26477.680774999997</v>
      </c>
      <c r="E13" s="67">
        <f t="shared" si="1"/>
        <v>656.36456151353866</v>
      </c>
      <c r="F13" s="66">
        <f t="shared" si="2"/>
        <v>2206.4733979166663</v>
      </c>
      <c r="G13" s="67">
        <f t="shared" si="3"/>
        <v>54.697046792794879</v>
      </c>
      <c r="H13" s="66">
        <f t="shared" si="4"/>
        <v>89.590751249999812</v>
      </c>
      <c r="I13" s="67">
        <f t="shared" si="5"/>
        <v>2.2208967114444955</v>
      </c>
      <c r="J13" s="66">
        <f t="shared" si="6"/>
        <v>39.394772083333152</v>
      </c>
      <c r="K13" s="67">
        <f t="shared" si="7"/>
        <v>0.97657089093758664</v>
      </c>
      <c r="L13" s="62">
        <f t="shared" si="8"/>
        <v>13.399636019736841</v>
      </c>
      <c r="M13" s="63">
        <f t="shared" si="9"/>
        <v>0.33216830036110256</v>
      </c>
      <c r="N13" s="62">
        <f t="shared" si="10"/>
        <v>6.6998180098684204</v>
      </c>
      <c r="O13" s="63">
        <f t="shared" si="11"/>
        <v>0.16608415018055128</v>
      </c>
      <c r="P13" s="62">
        <f t="shared" si="12"/>
        <v>2.6799272039473681</v>
      </c>
      <c r="Q13" s="63">
        <f t="shared" si="13"/>
        <v>6.6433660072220513E-2</v>
      </c>
      <c r="R13" s="23">
        <f t="shared" si="14"/>
        <v>13.943709407894733</v>
      </c>
      <c r="S13" s="23">
        <f t="shared" si="15"/>
        <v>0.34565552735368044</v>
      </c>
      <c r="T13" s="62">
        <f t="shared" si="16"/>
        <v>12.729654218749999</v>
      </c>
      <c r="U13" s="63">
        <f t="shared" si="17"/>
        <v>0.31555988534304746</v>
      </c>
      <c r="W13" s="36"/>
    </row>
    <row r="14" spans="1:23" x14ac:dyDescent="0.3">
      <c r="A14" s="16">
        <f t="shared" si="18"/>
        <v>6</v>
      </c>
      <c r="B14" s="66">
        <v>21062.67</v>
      </c>
      <c r="C14" s="86"/>
      <c r="D14" s="66">
        <f t="shared" si="0"/>
        <v>27792.193064999996</v>
      </c>
      <c r="E14" s="67">
        <f t="shared" si="1"/>
        <v>688.95047000612283</v>
      </c>
      <c r="F14" s="66">
        <f t="shared" si="2"/>
        <v>2316.0160887499997</v>
      </c>
      <c r="G14" s="67">
        <f t="shared" si="3"/>
        <v>57.412539167176902</v>
      </c>
      <c r="H14" s="66">
        <f t="shared" si="4"/>
        <v>50.197078749999989</v>
      </c>
      <c r="I14" s="67">
        <f t="shared" si="5"/>
        <v>1.2443530784657371</v>
      </c>
      <c r="J14" s="66">
        <f t="shared" si="6"/>
        <v>25.099089166666662</v>
      </c>
      <c r="K14" s="67">
        <f t="shared" si="7"/>
        <v>0.62219016821228268</v>
      </c>
      <c r="L14" s="62">
        <f t="shared" si="8"/>
        <v>14.064875032894735</v>
      </c>
      <c r="M14" s="63">
        <f t="shared" si="9"/>
        <v>0.3486591447399407</v>
      </c>
      <c r="N14" s="62">
        <f t="shared" si="10"/>
        <v>7.0324375164473674</v>
      </c>
      <c r="O14" s="63">
        <f t="shared" si="11"/>
        <v>0.17432957236997035</v>
      </c>
      <c r="P14" s="62">
        <f t="shared" si="12"/>
        <v>2.8129750065789469</v>
      </c>
      <c r="Q14" s="63">
        <f t="shared" si="13"/>
        <v>6.9731828947988142E-2</v>
      </c>
      <c r="R14" s="23">
        <f t="shared" si="14"/>
        <v>14.369715592105262</v>
      </c>
      <c r="S14" s="23">
        <f t="shared" si="15"/>
        <v>0.35621594481159502</v>
      </c>
      <c r="T14" s="62">
        <f t="shared" si="16"/>
        <v>13.361631281249998</v>
      </c>
      <c r="U14" s="63">
        <f t="shared" si="17"/>
        <v>0.33122618750294369</v>
      </c>
      <c r="W14" s="36"/>
    </row>
    <row r="15" spans="1:23" x14ac:dyDescent="0.3">
      <c r="A15" s="16">
        <f t="shared" si="18"/>
        <v>7</v>
      </c>
      <c r="B15" s="66">
        <v>21073.48</v>
      </c>
      <c r="C15" s="86"/>
      <c r="D15" s="66">
        <f t="shared" si="0"/>
        <v>27806.456859999998</v>
      </c>
      <c r="E15" s="67">
        <f t="shared" si="1"/>
        <v>689.30406024804222</v>
      </c>
      <c r="F15" s="66">
        <f t="shared" si="2"/>
        <v>2317.2047383333329</v>
      </c>
      <c r="G15" s="67">
        <f t="shared" si="3"/>
        <v>57.44200502067018</v>
      </c>
      <c r="H15" s="66">
        <f t="shared" si="4"/>
        <v>50.197078749999989</v>
      </c>
      <c r="I15" s="67">
        <f t="shared" si="5"/>
        <v>1.2443530784657371</v>
      </c>
      <c r="J15" s="66">
        <f t="shared" si="6"/>
        <v>25.099089166666662</v>
      </c>
      <c r="K15" s="67">
        <f t="shared" si="7"/>
        <v>0.62219016821228268</v>
      </c>
      <c r="L15" s="62">
        <f t="shared" si="8"/>
        <v>14.072093552631578</v>
      </c>
      <c r="M15" s="63">
        <f t="shared" si="9"/>
        <v>0.34883808717006187</v>
      </c>
      <c r="N15" s="62">
        <f t="shared" si="10"/>
        <v>7.0360467763157892</v>
      </c>
      <c r="O15" s="63">
        <f t="shared" si="11"/>
        <v>0.17441904358503094</v>
      </c>
      <c r="P15" s="62">
        <f t="shared" si="12"/>
        <v>2.8144187105263159</v>
      </c>
      <c r="Q15" s="63">
        <f t="shared" si="13"/>
        <v>6.9767617434012372E-2</v>
      </c>
      <c r="R15" s="23">
        <f t="shared" si="14"/>
        <v>14.376934111842104</v>
      </c>
      <c r="S15" s="23">
        <f t="shared" si="15"/>
        <v>0.35639488724171614</v>
      </c>
      <c r="T15" s="62">
        <f t="shared" si="16"/>
        <v>13.368488874999999</v>
      </c>
      <c r="U15" s="63">
        <f t="shared" si="17"/>
        <v>0.33139618281155875</v>
      </c>
      <c r="W15" s="36"/>
    </row>
    <row r="16" spans="1:23" x14ac:dyDescent="0.3">
      <c r="A16" s="16">
        <f t="shared" si="18"/>
        <v>8</v>
      </c>
      <c r="B16" s="66">
        <v>22069.7</v>
      </c>
      <c r="C16" s="86"/>
      <c r="D16" s="66">
        <f t="shared" si="0"/>
        <v>29120.969149999997</v>
      </c>
      <c r="E16" s="67">
        <f t="shared" si="1"/>
        <v>721.8899687406265</v>
      </c>
      <c r="F16" s="66">
        <f t="shared" si="2"/>
        <v>2426.7474291666663</v>
      </c>
      <c r="G16" s="67">
        <f t="shared" si="3"/>
        <v>60.157497395052204</v>
      </c>
      <c r="H16" s="66">
        <f t="shared" si="4"/>
        <v>50.197078749999989</v>
      </c>
      <c r="I16" s="67">
        <f t="shared" si="5"/>
        <v>1.2443530784657371</v>
      </c>
      <c r="J16" s="66">
        <f t="shared" si="6"/>
        <v>25.099089166666662</v>
      </c>
      <c r="K16" s="67">
        <f t="shared" si="7"/>
        <v>0.62219016821228268</v>
      </c>
      <c r="L16" s="62">
        <f t="shared" si="8"/>
        <v>14.737332565789472</v>
      </c>
      <c r="M16" s="63">
        <f t="shared" si="9"/>
        <v>0.36532893154890006</v>
      </c>
      <c r="N16" s="62">
        <f t="shared" si="10"/>
        <v>7.3686662828947362</v>
      </c>
      <c r="O16" s="63">
        <f t="shared" si="11"/>
        <v>0.18266446577445003</v>
      </c>
      <c r="P16" s="62">
        <f t="shared" si="12"/>
        <v>2.9474665131578943</v>
      </c>
      <c r="Q16" s="63">
        <f t="shared" si="13"/>
        <v>7.3065786309780001E-2</v>
      </c>
      <c r="R16" s="23">
        <f t="shared" si="14"/>
        <v>15.042173124999998</v>
      </c>
      <c r="S16" s="23">
        <f t="shared" si="15"/>
        <v>0.37288573162055427</v>
      </c>
      <c r="T16" s="62">
        <f t="shared" si="16"/>
        <v>14.000465937499998</v>
      </c>
      <c r="U16" s="63">
        <f t="shared" si="17"/>
        <v>0.34706248497145503</v>
      </c>
      <c r="W16" s="36"/>
    </row>
    <row r="17" spans="1:23" x14ac:dyDescent="0.3">
      <c r="A17" s="16">
        <f t="shared" si="18"/>
        <v>9</v>
      </c>
      <c r="B17" s="66">
        <v>22080.55</v>
      </c>
      <c r="C17" s="86"/>
      <c r="D17" s="66">
        <f t="shared" si="0"/>
        <v>29135.285724999998</v>
      </c>
      <c r="E17" s="67">
        <f t="shared" si="1"/>
        <v>722.24486736456947</v>
      </c>
      <c r="F17" s="66">
        <f t="shared" si="2"/>
        <v>2427.940477083333</v>
      </c>
      <c r="G17" s="67">
        <f t="shared" si="3"/>
        <v>60.187072280380789</v>
      </c>
      <c r="H17" s="66">
        <f t="shared" si="4"/>
        <v>50.197078749999989</v>
      </c>
      <c r="I17" s="67">
        <f t="shared" si="5"/>
        <v>1.2443530784657371</v>
      </c>
      <c r="J17" s="66">
        <f t="shared" si="6"/>
        <v>25.099089166666662</v>
      </c>
      <c r="K17" s="67">
        <f t="shared" si="7"/>
        <v>0.62219016821228268</v>
      </c>
      <c r="L17" s="62">
        <f t="shared" si="8"/>
        <v>14.74457779605263</v>
      </c>
      <c r="M17" s="63">
        <f t="shared" si="9"/>
        <v>0.3655085361156728</v>
      </c>
      <c r="N17" s="62">
        <f t="shared" si="10"/>
        <v>7.3722888980263148</v>
      </c>
      <c r="O17" s="63">
        <f t="shared" si="11"/>
        <v>0.1827542680578364</v>
      </c>
      <c r="P17" s="62">
        <f t="shared" si="12"/>
        <v>2.9489155592105258</v>
      </c>
      <c r="Q17" s="63">
        <f t="shared" si="13"/>
        <v>7.3101707223134554E-2</v>
      </c>
      <c r="R17" s="23">
        <f t="shared" si="14"/>
        <v>15.049418355263157</v>
      </c>
      <c r="S17" s="23">
        <f t="shared" si="15"/>
        <v>0.37306533618732712</v>
      </c>
      <c r="T17" s="62">
        <f t="shared" si="16"/>
        <v>14.00734890625</v>
      </c>
      <c r="U17" s="63">
        <f t="shared" si="17"/>
        <v>0.34723310930988921</v>
      </c>
      <c r="W17" s="36"/>
    </row>
    <row r="18" spans="1:23" x14ac:dyDescent="0.3">
      <c r="A18" s="16">
        <f t="shared" si="18"/>
        <v>10</v>
      </c>
      <c r="B18" s="66">
        <v>23076.77</v>
      </c>
      <c r="C18" s="86"/>
      <c r="D18" s="66">
        <f t="shared" si="0"/>
        <v>30449.798014999997</v>
      </c>
      <c r="E18" s="67">
        <f t="shared" si="1"/>
        <v>754.83077585715375</v>
      </c>
      <c r="F18" s="66">
        <f t="shared" si="2"/>
        <v>2537.4831679166664</v>
      </c>
      <c r="G18" s="67">
        <f t="shared" si="3"/>
        <v>62.902564654762813</v>
      </c>
      <c r="H18" s="66">
        <f t="shared" si="4"/>
        <v>4.327960000000064</v>
      </c>
      <c r="I18" s="67">
        <f t="shared" si="5"/>
        <v>0.1072873259477605</v>
      </c>
      <c r="J18" s="66">
        <f t="shared" si="6"/>
        <v>0</v>
      </c>
      <c r="K18" s="67">
        <f t="shared" si="7"/>
        <v>0</v>
      </c>
      <c r="L18" s="62">
        <f t="shared" si="8"/>
        <v>15.409816809210525</v>
      </c>
      <c r="M18" s="63">
        <f t="shared" si="9"/>
        <v>0.38199938049451104</v>
      </c>
      <c r="N18" s="62">
        <f t="shared" si="10"/>
        <v>7.7049084046052627</v>
      </c>
      <c r="O18" s="63">
        <f t="shared" si="11"/>
        <v>0.19099969024725552</v>
      </c>
      <c r="P18" s="62">
        <f t="shared" si="12"/>
        <v>3.0819633618421052</v>
      </c>
      <c r="Q18" s="63">
        <f t="shared" si="13"/>
        <v>7.6399876098902211E-2</v>
      </c>
      <c r="R18" s="23">
        <f t="shared" si="14"/>
        <v>15.436099967105264</v>
      </c>
      <c r="S18" s="23">
        <f t="shared" si="15"/>
        <v>0.38265092295978087</v>
      </c>
      <c r="T18" s="62">
        <f t="shared" si="16"/>
        <v>14.639325968749999</v>
      </c>
      <c r="U18" s="63">
        <f t="shared" si="17"/>
        <v>0.36289941146978549</v>
      </c>
      <c r="W18" s="36"/>
    </row>
    <row r="19" spans="1:23" x14ac:dyDescent="0.3">
      <c r="A19" s="16">
        <f t="shared" si="18"/>
        <v>11</v>
      </c>
      <c r="B19" s="66">
        <v>23087.58</v>
      </c>
      <c r="C19" s="86"/>
      <c r="D19" s="66">
        <f t="shared" si="0"/>
        <v>30464.061809999999</v>
      </c>
      <c r="E19" s="67">
        <f t="shared" si="1"/>
        <v>755.18436609907315</v>
      </c>
      <c r="F19" s="66">
        <f t="shared" si="2"/>
        <v>2538.6718175000001</v>
      </c>
      <c r="G19" s="67">
        <f t="shared" si="3"/>
        <v>62.932030508256098</v>
      </c>
      <c r="H19" s="66">
        <f t="shared" si="4"/>
        <v>3.1393104166665866</v>
      </c>
      <c r="I19" s="67">
        <f t="shared" si="5"/>
        <v>7.7821472454482704E-2</v>
      </c>
      <c r="J19" s="66">
        <f t="shared" si="6"/>
        <v>0</v>
      </c>
      <c r="K19" s="67">
        <f t="shared" si="7"/>
        <v>0</v>
      </c>
      <c r="L19" s="62">
        <f t="shared" si="8"/>
        <v>15.417035328947367</v>
      </c>
      <c r="M19" s="63">
        <f t="shared" si="9"/>
        <v>0.38217832292463211</v>
      </c>
      <c r="N19" s="62">
        <f t="shared" si="10"/>
        <v>7.7085176644736837</v>
      </c>
      <c r="O19" s="63">
        <f t="shared" si="11"/>
        <v>0.19108916146231605</v>
      </c>
      <c r="P19" s="62">
        <f t="shared" si="12"/>
        <v>3.0834070657894737</v>
      </c>
      <c r="Q19" s="63">
        <f t="shared" si="13"/>
        <v>7.6435664584926427E-2</v>
      </c>
      <c r="R19" s="23">
        <f t="shared" si="14"/>
        <v>15.436099967105264</v>
      </c>
      <c r="S19" s="23">
        <f t="shared" si="15"/>
        <v>0.38265092295978087</v>
      </c>
      <c r="T19" s="62">
        <f t="shared" si="16"/>
        <v>14.646183562499999</v>
      </c>
      <c r="U19" s="63">
        <f t="shared" si="17"/>
        <v>0.36306940677840049</v>
      </c>
      <c r="W19" s="36"/>
    </row>
    <row r="20" spans="1:23" x14ac:dyDescent="0.3">
      <c r="A20" s="16">
        <f t="shared" si="18"/>
        <v>12</v>
      </c>
      <c r="B20" s="66">
        <v>24083.71</v>
      </c>
      <c r="C20" s="86"/>
      <c r="D20" s="66">
        <f t="shared" si="0"/>
        <v>31778.455344999995</v>
      </c>
      <c r="E20" s="67">
        <f t="shared" si="1"/>
        <v>787.7673307321038</v>
      </c>
      <c r="F20" s="66">
        <f t="shared" si="2"/>
        <v>2648.2046120833329</v>
      </c>
      <c r="G20" s="67">
        <f t="shared" si="3"/>
        <v>65.64727756100865</v>
      </c>
      <c r="H20" s="66">
        <f t="shared" si="4"/>
        <v>0</v>
      </c>
      <c r="I20" s="67">
        <f t="shared" si="5"/>
        <v>0</v>
      </c>
      <c r="J20" s="66">
        <f t="shared" si="6"/>
        <v>0</v>
      </c>
      <c r="K20" s="67">
        <f t="shared" si="7"/>
        <v>0</v>
      </c>
      <c r="L20" s="62">
        <f t="shared" si="8"/>
        <v>16.082214243421049</v>
      </c>
      <c r="M20" s="63">
        <f t="shared" si="9"/>
        <v>0.39866767749600396</v>
      </c>
      <c r="N20" s="62">
        <f t="shared" si="10"/>
        <v>8.0411071217105246</v>
      </c>
      <c r="O20" s="63">
        <f t="shared" si="11"/>
        <v>0.19933383874800198</v>
      </c>
      <c r="P20" s="62">
        <f t="shared" si="12"/>
        <v>3.2164428486842098</v>
      </c>
      <c r="Q20" s="63">
        <f t="shared" si="13"/>
        <v>7.9733535499200786E-2</v>
      </c>
      <c r="R20" s="23">
        <f t="shared" si="14"/>
        <v>16.082214243421049</v>
      </c>
      <c r="S20" s="23">
        <f t="shared" si="15"/>
        <v>0.39866767749600396</v>
      </c>
      <c r="T20" s="62">
        <f t="shared" si="16"/>
        <v>15.278103531249997</v>
      </c>
      <c r="U20" s="63">
        <f t="shared" si="17"/>
        <v>0.37873429362120375</v>
      </c>
      <c r="W20" s="36"/>
    </row>
    <row r="21" spans="1:23" x14ac:dyDescent="0.3">
      <c r="A21" s="16">
        <f t="shared" si="18"/>
        <v>13</v>
      </c>
      <c r="B21" s="66">
        <v>24094.65</v>
      </c>
      <c r="C21" s="86"/>
      <c r="D21" s="66">
        <f t="shared" si="0"/>
        <v>31792.890674999999</v>
      </c>
      <c r="E21" s="67">
        <f t="shared" si="1"/>
        <v>788.1251732156004</v>
      </c>
      <c r="F21" s="66">
        <f t="shared" si="2"/>
        <v>2649.4075562499997</v>
      </c>
      <c r="G21" s="67">
        <f t="shared" si="3"/>
        <v>65.6770977679667</v>
      </c>
      <c r="H21" s="66">
        <f t="shared" si="4"/>
        <v>0</v>
      </c>
      <c r="I21" s="67">
        <f t="shared" si="5"/>
        <v>0</v>
      </c>
      <c r="J21" s="66">
        <f t="shared" si="6"/>
        <v>0</v>
      </c>
      <c r="K21" s="67">
        <f t="shared" si="7"/>
        <v>0</v>
      </c>
      <c r="L21" s="62">
        <f t="shared" si="8"/>
        <v>16.08951957236842</v>
      </c>
      <c r="M21" s="63">
        <f t="shared" si="9"/>
        <v>0.39884877187024309</v>
      </c>
      <c r="N21" s="62">
        <f t="shared" si="10"/>
        <v>8.0447597861842102</v>
      </c>
      <c r="O21" s="63">
        <f t="shared" si="11"/>
        <v>0.19942438593512155</v>
      </c>
      <c r="P21" s="62">
        <f t="shared" si="12"/>
        <v>3.2179039144736841</v>
      </c>
      <c r="Q21" s="63">
        <f t="shared" si="13"/>
        <v>7.9769754374048624E-2</v>
      </c>
      <c r="R21" s="23">
        <f t="shared" si="14"/>
        <v>16.089519572368417</v>
      </c>
      <c r="S21" s="23">
        <f t="shared" si="15"/>
        <v>0.39884877187024304</v>
      </c>
      <c r="T21" s="62">
        <f t="shared" si="16"/>
        <v>15.28504359375</v>
      </c>
      <c r="U21" s="63">
        <f t="shared" si="17"/>
        <v>0.37890633327673096</v>
      </c>
      <c r="W21" s="36"/>
    </row>
    <row r="22" spans="1:23" x14ac:dyDescent="0.3">
      <c r="A22" s="16">
        <f t="shared" si="18"/>
        <v>14</v>
      </c>
      <c r="B22" s="66">
        <v>25090.87</v>
      </c>
      <c r="C22" s="86"/>
      <c r="D22" s="66">
        <f t="shared" si="0"/>
        <v>33107.402964999994</v>
      </c>
      <c r="E22" s="67">
        <f t="shared" si="1"/>
        <v>820.71108170818457</v>
      </c>
      <c r="F22" s="66">
        <f t="shared" si="2"/>
        <v>2758.9502470833331</v>
      </c>
      <c r="G22" s="67">
        <f t="shared" si="3"/>
        <v>68.392590142348723</v>
      </c>
      <c r="H22" s="66">
        <f t="shared" si="4"/>
        <v>0</v>
      </c>
      <c r="I22" s="67">
        <f t="shared" si="5"/>
        <v>0</v>
      </c>
      <c r="J22" s="66">
        <f t="shared" si="6"/>
        <v>0</v>
      </c>
      <c r="K22" s="67">
        <f t="shared" si="7"/>
        <v>0</v>
      </c>
      <c r="L22" s="62">
        <f t="shared" si="8"/>
        <v>16.754758585526314</v>
      </c>
      <c r="M22" s="63">
        <f t="shared" si="9"/>
        <v>0.41533961624908128</v>
      </c>
      <c r="N22" s="62">
        <f t="shared" si="10"/>
        <v>8.3773792927631572</v>
      </c>
      <c r="O22" s="63">
        <f t="shared" si="11"/>
        <v>0.20766980812454064</v>
      </c>
      <c r="P22" s="62">
        <f t="shared" si="12"/>
        <v>3.350951717105263</v>
      </c>
      <c r="Q22" s="63">
        <f t="shared" si="13"/>
        <v>8.3067923249816267E-2</v>
      </c>
      <c r="R22" s="23">
        <f t="shared" si="14"/>
        <v>16.754758585526314</v>
      </c>
      <c r="S22" s="23">
        <f t="shared" si="15"/>
        <v>0.41533961624908128</v>
      </c>
      <c r="T22" s="62">
        <f t="shared" si="16"/>
        <v>15.917020656249997</v>
      </c>
      <c r="U22" s="63">
        <f t="shared" si="17"/>
        <v>0.39457263543662718</v>
      </c>
      <c r="W22" s="36"/>
    </row>
    <row r="23" spans="1:23" x14ac:dyDescent="0.3">
      <c r="A23" s="16">
        <f t="shared" si="18"/>
        <v>15</v>
      </c>
      <c r="B23" s="66">
        <v>25101.68</v>
      </c>
      <c r="C23" s="86"/>
      <c r="D23" s="66">
        <f t="shared" si="0"/>
        <v>33121.66676</v>
      </c>
      <c r="E23" s="67">
        <f t="shared" si="1"/>
        <v>821.06467195010396</v>
      </c>
      <c r="F23" s="66">
        <f t="shared" si="2"/>
        <v>2760.1388966666668</v>
      </c>
      <c r="G23" s="67">
        <f t="shared" si="3"/>
        <v>68.422055995842001</v>
      </c>
      <c r="H23" s="66">
        <f t="shared" si="4"/>
        <v>0</v>
      </c>
      <c r="I23" s="67">
        <f t="shared" si="5"/>
        <v>0</v>
      </c>
      <c r="J23" s="66">
        <f t="shared" si="6"/>
        <v>0</v>
      </c>
      <c r="K23" s="67">
        <f t="shared" si="7"/>
        <v>0</v>
      </c>
      <c r="L23" s="62">
        <f t="shared" si="8"/>
        <v>16.761977105263156</v>
      </c>
      <c r="M23" s="63">
        <f t="shared" si="9"/>
        <v>0.4155185586792024</v>
      </c>
      <c r="N23" s="62">
        <f t="shared" si="10"/>
        <v>8.3809885526315782</v>
      </c>
      <c r="O23" s="63">
        <f t="shared" si="11"/>
        <v>0.2077592793396012</v>
      </c>
      <c r="P23" s="62">
        <f t="shared" si="12"/>
        <v>3.3523954210526314</v>
      </c>
      <c r="Q23" s="63">
        <f t="shared" si="13"/>
        <v>8.3103711735840483E-2</v>
      </c>
      <c r="R23" s="23">
        <f t="shared" si="14"/>
        <v>16.761977105263156</v>
      </c>
      <c r="S23" s="23">
        <f t="shared" si="15"/>
        <v>0.4155185586792024</v>
      </c>
      <c r="T23" s="62">
        <f t="shared" si="16"/>
        <v>15.92387825</v>
      </c>
      <c r="U23" s="63">
        <f t="shared" si="17"/>
        <v>0.3947426307452423</v>
      </c>
      <c r="W23" s="36"/>
    </row>
    <row r="24" spans="1:23" x14ac:dyDescent="0.3">
      <c r="A24" s="16">
        <f t="shared" si="18"/>
        <v>16</v>
      </c>
      <c r="B24" s="66">
        <v>26097.9</v>
      </c>
      <c r="C24" s="86"/>
      <c r="D24" s="66">
        <f t="shared" si="0"/>
        <v>34436.179049999999</v>
      </c>
      <c r="E24" s="67">
        <f t="shared" si="1"/>
        <v>853.65058044268824</v>
      </c>
      <c r="F24" s="66">
        <f t="shared" si="2"/>
        <v>2869.6815875000002</v>
      </c>
      <c r="G24" s="67">
        <f t="shared" si="3"/>
        <v>71.137548370224025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17.42721611842105</v>
      </c>
      <c r="M24" s="63">
        <f t="shared" si="9"/>
        <v>0.43200940305804053</v>
      </c>
      <c r="N24" s="62">
        <f t="shared" si="10"/>
        <v>8.7136080592105252</v>
      </c>
      <c r="O24" s="63">
        <f t="shared" si="11"/>
        <v>0.21600470152902027</v>
      </c>
      <c r="P24" s="62">
        <f t="shared" si="12"/>
        <v>3.4854432236842099</v>
      </c>
      <c r="Q24" s="63">
        <f t="shared" si="13"/>
        <v>8.6401880611608112E-2</v>
      </c>
      <c r="R24" s="23">
        <f t="shared" si="14"/>
        <v>17.427216118421054</v>
      </c>
      <c r="S24" s="23">
        <f t="shared" si="15"/>
        <v>0.43200940305804064</v>
      </c>
      <c r="T24" s="62">
        <f t="shared" si="16"/>
        <v>16.5558553125</v>
      </c>
      <c r="U24" s="63">
        <f t="shared" si="17"/>
        <v>0.41040893290513858</v>
      </c>
      <c r="W24" s="36"/>
    </row>
    <row r="25" spans="1:23" x14ac:dyDescent="0.3">
      <c r="A25" s="16">
        <f t="shared" si="18"/>
        <v>17</v>
      </c>
      <c r="B25" s="66">
        <v>26108.75</v>
      </c>
      <c r="C25" s="86"/>
      <c r="D25" s="66">
        <f t="shared" si="0"/>
        <v>34450.495624999996</v>
      </c>
      <c r="E25" s="67">
        <f t="shared" si="1"/>
        <v>854.00547906663121</v>
      </c>
      <c r="F25" s="66">
        <f t="shared" si="2"/>
        <v>2870.874635416666</v>
      </c>
      <c r="G25" s="67">
        <f t="shared" si="3"/>
        <v>71.167123255552596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17.434461348684209</v>
      </c>
      <c r="M25" s="63">
        <f t="shared" si="9"/>
        <v>0.43218900762481338</v>
      </c>
      <c r="N25" s="62">
        <f t="shared" si="10"/>
        <v>8.7172306743421046</v>
      </c>
      <c r="O25" s="63">
        <f t="shared" si="11"/>
        <v>0.21609450381240669</v>
      </c>
      <c r="P25" s="62">
        <f t="shared" si="12"/>
        <v>3.4868922697368419</v>
      </c>
      <c r="Q25" s="63">
        <f t="shared" si="13"/>
        <v>8.6437801524962679E-2</v>
      </c>
      <c r="R25" s="23">
        <f t="shared" si="14"/>
        <v>17.434461348684206</v>
      </c>
      <c r="S25" s="23">
        <f t="shared" si="15"/>
        <v>0.43218900762481327</v>
      </c>
      <c r="T25" s="62">
        <f t="shared" si="16"/>
        <v>16.562738281249999</v>
      </c>
      <c r="U25" s="63">
        <f t="shared" si="17"/>
        <v>0.4105795572435727</v>
      </c>
      <c r="W25" s="36"/>
    </row>
    <row r="26" spans="1:23" x14ac:dyDescent="0.3">
      <c r="A26" s="16">
        <f t="shared" si="18"/>
        <v>18</v>
      </c>
      <c r="B26" s="66">
        <v>27104.959999999999</v>
      </c>
      <c r="C26" s="86"/>
      <c r="D26" s="66">
        <f t="shared" si="0"/>
        <v>35764.994719999995</v>
      </c>
      <c r="E26" s="67">
        <f t="shared" si="1"/>
        <v>886.59106046370948</v>
      </c>
      <c r="F26" s="66">
        <f t="shared" si="2"/>
        <v>2980.4162266666663</v>
      </c>
      <c r="G26" s="67">
        <f t="shared" si="3"/>
        <v>73.882588371975785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18.099693684210525</v>
      </c>
      <c r="M26" s="63">
        <f t="shared" si="9"/>
        <v>0.44867968646948864</v>
      </c>
      <c r="N26" s="62">
        <f t="shared" si="10"/>
        <v>9.0498468421052625</v>
      </c>
      <c r="O26" s="63">
        <f t="shared" si="11"/>
        <v>0.22433984323474432</v>
      </c>
      <c r="P26" s="62">
        <f t="shared" si="12"/>
        <v>3.619938736842105</v>
      </c>
      <c r="Q26" s="63">
        <f t="shared" si="13"/>
        <v>8.9735937293897727E-2</v>
      </c>
      <c r="R26" s="23">
        <f t="shared" si="14"/>
        <v>18.099693684210525</v>
      </c>
      <c r="S26" s="23">
        <f t="shared" si="15"/>
        <v>0.44867968646948864</v>
      </c>
      <c r="T26" s="62">
        <f t="shared" si="16"/>
        <v>17.194708999999996</v>
      </c>
      <c r="U26" s="63">
        <f t="shared" si="17"/>
        <v>0.42624570214601415</v>
      </c>
      <c r="W26" s="36"/>
    </row>
    <row r="27" spans="1:23" x14ac:dyDescent="0.3">
      <c r="A27" s="16">
        <f t="shared" si="18"/>
        <v>19</v>
      </c>
      <c r="B27" s="66">
        <v>27115.78</v>
      </c>
      <c r="C27" s="86"/>
      <c r="D27" s="66">
        <f t="shared" si="0"/>
        <v>35779.271709999994</v>
      </c>
      <c r="E27" s="67">
        <f t="shared" si="1"/>
        <v>886.94497780113466</v>
      </c>
      <c r="F27" s="66">
        <f t="shared" si="2"/>
        <v>2981.6059758333326</v>
      </c>
      <c r="G27" s="67">
        <f t="shared" si="3"/>
        <v>73.912081483427883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18.106918881578945</v>
      </c>
      <c r="M27" s="63">
        <f t="shared" si="9"/>
        <v>0.44885879443377263</v>
      </c>
      <c r="N27" s="62">
        <f t="shared" si="10"/>
        <v>9.0534594407894726</v>
      </c>
      <c r="O27" s="63">
        <f t="shared" si="11"/>
        <v>0.22442939721688632</v>
      </c>
      <c r="P27" s="62">
        <f t="shared" si="12"/>
        <v>3.6213837763157892</v>
      </c>
      <c r="Q27" s="63">
        <f t="shared" si="13"/>
        <v>8.9771758886754538E-2</v>
      </c>
      <c r="R27" s="23">
        <f t="shared" si="14"/>
        <v>18.106918881578942</v>
      </c>
      <c r="S27" s="23">
        <f t="shared" si="15"/>
        <v>0.44885879443377258</v>
      </c>
      <c r="T27" s="62">
        <f t="shared" si="16"/>
        <v>17.201572937499996</v>
      </c>
      <c r="U27" s="63">
        <f t="shared" si="17"/>
        <v>0.42641585471208399</v>
      </c>
      <c r="W27" s="36"/>
    </row>
    <row r="28" spans="1:23" x14ac:dyDescent="0.3">
      <c r="A28" s="16">
        <f t="shared" si="18"/>
        <v>20</v>
      </c>
      <c r="B28" s="66">
        <v>28112</v>
      </c>
      <c r="C28" s="86"/>
      <c r="D28" s="66">
        <f t="shared" si="0"/>
        <v>37093.784</v>
      </c>
      <c r="E28" s="67">
        <f t="shared" si="1"/>
        <v>919.53088629371916</v>
      </c>
      <c r="F28" s="66">
        <f t="shared" si="2"/>
        <v>3091.148666666666</v>
      </c>
      <c r="G28" s="67">
        <f t="shared" si="3"/>
        <v>76.627573857809907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18.772157894736843</v>
      </c>
      <c r="M28" s="63">
        <f t="shared" si="9"/>
        <v>0.46534963881261093</v>
      </c>
      <c r="N28" s="62">
        <f t="shared" si="10"/>
        <v>9.3860789473684214</v>
      </c>
      <c r="O28" s="63">
        <f t="shared" si="11"/>
        <v>0.23267481940630547</v>
      </c>
      <c r="P28" s="62">
        <f t="shared" si="12"/>
        <v>3.7544315789473686</v>
      </c>
      <c r="Q28" s="63">
        <f t="shared" si="13"/>
        <v>9.3069927762522181E-2</v>
      </c>
      <c r="R28" s="23">
        <f t="shared" si="14"/>
        <v>18.772157894736836</v>
      </c>
      <c r="S28" s="23">
        <f t="shared" si="15"/>
        <v>0.46534963881261071</v>
      </c>
      <c r="T28" s="62">
        <f t="shared" si="16"/>
        <v>17.833549999999999</v>
      </c>
      <c r="U28" s="63">
        <f t="shared" si="17"/>
        <v>0.44208215687198033</v>
      </c>
      <c r="W28" s="36"/>
    </row>
    <row r="29" spans="1:23" x14ac:dyDescent="0.3">
      <c r="A29" s="16">
        <f t="shared" si="18"/>
        <v>21</v>
      </c>
      <c r="B29" s="66">
        <v>28122.85</v>
      </c>
      <c r="C29" s="86"/>
      <c r="D29" s="66">
        <f t="shared" si="0"/>
        <v>37108.100574999997</v>
      </c>
      <c r="E29" s="67">
        <f t="shared" si="1"/>
        <v>919.88578491766214</v>
      </c>
      <c r="F29" s="66">
        <f t="shared" si="2"/>
        <v>3092.3417145833328</v>
      </c>
      <c r="G29" s="67">
        <f t="shared" si="3"/>
        <v>76.657148743138492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18.779403124999998</v>
      </c>
      <c r="M29" s="63">
        <f t="shared" si="9"/>
        <v>0.46552924337938362</v>
      </c>
      <c r="N29" s="62">
        <f t="shared" si="10"/>
        <v>9.3897015624999991</v>
      </c>
      <c r="O29" s="63">
        <f t="shared" si="11"/>
        <v>0.23276462168969181</v>
      </c>
      <c r="P29" s="62">
        <f t="shared" si="12"/>
        <v>3.7558806249999996</v>
      </c>
      <c r="Q29" s="63">
        <f t="shared" si="13"/>
        <v>9.3105848675876735E-2</v>
      </c>
      <c r="R29" s="23">
        <f t="shared" si="14"/>
        <v>18.779403124999995</v>
      </c>
      <c r="S29" s="23">
        <f t="shared" si="15"/>
        <v>0.46552924337938356</v>
      </c>
      <c r="T29" s="62">
        <f t="shared" si="16"/>
        <v>17.840432968749997</v>
      </c>
      <c r="U29" s="63">
        <f t="shared" si="17"/>
        <v>0.44225278121041445</v>
      </c>
      <c r="W29" s="36"/>
    </row>
    <row r="30" spans="1:23" x14ac:dyDescent="0.3">
      <c r="A30" s="16">
        <f t="shared" si="18"/>
        <v>22</v>
      </c>
      <c r="B30" s="66">
        <v>29119.06</v>
      </c>
      <c r="C30" s="86"/>
      <c r="D30" s="66">
        <f t="shared" si="0"/>
        <v>38422.599669999996</v>
      </c>
      <c r="E30" s="67">
        <f t="shared" si="1"/>
        <v>952.47136631474041</v>
      </c>
      <c r="F30" s="66">
        <f t="shared" si="2"/>
        <v>3201.8833058333335</v>
      </c>
      <c r="G30" s="67">
        <f t="shared" si="3"/>
        <v>79.37261385956171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19.444635460526314</v>
      </c>
      <c r="M30" s="63">
        <f t="shared" si="9"/>
        <v>0.48201992222405893</v>
      </c>
      <c r="N30" s="62">
        <f t="shared" si="10"/>
        <v>9.7223177302631569</v>
      </c>
      <c r="O30" s="63">
        <f t="shared" si="11"/>
        <v>0.24100996111202946</v>
      </c>
      <c r="P30" s="62">
        <f t="shared" si="12"/>
        <v>3.8889270921052628</v>
      </c>
      <c r="Q30" s="63">
        <f t="shared" si="13"/>
        <v>9.6403984444811783E-2</v>
      </c>
      <c r="R30" s="23">
        <f t="shared" si="14"/>
        <v>19.444635460526317</v>
      </c>
      <c r="S30" s="23">
        <f t="shared" si="15"/>
        <v>0.48201992222405898</v>
      </c>
      <c r="T30" s="62">
        <f t="shared" si="16"/>
        <v>18.472403687499998</v>
      </c>
      <c r="U30" s="63">
        <f t="shared" si="17"/>
        <v>0.45791892611285595</v>
      </c>
      <c r="W30" s="36"/>
    </row>
    <row r="31" spans="1:23" x14ac:dyDescent="0.3">
      <c r="A31" s="16">
        <f t="shared" si="18"/>
        <v>23</v>
      </c>
      <c r="B31" s="66">
        <v>30126.1</v>
      </c>
      <c r="C31" s="86"/>
      <c r="D31" s="66">
        <f t="shared" si="0"/>
        <v>39751.388949999993</v>
      </c>
      <c r="E31" s="67">
        <f t="shared" si="1"/>
        <v>985.41119214474986</v>
      </c>
      <c r="F31" s="66">
        <f t="shared" si="2"/>
        <v>3312.6157458333328</v>
      </c>
      <c r="G31" s="67">
        <f t="shared" si="3"/>
        <v>82.117599345395817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20.117099671052628</v>
      </c>
      <c r="M31" s="63">
        <f t="shared" si="9"/>
        <v>0.49868987456718106</v>
      </c>
      <c r="N31" s="62">
        <f t="shared" si="10"/>
        <v>10.058549835526314</v>
      </c>
      <c r="O31" s="63">
        <f t="shared" si="11"/>
        <v>0.24934493728359053</v>
      </c>
      <c r="P31" s="62">
        <f t="shared" si="12"/>
        <v>4.0234199342105255</v>
      </c>
      <c r="Q31" s="63">
        <f t="shared" si="13"/>
        <v>9.9737974913436209E-2</v>
      </c>
      <c r="R31" s="23">
        <f t="shared" si="14"/>
        <v>20.117099671052628</v>
      </c>
      <c r="S31" s="23">
        <f t="shared" si="15"/>
        <v>0.49868987456718106</v>
      </c>
      <c r="T31" s="62">
        <f t="shared" si="16"/>
        <v>19.111244687499997</v>
      </c>
      <c r="U31" s="63">
        <f t="shared" si="17"/>
        <v>0.47375538083882207</v>
      </c>
      <c r="W31" s="36"/>
    </row>
    <row r="32" spans="1:23" x14ac:dyDescent="0.3">
      <c r="A32" s="16">
        <f t="shared" si="18"/>
        <v>24</v>
      </c>
      <c r="B32" s="66">
        <v>31122.32</v>
      </c>
      <c r="C32" s="86"/>
      <c r="D32" s="66">
        <f t="shared" si="0"/>
        <v>41065.901239999999</v>
      </c>
      <c r="E32" s="67">
        <f t="shared" si="1"/>
        <v>1017.9971006373343</v>
      </c>
      <c r="F32" s="66">
        <f t="shared" si="2"/>
        <v>3422.1584366666661</v>
      </c>
      <c r="G32" s="67">
        <f t="shared" si="3"/>
        <v>84.83309171977784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20.782338684210526</v>
      </c>
      <c r="M32" s="63">
        <f t="shared" si="9"/>
        <v>0.51518071894601936</v>
      </c>
      <c r="N32" s="62">
        <f t="shared" si="10"/>
        <v>10.391169342105263</v>
      </c>
      <c r="O32" s="63">
        <f t="shared" si="11"/>
        <v>0.25759035947300968</v>
      </c>
      <c r="P32" s="62">
        <f t="shared" si="12"/>
        <v>4.1564677368421048</v>
      </c>
      <c r="Q32" s="63">
        <f t="shared" si="13"/>
        <v>0.10303614378920387</v>
      </c>
      <c r="R32" s="23">
        <f t="shared" si="14"/>
        <v>20.782338684210522</v>
      </c>
      <c r="S32" s="23">
        <f t="shared" si="15"/>
        <v>0.51518071894601924</v>
      </c>
      <c r="T32" s="62">
        <f t="shared" si="16"/>
        <v>19.74322175</v>
      </c>
      <c r="U32" s="63">
        <f t="shared" si="17"/>
        <v>0.48942168299871841</v>
      </c>
      <c r="W32" s="36"/>
    </row>
    <row r="33" spans="1:23" x14ac:dyDescent="0.3">
      <c r="A33" s="16">
        <f t="shared" si="18"/>
        <v>25</v>
      </c>
      <c r="B33" s="66">
        <v>31133.13</v>
      </c>
      <c r="C33" s="86"/>
      <c r="D33" s="66">
        <f t="shared" si="0"/>
        <v>41080.165034999998</v>
      </c>
      <c r="E33" s="67">
        <f t="shared" si="1"/>
        <v>1018.3506908792535</v>
      </c>
      <c r="F33" s="66">
        <f t="shared" si="2"/>
        <v>3423.3470862499998</v>
      </c>
      <c r="G33" s="67">
        <f t="shared" si="3"/>
        <v>84.862557573271118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20.789557203947368</v>
      </c>
      <c r="M33" s="63">
        <f t="shared" si="9"/>
        <v>0.51535966137614042</v>
      </c>
      <c r="N33" s="62">
        <f t="shared" si="10"/>
        <v>10.394778601973684</v>
      </c>
      <c r="O33" s="63">
        <f t="shared" si="11"/>
        <v>0.25767983068807021</v>
      </c>
      <c r="P33" s="62">
        <f t="shared" si="12"/>
        <v>4.1579114407894737</v>
      </c>
      <c r="Q33" s="63">
        <f t="shared" si="13"/>
        <v>0.1030719322752281</v>
      </c>
      <c r="R33" s="23">
        <f t="shared" si="14"/>
        <v>20.789557203947368</v>
      </c>
      <c r="S33" s="23">
        <f t="shared" si="15"/>
        <v>0.51535966137614042</v>
      </c>
      <c r="T33" s="62">
        <f t="shared" si="16"/>
        <v>19.750079343749999</v>
      </c>
      <c r="U33" s="63">
        <f t="shared" si="17"/>
        <v>0.48959167830733341</v>
      </c>
      <c r="W33" s="36"/>
    </row>
    <row r="34" spans="1:23" x14ac:dyDescent="0.3">
      <c r="A34" s="16">
        <f t="shared" si="18"/>
        <v>26</v>
      </c>
      <c r="B34" s="66">
        <v>31133.13</v>
      </c>
      <c r="C34" s="86"/>
      <c r="D34" s="66">
        <f t="shared" si="0"/>
        <v>41080.165034999998</v>
      </c>
      <c r="E34" s="67">
        <f t="shared" si="1"/>
        <v>1018.3506908792535</v>
      </c>
      <c r="F34" s="66">
        <f t="shared" si="2"/>
        <v>3423.3470862499998</v>
      </c>
      <c r="G34" s="67">
        <f t="shared" si="3"/>
        <v>84.862557573271118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20.789557203947368</v>
      </c>
      <c r="M34" s="63">
        <f t="shared" si="9"/>
        <v>0.51535966137614042</v>
      </c>
      <c r="N34" s="62">
        <f t="shared" si="10"/>
        <v>10.394778601973684</v>
      </c>
      <c r="O34" s="63">
        <f t="shared" si="11"/>
        <v>0.25767983068807021</v>
      </c>
      <c r="P34" s="62">
        <f t="shared" si="12"/>
        <v>4.1579114407894737</v>
      </c>
      <c r="Q34" s="63">
        <f t="shared" si="13"/>
        <v>0.1030719322752281</v>
      </c>
      <c r="R34" s="23">
        <f t="shared" si="14"/>
        <v>20.789557203947368</v>
      </c>
      <c r="S34" s="23">
        <f t="shared" si="15"/>
        <v>0.51535966137614042</v>
      </c>
      <c r="T34" s="62">
        <f t="shared" si="16"/>
        <v>19.750079343749999</v>
      </c>
      <c r="U34" s="63">
        <f t="shared" si="17"/>
        <v>0.48959167830733341</v>
      </c>
      <c r="W34" s="36"/>
    </row>
    <row r="35" spans="1:23" x14ac:dyDescent="0.3">
      <c r="A35" s="16">
        <f t="shared" si="18"/>
        <v>27</v>
      </c>
      <c r="B35" s="66">
        <v>31143.98</v>
      </c>
      <c r="C35" s="86"/>
      <c r="D35" s="66">
        <f t="shared" si="0"/>
        <v>41094.481609999995</v>
      </c>
      <c r="E35" s="67">
        <f t="shared" si="1"/>
        <v>1018.7055895031965</v>
      </c>
      <c r="F35" s="66">
        <f t="shared" si="2"/>
        <v>3424.5401341666661</v>
      </c>
      <c r="G35" s="67">
        <f t="shared" si="3"/>
        <v>84.892132458599704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20.796802434210523</v>
      </c>
      <c r="M35" s="63">
        <f t="shared" si="9"/>
        <v>0.51553926594291322</v>
      </c>
      <c r="N35" s="62">
        <f t="shared" si="10"/>
        <v>10.398401217105262</v>
      </c>
      <c r="O35" s="63">
        <f t="shared" si="11"/>
        <v>0.25776963297145661</v>
      </c>
      <c r="P35" s="62">
        <f t="shared" si="12"/>
        <v>4.1593604868421048</v>
      </c>
      <c r="Q35" s="63">
        <f t="shared" si="13"/>
        <v>0.10310785318858263</v>
      </c>
      <c r="R35" s="23">
        <f t="shared" si="14"/>
        <v>20.796802434210523</v>
      </c>
      <c r="S35" s="23">
        <f t="shared" si="15"/>
        <v>0.51553926594291322</v>
      </c>
      <c r="T35" s="62">
        <f t="shared" si="16"/>
        <v>19.756962312499997</v>
      </c>
      <c r="U35" s="63">
        <f t="shared" si="17"/>
        <v>0.48976230264576753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6"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1.140625" style="1" customWidth="1"/>
    <col min="24" max="16384" width="8.85546875" style="1"/>
  </cols>
  <sheetData>
    <row r="1" spans="1:23" ht="16.5" x14ac:dyDescent="0.3">
      <c r="A1" s="5" t="s">
        <v>56</v>
      </c>
      <c r="B1" s="5"/>
      <c r="C1" s="5" t="s">
        <v>74</v>
      </c>
      <c r="D1" s="5"/>
      <c r="E1" s="6"/>
      <c r="G1" s="5"/>
      <c r="H1" s="5"/>
      <c r="N1" s="34">
        <f>D6</f>
        <v>42917</v>
      </c>
      <c r="Q1" s="8" t="s">
        <v>36</v>
      </c>
    </row>
    <row r="2" spans="1:23" x14ac:dyDescent="0.3">
      <c r="A2" s="8"/>
      <c r="T2" s="57" t="s">
        <v>90</v>
      </c>
      <c r="U2" s="11">
        <f>'LOG4'!$U$2</f>
        <v>1.3194999999999999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20228.900000000001</v>
      </c>
      <c r="C8" s="86"/>
      <c r="D8" s="66">
        <f t="shared" ref="D8:D35" si="0">B8*$U$2</f>
        <v>26692.03355</v>
      </c>
      <c r="E8" s="67">
        <f t="shared" ref="E8:E35" si="1">D8/40.3399</f>
        <v>661.67822800750616</v>
      </c>
      <c r="F8" s="66">
        <f t="shared" ref="F8:F35" si="2">B8/12*$U$2</f>
        <v>2224.3361291666665</v>
      </c>
      <c r="G8" s="67">
        <f t="shared" ref="G8:G35" si="3">F8/40.3399</f>
        <v>55.139852333958849</v>
      </c>
      <c r="H8" s="66">
        <f t="shared" ref="H8:H35" si="4">((B8&lt;19968.2)*913.03+(B8&gt;19968.2)*(B8&lt;20424.71)*(20424.71-B8+456.51)+(B8&gt;20424.71)*(B8&lt;22659.62)*456.51+(B8&gt;22659.62)*(B8&lt;23116.13)*(23116.13-B8))/12*$U$2</f>
        <v>71.728019999999745</v>
      </c>
      <c r="I8" s="67">
        <f t="shared" ref="I8:I35" si="5">H8/40.3399</f>
        <v>1.7780911702805349</v>
      </c>
      <c r="J8" s="66">
        <f t="shared" ref="J8:J35" si="6">((B8&lt;19968.2)*456.51+(B8&gt;19968.2)*(B8&lt;20196.46)*(20196.46-B8+228.26)+(B8&gt;20196.46)*(B8&lt;22659.62)*228.26+(B8&gt;22659.62)*(B8&lt;22887.88)*(22887.88-B8))/12*$U$2</f>
        <v>25.099089166666662</v>
      </c>
      <c r="K8" s="67">
        <f t="shared" ref="K8:K35" si="7">J8/40.3399</f>
        <v>0.62219016821228268</v>
      </c>
      <c r="L8" s="62">
        <f t="shared" ref="L8:L35" si="8">D8/1976</f>
        <v>13.508114144736842</v>
      </c>
      <c r="M8" s="63">
        <f t="shared" ref="M8:M35" si="9">L8/40.3399</f>
        <v>0.33485740283780679</v>
      </c>
      <c r="N8" s="62">
        <f t="shared" ref="N8:N35" si="10">L8/2</f>
        <v>6.754057072368421</v>
      </c>
      <c r="O8" s="63">
        <f t="shared" ref="O8:O35" si="11">N8/40.3399</f>
        <v>0.1674287014189034</v>
      </c>
      <c r="P8" s="62">
        <f t="shared" ref="P8:P35" si="12">L8/5</f>
        <v>2.7016228289473685</v>
      </c>
      <c r="Q8" s="63">
        <f t="shared" ref="Q8:Q35" si="13">P8/40.3399</f>
        <v>6.6971480567561359E-2</v>
      </c>
      <c r="R8" s="23">
        <f t="shared" ref="R8:R35" si="14">(F8+H8)/1976*12</f>
        <v>13.943709407894733</v>
      </c>
      <c r="S8" s="23">
        <f t="shared" ref="S8:S35" si="15">R8/40.3399</f>
        <v>0.34565552735368044</v>
      </c>
      <c r="T8" s="62">
        <f t="shared" ref="T8:T35" si="16">D8/2080</f>
        <v>12.832708437500001</v>
      </c>
      <c r="U8" s="63">
        <f t="shared" ref="U8:U35" si="17">T8/40.3399</f>
        <v>0.3181145326959165</v>
      </c>
      <c r="W8" s="36"/>
    </row>
    <row r="9" spans="1:23" x14ac:dyDescent="0.3">
      <c r="A9" s="16">
        <f t="shared" ref="A9:A35" si="18">+A8+1</f>
        <v>1</v>
      </c>
      <c r="B9" s="66">
        <v>20614.2</v>
      </c>
      <c r="C9" s="86"/>
      <c r="D9" s="66">
        <f t="shared" si="0"/>
        <v>27200.436900000001</v>
      </c>
      <c r="E9" s="67">
        <f t="shared" si="1"/>
        <v>674.2812178513085</v>
      </c>
      <c r="F9" s="66">
        <f t="shared" si="2"/>
        <v>2266.7030749999999</v>
      </c>
      <c r="G9" s="67">
        <f t="shared" si="3"/>
        <v>56.190101487609041</v>
      </c>
      <c r="H9" s="66">
        <f t="shared" si="4"/>
        <v>50.197078749999989</v>
      </c>
      <c r="I9" s="67">
        <f t="shared" si="5"/>
        <v>1.2443530784657371</v>
      </c>
      <c r="J9" s="66">
        <f t="shared" si="6"/>
        <v>25.099089166666662</v>
      </c>
      <c r="K9" s="67">
        <f t="shared" si="7"/>
        <v>0.62219016821228268</v>
      </c>
      <c r="L9" s="62">
        <f t="shared" si="8"/>
        <v>13.765403289473685</v>
      </c>
      <c r="M9" s="63">
        <f t="shared" si="9"/>
        <v>0.34123543413527763</v>
      </c>
      <c r="N9" s="62">
        <f t="shared" si="10"/>
        <v>6.8827016447368425</v>
      </c>
      <c r="O9" s="63">
        <f t="shared" si="11"/>
        <v>0.17061771706763881</v>
      </c>
      <c r="P9" s="62">
        <f t="shared" si="12"/>
        <v>2.7530806578947371</v>
      </c>
      <c r="Q9" s="63">
        <f t="shared" si="13"/>
        <v>6.824708682705552E-2</v>
      </c>
      <c r="R9" s="23">
        <f t="shared" si="14"/>
        <v>14.070243848684209</v>
      </c>
      <c r="S9" s="23">
        <f t="shared" si="15"/>
        <v>0.34879223420693184</v>
      </c>
      <c r="T9" s="62">
        <f t="shared" si="16"/>
        <v>13.077133125</v>
      </c>
      <c r="U9" s="63">
        <f t="shared" si="17"/>
        <v>0.3241736624285137</v>
      </c>
      <c r="W9" s="36"/>
    </row>
    <row r="10" spans="1:23" x14ac:dyDescent="0.3">
      <c r="A10" s="16">
        <f t="shared" si="18"/>
        <v>2</v>
      </c>
      <c r="B10" s="66">
        <v>21206.19</v>
      </c>
      <c r="C10" s="86"/>
      <c r="D10" s="66">
        <f t="shared" si="0"/>
        <v>27981.567704999998</v>
      </c>
      <c r="E10" s="67">
        <f t="shared" si="1"/>
        <v>693.64494470734928</v>
      </c>
      <c r="F10" s="66">
        <f t="shared" si="2"/>
        <v>2331.7973087499995</v>
      </c>
      <c r="G10" s="67">
        <f t="shared" si="3"/>
        <v>57.803745392279097</v>
      </c>
      <c r="H10" s="66">
        <f t="shared" si="4"/>
        <v>50.197078749999989</v>
      </c>
      <c r="I10" s="67">
        <f t="shared" si="5"/>
        <v>1.2443530784657371</v>
      </c>
      <c r="J10" s="66">
        <f t="shared" si="6"/>
        <v>25.099089166666662</v>
      </c>
      <c r="K10" s="67">
        <f t="shared" si="7"/>
        <v>0.62219016821228268</v>
      </c>
      <c r="L10" s="62">
        <f t="shared" si="8"/>
        <v>14.160712401315788</v>
      </c>
      <c r="M10" s="63">
        <f t="shared" si="9"/>
        <v>0.35103489104622937</v>
      </c>
      <c r="N10" s="62">
        <f t="shared" si="10"/>
        <v>7.080356200657894</v>
      </c>
      <c r="O10" s="63">
        <f t="shared" si="11"/>
        <v>0.17551744552311468</v>
      </c>
      <c r="P10" s="62">
        <f t="shared" si="12"/>
        <v>2.8321424802631574</v>
      </c>
      <c r="Q10" s="63">
        <f t="shared" si="13"/>
        <v>7.0206978209245874E-2</v>
      </c>
      <c r="R10" s="23">
        <f t="shared" si="14"/>
        <v>14.465552960526313</v>
      </c>
      <c r="S10" s="23">
        <f t="shared" si="15"/>
        <v>0.35859169111788364</v>
      </c>
      <c r="T10" s="62">
        <f t="shared" si="16"/>
        <v>13.452676781249998</v>
      </c>
      <c r="U10" s="63">
        <f t="shared" si="17"/>
        <v>0.33348314649391791</v>
      </c>
      <c r="W10" s="36"/>
    </row>
    <row r="11" spans="1:23" x14ac:dyDescent="0.3">
      <c r="A11" s="16">
        <f t="shared" si="18"/>
        <v>3</v>
      </c>
      <c r="B11" s="66">
        <v>22005.19</v>
      </c>
      <c r="C11" s="86"/>
      <c r="D11" s="66">
        <f t="shared" si="0"/>
        <v>29035.848204999995</v>
      </c>
      <c r="E11" s="67">
        <f t="shared" si="1"/>
        <v>719.77987563181853</v>
      </c>
      <c r="F11" s="66">
        <f t="shared" si="2"/>
        <v>2419.6540170833327</v>
      </c>
      <c r="G11" s="67">
        <f t="shared" si="3"/>
        <v>59.981656302651537</v>
      </c>
      <c r="H11" s="66">
        <f t="shared" si="4"/>
        <v>50.197078749999989</v>
      </c>
      <c r="I11" s="67">
        <f t="shared" si="5"/>
        <v>1.2443530784657371</v>
      </c>
      <c r="J11" s="66">
        <f t="shared" si="6"/>
        <v>25.099089166666662</v>
      </c>
      <c r="K11" s="67">
        <f t="shared" si="7"/>
        <v>0.62219016821228268</v>
      </c>
      <c r="L11" s="62">
        <f t="shared" si="8"/>
        <v>14.694255164473681</v>
      </c>
      <c r="M11" s="63">
        <f t="shared" si="9"/>
        <v>0.36426107066387575</v>
      </c>
      <c r="N11" s="62">
        <f t="shared" si="10"/>
        <v>7.3471275822368405</v>
      </c>
      <c r="O11" s="63">
        <f t="shared" si="11"/>
        <v>0.18213053533193788</v>
      </c>
      <c r="P11" s="62">
        <f t="shared" si="12"/>
        <v>2.9388510328947364</v>
      </c>
      <c r="Q11" s="63">
        <f t="shared" si="13"/>
        <v>7.285221413277515E-2</v>
      </c>
      <c r="R11" s="23">
        <f t="shared" si="14"/>
        <v>14.999095723684206</v>
      </c>
      <c r="S11" s="23">
        <f t="shared" si="15"/>
        <v>0.37181787073553002</v>
      </c>
      <c r="T11" s="62">
        <f t="shared" si="16"/>
        <v>13.959542406249998</v>
      </c>
      <c r="U11" s="63">
        <f t="shared" si="17"/>
        <v>0.34604801713068201</v>
      </c>
      <c r="W11" s="36"/>
    </row>
    <row r="12" spans="1:23" x14ac:dyDescent="0.3">
      <c r="A12" s="16">
        <f t="shared" si="18"/>
        <v>4</v>
      </c>
      <c r="B12" s="66">
        <v>22799.46</v>
      </c>
      <c r="C12" s="86"/>
      <c r="D12" s="66">
        <f t="shared" si="0"/>
        <v>30083.887469999998</v>
      </c>
      <c r="E12" s="67">
        <f t="shared" si="1"/>
        <v>745.76009038197913</v>
      </c>
      <c r="F12" s="66">
        <f t="shared" si="2"/>
        <v>2506.9906224999995</v>
      </c>
      <c r="G12" s="67">
        <f t="shared" si="3"/>
        <v>62.146674198498246</v>
      </c>
      <c r="H12" s="66">
        <f t="shared" si="4"/>
        <v>34.820505416666869</v>
      </c>
      <c r="I12" s="67">
        <f t="shared" si="5"/>
        <v>0.86317778221232255</v>
      </c>
      <c r="J12" s="66">
        <f t="shared" si="6"/>
        <v>9.7225158333335404</v>
      </c>
      <c r="K12" s="67">
        <f t="shared" si="7"/>
        <v>0.24101487195886803</v>
      </c>
      <c r="L12" s="62">
        <f t="shared" si="8"/>
        <v>15.224639407894736</v>
      </c>
      <c r="M12" s="63">
        <f t="shared" si="9"/>
        <v>0.37740895262245905</v>
      </c>
      <c r="N12" s="62">
        <f t="shared" si="10"/>
        <v>7.6123197039473682</v>
      </c>
      <c r="O12" s="63">
        <f t="shared" si="11"/>
        <v>0.18870447631122952</v>
      </c>
      <c r="P12" s="62">
        <f t="shared" si="12"/>
        <v>3.0449278815789471</v>
      </c>
      <c r="Q12" s="63">
        <f t="shared" si="13"/>
        <v>7.5481790524491804E-2</v>
      </c>
      <c r="R12" s="23">
        <f t="shared" si="14"/>
        <v>15.436099967105264</v>
      </c>
      <c r="S12" s="23">
        <f t="shared" si="15"/>
        <v>0.38265092295978087</v>
      </c>
      <c r="T12" s="62">
        <f t="shared" si="16"/>
        <v>14.463407437499999</v>
      </c>
      <c r="U12" s="63">
        <f t="shared" si="17"/>
        <v>0.3585385049913361</v>
      </c>
      <c r="W12" s="36"/>
    </row>
    <row r="13" spans="1:23" x14ac:dyDescent="0.3">
      <c r="A13" s="16">
        <f t="shared" si="18"/>
        <v>5</v>
      </c>
      <c r="B13" s="66">
        <v>22807.51</v>
      </c>
      <c r="C13" s="86"/>
      <c r="D13" s="66">
        <f t="shared" si="0"/>
        <v>30094.509444999996</v>
      </c>
      <c r="E13" s="67">
        <f t="shared" si="1"/>
        <v>746.0234022642594</v>
      </c>
      <c r="F13" s="66">
        <f t="shared" si="2"/>
        <v>2507.8757870833329</v>
      </c>
      <c r="G13" s="67">
        <f t="shared" si="3"/>
        <v>62.168616855354941</v>
      </c>
      <c r="H13" s="66">
        <f t="shared" si="4"/>
        <v>33.935340833333619</v>
      </c>
      <c r="I13" s="67">
        <f t="shared" si="5"/>
        <v>0.84123512535563105</v>
      </c>
      <c r="J13" s="66">
        <f t="shared" si="6"/>
        <v>8.8373512500002871</v>
      </c>
      <c r="K13" s="67">
        <f t="shared" si="7"/>
        <v>0.21907221510217642</v>
      </c>
      <c r="L13" s="62">
        <f t="shared" si="8"/>
        <v>15.230014901315787</v>
      </c>
      <c r="M13" s="63">
        <f t="shared" si="9"/>
        <v>0.37754220762361301</v>
      </c>
      <c r="N13" s="62">
        <f t="shared" si="10"/>
        <v>7.6150074506578935</v>
      </c>
      <c r="O13" s="63">
        <f t="shared" si="11"/>
        <v>0.18877110381180651</v>
      </c>
      <c r="P13" s="62">
        <f t="shared" si="12"/>
        <v>3.0460029802631574</v>
      </c>
      <c r="Q13" s="63">
        <f t="shared" si="13"/>
        <v>7.5508441524722608E-2</v>
      </c>
      <c r="R13" s="23">
        <f t="shared" si="14"/>
        <v>15.436099967105264</v>
      </c>
      <c r="S13" s="23">
        <f t="shared" si="15"/>
        <v>0.38265092295978087</v>
      </c>
      <c r="T13" s="62">
        <f t="shared" si="16"/>
        <v>14.468514156249999</v>
      </c>
      <c r="U13" s="63">
        <f t="shared" si="17"/>
        <v>0.3586650972424324</v>
      </c>
      <c r="W13" s="36"/>
    </row>
    <row r="14" spans="1:23" x14ac:dyDescent="0.3">
      <c r="A14" s="16">
        <f t="shared" si="18"/>
        <v>6</v>
      </c>
      <c r="B14" s="66">
        <v>23939.58</v>
      </c>
      <c r="C14" s="86"/>
      <c r="D14" s="66">
        <f t="shared" si="0"/>
        <v>31588.275809999999</v>
      </c>
      <c r="E14" s="67">
        <f t="shared" si="1"/>
        <v>783.05290320501535</v>
      </c>
      <c r="F14" s="66">
        <f t="shared" si="2"/>
        <v>2632.3563174999999</v>
      </c>
      <c r="G14" s="67">
        <f t="shared" si="3"/>
        <v>65.254408600417946</v>
      </c>
      <c r="H14" s="66">
        <f t="shared" si="4"/>
        <v>0</v>
      </c>
      <c r="I14" s="67">
        <f t="shared" si="5"/>
        <v>0</v>
      </c>
      <c r="J14" s="66">
        <f t="shared" si="6"/>
        <v>0</v>
      </c>
      <c r="K14" s="67">
        <f t="shared" si="7"/>
        <v>0</v>
      </c>
      <c r="L14" s="62">
        <f t="shared" si="8"/>
        <v>15.985969539473684</v>
      </c>
      <c r="M14" s="63">
        <f t="shared" si="9"/>
        <v>0.39628183360577701</v>
      </c>
      <c r="N14" s="62">
        <f t="shared" si="10"/>
        <v>7.9929847697368421</v>
      </c>
      <c r="O14" s="63">
        <f t="shared" si="11"/>
        <v>0.19814091680288851</v>
      </c>
      <c r="P14" s="62">
        <f t="shared" si="12"/>
        <v>3.1971939078947367</v>
      </c>
      <c r="Q14" s="63">
        <f t="shared" si="13"/>
        <v>7.9256366721155394E-2</v>
      </c>
      <c r="R14" s="23">
        <f t="shared" si="14"/>
        <v>15.985969539473682</v>
      </c>
      <c r="S14" s="23">
        <f t="shared" si="15"/>
        <v>0.39628183360577696</v>
      </c>
      <c r="T14" s="62">
        <f t="shared" si="16"/>
        <v>15.1866710625</v>
      </c>
      <c r="U14" s="63">
        <f t="shared" si="17"/>
        <v>0.37646774192548815</v>
      </c>
      <c r="W14" s="36"/>
    </row>
    <row r="15" spans="1:23" x14ac:dyDescent="0.3">
      <c r="A15" s="16">
        <f t="shared" si="18"/>
        <v>7</v>
      </c>
      <c r="B15" s="66">
        <v>23947.66</v>
      </c>
      <c r="C15" s="86"/>
      <c r="D15" s="66">
        <f t="shared" si="0"/>
        <v>31598.937369999996</v>
      </c>
      <c r="E15" s="67">
        <f t="shared" si="1"/>
        <v>783.31719637381343</v>
      </c>
      <c r="F15" s="66">
        <f t="shared" si="2"/>
        <v>2633.2447808333332</v>
      </c>
      <c r="G15" s="67">
        <f t="shared" si="3"/>
        <v>65.276433031151129</v>
      </c>
      <c r="H15" s="66">
        <f t="shared" si="4"/>
        <v>0</v>
      </c>
      <c r="I15" s="67">
        <f t="shared" si="5"/>
        <v>0</v>
      </c>
      <c r="J15" s="66">
        <f t="shared" si="6"/>
        <v>0</v>
      </c>
      <c r="K15" s="67">
        <f t="shared" si="7"/>
        <v>0</v>
      </c>
      <c r="L15" s="62">
        <f t="shared" si="8"/>
        <v>15.991365065789472</v>
      </c>
      <c r="M15" s="63">
        <f t="shared" si="9"/>
        <v>0.39641558520941977</v>
      </c>
      <c r="N15" s="62">
        <f t="shared" si="10"/>
        <v>7.9956825328947358</v>
      </c>
      <c r="O15" s="63">
        <f t="shared" si="11"/>
        <v>0.19820779260470989</v>
      </c>
      <c r="P15" s="62">
        <f t="shared" si="12"/>
        <v>3.1982730131578943</v>
      </c>
      <c r="Q15" s="63">
        <f t="shared" si="13"/>
        <v>7.9283117041883941E-2</v>
      </c>
      <c r="R15" s="23">
        <f t="shared" si="14"/>
        <v>15.991365065789472</v>
      </c>
      <c r="S15" s="23">
        <f t="shared" si="15"/>
        <v>0.39641558520941977</v>
      </c>
      <c r="T15" s="62">
        <f t="shared" si="16"/>
        <v>15.191796812499998</v>
      </c>
      <c r="U15" s="63">
        <f t="shared" si="17"/>
        <v>0.37659480594894879</v>
      </c>
      <c r="W15" s="36"/>
    </row>
    <row r="16" spans="1:23" x14ac:dyDescent="0.3">
      <c r="A16" s="16">
        <f t="shared" si="18"/>
        <v>8</v>
      </c>
      <c r="B16" s="66">
        <v>25079.74</v>
      </c>
      <c r="C16" s="86"/>
      <c r="D16" s="66">
        <f t="shared" si="0"/>
        <v>33092.716930000002</v>
      </c>
      <c r="E16" s="67">
        <f t="shared" si="1"/>
        <v>820.34702441007539</v>
      </c>
      <c r="F16" s="66">
        <f t="shared" si="2"/>
        <v>2757.7264108333334</v>
      </c>
      <c r="G16" s="67">
        <f t="shared" si="3"/>
        <v>68.362252034172954</v>
      </c>
      <c r="H16" s="66">
        <f t="shared" si="4"/>
        <v>0</v>
      </c>
      <c r="I16" s="67">
        <f t="shared" si="5"/>
        <v>0</v>
      </c>
      <c r="J16" s="66">
        <f t="shared" si="6"/>
        <v>0</v>
      </c>
      <c r="K16" s="67">
        <f t="shared" si="7"/>
        <v>0</v>
      </c>
      <c r="L16" s="62">
        <f t="shared" si="8"/>
        <v>16.747326381578947</v>
      </c>
      <c r="M16" s="63">
        <f t="shared" si="9"/>
        <v>0.41515537672574665</v>
      </c>
      <c r="N16" s="62">
        <f t="shared" si="10"/>
        <v>8.3736631907894736</v>
      </c>
      <c r="O16" s="63">
        <f t="shared" si="11"/>
        <v>0.20757768836287332</v>
      </c>
      <c r="P16" s="62">
        <f t="shared" si="12"/>
        <v>3.3494652763157893</v>
      </c>
      <c r="Q16" s="63">
        <f t="shared" si="13"/>
        <v>8.3031075345149322E-2</v>
      </c>
      <c r="R16" s="23">
        <f t="shared" si="14"/>
        <v>16.747326381578947</v>
      </c>
      <c r="S16" s="23">
        <f t="shared" si="15"/>
        <v>0.41515537672574665</v>
      </c>
      <c r="T16" s="62">
        <f t="shared" si="16"/>
        <v>15.909960062500001</v>
      </c>
      <c r="U16" s="63">
        <f t="shared" si="17"/>
        <v>0.39439760788945938</v>
      </c>
      <c r="W16" s="36"/>
    </row>
    <row r="17" spans="1:23" x14ac:dyDescent="0.3">
      <c r="A17" s="16">
        <f t="shared" si="18"/>
        <v>9</v>
      </c>
      <c r="B17" s="66">
        <v>25090.27</v>
      </c>
      <c r="C17" s="86"/>
      <c r="D17" s="66">
        <f t="shared" si="0"/>
        <v>33106.611265</v>
      </c>
      <c r="E17" s="67">
        <f t="shared" si="1"/>
        <v>820.69145597782835</v>
      </c>
      <c r="F17" s="66">
        <f t="shared" si="2"/>
        <v>2758.8842720833331</v>
      </c>
      <c r="G17" s="67">
        <f t="shared" si="3"/>
        <v>68.390954664819034</v>
      </c>
      <c r="H17" s="66">
        <f t="shared" si="4"/>
        <v>0</v>
      </c>
      <c r="I17" s="67">
        <f t="shared" si="5"/>
        <v>0</v>
      </c>
      <c r="J17" s="66">
        <f t="shared" si="6"/>
        <v>0</v>
      </c>
      <c r="K17" s="67">
        <f t="shared" si="7"/>
        <v>0</v>
      </c>
      <c r="L17" s="62">
        <f t="shared" si="8"/>
        <v>16.754357927631577</v>
      </c>
      <c r="M17" s="63">
        <f t="shared" si="9"/>
        <v>0.41532968419930583</v>
      </c>
      <c r="N17" s="62">
        <f t="shared" si="10"/>
        <v>8.3771789638157887</v>
      </c>
      <c r="O17" s="63">
        <f t="shared" si="11"/>
        <v>0.20766484209965291</v>
      </c>
      <c r="P17" s="62">
        <f t="shared" si="12"/>
        <v>3.3508715855263156</v>
      </c>
      <c r="Q17" s="63">
        <f t="shared" si="13"/>
        <v>8.3065936839861174E-2</v>
      </c>
      <c r="R17" s="23">
        <f t="shared" si="14"/>
        <v>16.754357927631577</v>
      </c>
      <c r="S17" s="23">
        <f t="shared" si="15"/>
        <v>0.41532968419930583</v>
      </c>
      <c r="T17" s="62">
        <f t="shared" si="16"/>
        <v>15.916640031249999</v>
      </c>
      <c r="U17" s="63">
        <f t="shared" si="17"/>
        <v>0.39456319998934053</v>
      </c>
      <c r="W17" s="36"/>
    </row>
    <row r="18" spans="1:23" x14ac:dyDescent="0.3">
      <c r="A18" s="16">
        <f t="shared" si="18"/>
        <v>10</v>
      </c>
      <c r="B18" s="66">
        <v>26222.34</v>
      </c>
      <c r="C18" s="86"/>
      <c r="D18" s="66">
        <f t="shared" si="0"/>
        <v>34600.377629999995</v>
      </c>
      <c r="E18" s="67">
        <f t="shared" si="1"/>
        <v>857.72095691858419</v>
      </c>
      <c r="F18" s="66">
        <f t="shared" si="2"/>
        <v>2883.3648024999998</v>
      </c>
      <c r="G18" s="67">
        <f t="shared" si="3"/>
        <v>71.476746409882026</v>
      </c>
      <c r="H18" s="66">
        <f t="shared" si="4"/>
        <v>0</v>
      </c>
      <c r="I18" s="67">
        <f t="shared" si="5"/>
        <v>0</v>
      </c>
      <c r="J18" s="66">
        <f t="shared" si="6"/>
        <v>0</v>
      </c>
      <c r="K18" s="67">
        <f t="shared" si="7"/>
        <v>0</v>
      </c>
      <c r="L18" s="62">
        <f t="shared" si="8"/>
        <v>17.510312565789473</v>
      </c>
      <c r="M18" s="63">
        <f t="shared" si="9"/>
        <v>0.43406931018146977</v>
      </c>
      <c r="N18" s="62">
        <f t="shared" si="10"/>
        <v>8.7551562828947365</v>
      </c>
      <c r="O18" s="63">
        <f t="shared" si="11"/>
        <v>0.21703465509073488</v>
      </c>
      <c r="P18" s="62">
        <f t="shared" si="12"/>
        <v>3.5020625131578944</v>
      </c>
      <c r="Q18" s="63">
        <f t="shared" si="13"/>
        <v>8.6813862036293946E-2</v>
      </c>
      <c r="R18" s="23">
        <f t="shared" si="14"/>
        <v>17.510312565789473</v>
      </c>
      <c r="S18" s="23">
        <f t="shared" si="15"/>
        <v>0.43406931018146977</v>
      </c>
      <c r="T18" s="62">
        <f t="shared" si="16"/>
        <v>16.634796937499999</v>
      </c>
      <c r="U18" s="63">
        <f t="shared" si="17"/>
        <v>0.41236584467239629</v>
      </c>
      <c r="W18" s="36"/>
    </row>
    <row r="19" spans="1:23" x14ac:dyDescent="0.3">
      <c r="A19" s="16">
        <f t="shared" si="18"/>
        <v>11</v>
      </c>
      <c r="B19" s="66">
        <v>26234.63</v>
      </c>
      <c r="C19" s="86"/>
      <c r="D19" s="66">
        <f t="shared" si="0"/>
        <v>34616.594284999999</v>
      </c>
      <c r="E19" s="67">
        <f t="shared" si="1"/>
        <v>858.12295729538243</v>
      </c>
      <c r="F19" s="66">
        <f t="shared" si="2"/>
        <v>2884.7161904166664</v>
      </c>
      <c r="G19" s="67">
        <f t="shared" si="3"/>
        <v>71.510246441281865</v>
      </c>
      <c r="H19" s="66">
        <f t="shared" si="4"/>
        <v>0</v>
      </c>
      <c r="I19" s="67">
        <f t="shared" si="5"/>
        <v>0</v>
      </c>
      <c r="J19" s="66">
        <f t="shared" si="6"/>
        <v>0</v>
      </c>
      <c r="K19" s="67">
        <f t="shared" si="7"/>
        <v>0</v>
      </c>
      <c r="L19" s="62">
        <f t="shared" si="8"/>
        <v>17.518519375</v>
      </c>
      <c r="M19" s="63">
        <f t="shared" si="9"/>
        <v>0.43427275166770368</v>
      </c>
      <c r="N19" s="62">
        <f t="shared" si="10"/>
        <v>8.7592596875000002</v>
      </c>
      <c r="O19" s="63">
        <f t="shared" si="11"/>
        <v>0.21713637583385184</v>
      </c>
      <c r="P19" s="62">
        <f t="shared" si="12"/>
        <v>3.5037038750000002</v>
      </c>
      <c r="Q19" s="63">
        <f t="shared" si="13"/>
        <v>8.6854550333540739E-2</v>
      </c>
      <c r="R19" s="23">
        <f t="shared" si="14"/>
        <v>17.518519375</v>
      </c>
      <c r="S19" s="23">
        <f t="shared" si="15"/>
        <v>0.43427275166770368</v>
      </c>
      <c r="T19" s="62">
        <f t="shared" si="16"/>
        <v>16.64259340625</v>
      </c>
      <c r="U19" s="63">
        <f t="shared" si="17"/>
        <v>0.4125591140843185</v>
      </c>
      <c r="W19" s="36"/>
    </row>
    <row r="20" spans="1:23" x14ac:dyDescent="0.3">
      <c r="A20" s="16">
        <f t="shared" si="18"/>
        <v>12</v>
      </c>
      <c r="B20" s="66">
        <v>27366.71</v>
      </c>
      <c r="C20" s="86"/>
      <c r="D20" s="66">
        <f t="shared" si="0"/>
        <v>36110.373844999995</v>
      </c>
      <c r="E20" s="67">
        <f t="shared" si="1"/>
        <v>895.15278533164417</v>
      </c>
      <c r="F20" s="66">
        <f t="shared" si="2"/>
        <v>3009.1978204166662</v>
      </c>
      <c r="G20" s="67">
        <f t="shared" si="3"/>
        <v>74.59606544430369</v>
      </c>
      <c r="H20" s="66">
        <f t="shared" si="4"/>
        <v>0</v>
      </c>
      <c r="I20" s="67">
        <f t="shared" si="5"/>
        <v>0</v>
      </c>
      <c r="J20" s="66">
        <f t="shared" si="6"/>
        <v>0</v>
      </c>
      <c r="K20" s="67">
        <f t="shared" si="7"/>
        <v>0</v>
      </c>
      <c r="L20" s="62">
        <f t="shared" si="8"/>
        <v>18.274480690789471</v>
      </c>
      <c r="M20" s="63">
        <f t="shared" si="9"/>
        <v>0.45301254318403045</v>
      </c>
      <c r="N20" s="62">
        <f t="shared" si="10"/>
        <v>9.1372403453947353</v>
      </c>
      <c r="O20" s="63">
        <f t="shared" si="11"/>
        <v>0.22650627159201522</v>
      </c>
      <c r="P20" s="62">
        <f t="shared" si="12"/>
        <v>3.6548961381578939</v>
      </c>
      <c r="Q20" s="63">
        <f t="shared" si="13"/>
        <v>9.0602508636806092E-2</v>
      </c>
      <c r="R20" s="23">
        <f t="shared" si="14"/>
        <v>18.274480690789471</v>
      </c>
      <c r="S20" s="23">
        <f t="shared" si="15"/>
        <v>0.45301254318403045</v>
      </c>
      <c r="T20" s="62">
        <f t="shared" si="16"/>
        <v>17.360756656249997</v>
      </c>
      <c r="U20" s="63">
        <f t="shared" si="17"/>
        <v>0.43036191602482893</v>
      </c>
      <c r="W20" s="36"/>
    </row>
    <row r="21" spans="1:23" x14ac:dyDescent="0.3">
      <c r="A21" s="16">
        <f t="shared" si="18"/>
        <v>13</v>
      </c>
      <c r="B21" s="66">
        <v>27379</v>
      </c>
      <c r="C21" s="86"/>
      <c r="D21" s="66">
        <f t="shared" si="0"/>
        <v>36126.590499999998</v>
      </c>
      <c r="E21" s="67">
        <f t="shared" si="1"/>
        <v>895.55478570844252</v>
      </c>
      <c r="F21" s="66">
        <f t="shared" si="2"/>
        <v>3010.5492083333334</v>
      </c>
      <c r="G21" s="67">
        <f t="shared" si="3"/>
        <v>74.629565475703544</v>
      </c>
      <c r="H21" s="66">
        <f t="shared" si="4"/>
        <v>0</v>
      </c>
      <c r="I21" s="67">
        <f t="shared" si="5"/>
        <v>0</v>
      </c>
      <c r="J21" s="66">
        <f t="shared" si="6"/>
        <v>0</v>
      </c>
      <c r="K21" s="67">
        <f t="shared" si="7"/>
        <v>0</v>
      </c>
      <c r="L21" s="62">
        <f t="shared" si="8"/>
        <v>18.282687499999998</v>
      </c>
      <c r="M21" s="63">
        <f t="shared" si="9"/>
        <v>0.45321598467026436</v>
      </c>
      <c r="N21" s="62">
        <f t="shared" si="10"/>
        <v>9.141343749999999</v>
      </c>
      <c r="O21" s="63">
        <f t="shared" si="11"/>
        <v>0.22660799233513218</v>
      </c>
      <c r="P21" s="62">
        <f t="shared" si="12"/>
        <v>3.6565374999999998</v>
      </c>
      <c r="Q21" s="63">
        <f t="shared" si="13"/>
        <v>9.0643196934052886E-2</v>
      </c>
      <c r="R21" s="23">
        <f t="shared" si="14"/>
        <v>18.282687500000002</v>
      </c>
      <c r="S21" s="23">
        <f t="shared" si="15"/>
        <v>0.45321598467026447</v>
      </c>
      <c r="T21" s="62">
        <f t="shared" si="16"/>
        <v>17.368553124999998</v>
      </c>
      <c r="U21" s="63">
        <f t="shared" si="17"/>
        <v>0.43055518543675114</v>
      </c>
      <c r="W21" s="36"/>
    </row>
    <row r="22" spans="1:23" x14ac:dyDescent="0.3">
      <c r="A22" s="16">
        <f t="shared" si="18"/>
        <v>14</v>
      </c>
      <c r="B22" s="66">
        <v>28511.07</v>
      </c>
      <c r="C22" s="86"/>
      <c r="D22" s="66">
        <f t="shared" si="0"/>
        <v>37620.356864999994</v>
      </c>
      <c r="E22" s="67">
        <f t="shared" si="1"/>
        <v>932.58428664919825</v>
      </c>
      <c r="F22" s="66">
        <f t="shared" si="2"/>
        <v>3135.02973875</v>
      </c>
      <c r="G22" s="67">
        <f t="shared" si="3"/>
        <v>77.715357220766535</v>
      </c>
      <c r="H22" s="66">
        <f t="shared" si="4"/>
        <v>0</v>
      </c>
      <c r="I22" s="67">
        <f t="shared" si="5"/>
        <v>0</v>
      </c>
      <c r="J22" s="66">
        <f t="shared" si="6"/>
        <v>0</v>
      </c>
      <c r="K22" s="67">
        <f t="shared" si="7"/>
        <v>0</v>
      </c>
      <c r="L22" s="62">
        <f t="shared" si="8"/>
        <v>19.038642138157893</v>
      </c>
      <c r="M22" s="63">
        <f t="shared" si="9"/>
        <v>0.4719556106524283</v>
      </c>
      <c r="N22" s="62">
        <f t="shared" si="10"/>
        <v>9.5193210690789467</v>
      </c>
      <c r="O22" s="63">
        <f t="shared" si="11"/>
        <v>0.23597780532621415</v>
      </c>
      <c r="P22" s="62">
        <f t="shared" si="12"/>
        <v>3.8077284276315786</v>
      </c>
      <c r="Q22" s="63">
        <f t="shared" si="13"/>
        <v>9.4391122130485658E-2</v>
      </c>
      <c r="R22" s="23">
        <f t="shared" si="14"/>
        <v>19.038642138157897</v>
      </c>
      <c r="S22" s="23">
        <f t="shared" si="15"/>
        <v>0.47195561065242841</v>
      </c>
      <c r="T22" s="62">
        <f t="shared" si="16"/>
        <v>18.086710031249996</v>
      </c>
      <c r="U22" s="63">
        <f t="shared" si="17"/>
        <v>0.44835783011980684</v>
      </c>
      <c r="W22" s="36"/>
    </row>
    <row r="23" spans="1:23" x14ac:dyDescent="0.3">
      <c r="A23" s="16">
        <f t="shared" si="18"/>
        <v>15</v>
      </c>
      <c r="B23" s="66">
        <v>28523.4</v>
      </c>
      <c r="C23" s="86"/>
      <c r="D23" s="66">
        <f t="shared" si="0"/>
        <v>37636.626299999996</v>
      </c>
      <c r="E23" s="67">
        <f t="shared" si="1"/>
        <v>932.9875954080203</v>
      </c>
      <c r="F23" s="66">
        <f t="shared" si="2"/>
        <v>3136.3855250000001</v>
      </c>
      <c r="G23" s="67">
        <f t="shared" si="3"/>
        <v>77.748966284001696</v>
      </c>
      <c r="H23" s="66">
        <f t="shared" si="4"/>
        <v>0</v>
      </c>
      <c r="I23" s="67">
        <f t="shared" si="5"/>
        <v>0</v>
      </c>
      <c r="J23" s="66">
        <f t="shared" si="6"/>
        <v>0</v>
      </c>
      <c r="K23" s="67">
        <f t="shared" si="7"/>
        <v>0</v>
      </c>
      <c r="L23" s="62">
        <f t="shared" si="8"/>
        <v>19.046875657894734</v>
      </c>
      <c r="M23" s="63">
        <f t="shared" si="9"/>
        <v>0.47215971427531389</v>
      </c>
      <c r="N23" s="62">
        <f t="shared" si="10"/>
        <v>9.5234378289473671</v>
      </c>
      <c r="O23" s="63">
        <f t="shared" si="11"/>
        <v>0.23607985713765695</v>
      </c>
      <c r="P23" s="62">
        <f t="shared" si="12"/>
        <v>3.809375131578947</v>
      </c>
      <c r="Q23" s="63">
        <f t="shared" si="13"/>
        <v>9.4431942855062775E-2</v>
      </c>
      <c r="R23" s="23">
        <f t="shared" si="14"/>
        <v>19.046875657894738</v>
      </c>
      <c r="S23" s="23">
        <f t="shared" si="15"/>
        <v>0.47215971427531395</v>
      </c>
      <c r="T23" s="62">
        <f t="shared" si="16"/>
        <v>18.094531874999998</v>
      </c>
      <c r="U23" s="63">
        <f t="shared" si="17"/>
        <v>0.44855172856154818</v>
      </c>
      <c r="W23" s="36"/>
    </row>
    <row r="24" spans="1:23" x14ac:dyDescent="0.3">
      <c r="A24" s="16">
        <f t="shared" si="18"/>
        <v>16</v>
      </c>
      <c r="B24" s="66">
        <v>29655.47</v>
      </c>
      <c r="C24" s="86"/>
      <c r="D24" s="66">
        <f t="shared" si="0"/>
        <v>39130.392664999999</v>
      </c>
      <c r="E24" s="67">
        <f t="shared" si="1"/>
        <v>970.01709634877625</v>
      </c>
      <c r="F24" s="66">
        <f t="shared" si="2"/>
        <v>3260.8660554166668</v>
      </c>
      <c r="G24" s="67">
        <f t="shared" si="3"/>
        <v>80.834758029064687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19.80283029605263</v>
      </c>
      <c r="M24" s="63">
        <f t="shared" si="9"/>
        <v>0.49089934025747783</v>
      </c>
      <c r="N24" s="62">
        <f t="shared" si="10"/>
        <v>9.9014151480263148</v>
      </c>
      <c r="O24" s="63">
        <f t="shared" si="11"/>
        <v>0.24544967012873892</v>
      </c>
      <c r="P24" s="62">
        <f t="shared" si="12"/>
        <v>3.9605660592105258</v>
      </c>
      <c r="Q24" s="63">
        <f t="shared" si="13"/>
        <v>9.8179868051495561E-2</v>
      </c>
      <c r="R24" s="23">
        <f t="shared" si="14"/>
        <v>19.802830296052633</v>
      </c>
      <c r="S24" s="23">
        <f t="shared" si="15"/>
        <v>0.49089934025747789</v>
      </c>
      <c r="T24" s="62">
        <f t="shared" si="16"/>
        <v>18.812688781249999</v>
      </c>
      <c r="U24" s="63">
        <f t="shared" si="17"/>
        <v>0.46635437324460394</v>
      </c>
      <c r="W24" s="36"/>
    </row>
    <row r="25" spans="1:23" x14ac:dyDescent="0.3">
      <c r="A25" s="16">
        <f t="shared" si="18"/>
        <v>17</v>
      </c>
      <c r="B25" s="66">
        <v>29667.759999999998</v>
      </c>
      <c r="C25" s="86"/>
      <c r="D25" s="66">
        <f t="shared" si="0"/>
        <v>39146.609319999996</v>
      </c>
      <c r="E25" s="67">
        <f t="shared" si="1"/>
        <v>970.41909672557438</v>
      </c>
      <c r="F25" s="66">
        <f t="shared" si="2"/>
        <v>3262.2174433333325</v>
      </c>
      <c r="G25" s="67">
        <f t="shared" si="3"/>
        <v>80.868258060464512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19.811037105263157</v>
      </c>
      <c r="M25" s="63">
        <f t="shared" si="9"/>
        <v>0.49110278174371175</v>
      </c>
      <c r="N25" s="62">
        <f t="shared" si="10"/>
        <v>9.9055185526315785</v>
      </c>
      <c r="O25" s="63">
        <f t="shared" si="11"/>
        <v>0.24555139087185587</v>
      </c>
      <c r="P25" s="62">
        <f t="shared" si="12"/>
        <v>3.9622074210526312</v>
      </c>
      <c r="Q25" s="63">
        <f t="shared" si="13"/>
        <v>9.8220556348742341E-2</v>
      </c>
      <c r="R25" s="23">
        <f t="shared" si="14"/>
        <v>19.811037105263154</v>
      </c>
      <c r="S25" s="23">
        <f t="shared" si="15"/>
        <v>0.49110278174371164</v>
      </c>
      <c r="T25" s="62">
        <f t="shared" si="16"/>
        <v>18.820485249999997</v>
      </c>
      <c r="U25" s="63">
        <f t="shared" si="17"/>
        <v>0.4665476426565261</v>
      </c>
      <c r="W25" s="36"/>
    </row>
    <row r="26" spans="1:23" x14ac:dyDescent="0.3">
      <c r="A26" s="16">
        <f t="shared" si="18"/>
        <v>18</v>
      </c>
      <c r="B26" s="66">
        <v>30799.83</v>
      </c>
      <c r="C26" s="86"/>
      <c r="D26" s="66">
        <f t="shared" si="0"/>
        <v>40640.375684999999</v>
      </c>
      <c r="E26" s="67">
        <f t="shared" si="1"/>
        <v>1007.4485976663303</v>
      </c>
      <c r="F26" s="66">
        <f t="shared" si="2"/>
        <v>3386.6979737500001</v>
      </c>
      <c r="G26" s="67">
        <f t="shared" si="3"/>
        <v>83.954049805527532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20.566991743421053</v>
      </c>
      <c r="M26" s="63">
        <f t="shared" si="9"/>
        <v>0.50984240772587563</v>
      </c>
      <c r="N26" s="62">
        <f t="shared" si="10"/>
        <v>10.283495871710526</v>
      </c>
      <c r="O26" s="63">
        <f t="shared" si="11"/>
        <v>0.25492120386293782</v>
      </c>
      <c r="P26" s="62">
        <f t="shared" si="12"/>
        <v>4.1133983486842105</v>
      </c>
      <c r="Q26" s="63">
        <f t="shared" si="13"/>
        <v>0.10196848154517514</v>
      </c>
      <c r="R26" s="23">
        <f t="shared" si="14"/>
        <v>20.566991743421053</v>
      </c>
      <c r="S26" s="23">
        <f t="shared" si="15"/>
        <v>0.50984240772587563</v>
      </c>
      <c r="T26" s="62">
        <f t="shared" si="16"/>
        <v>19.538642156249999</v>
      </c>
      <c r="U26" s="63">
        <f t="shared" si="17"/>
        <v>0.48435028733958185</v>
      </c>
      <c r="W26" s="36"/>
    </row>
    <row r="27" spans="1:23" x14ac:dyDescent="0.3">
      <c r="A27" s="16">
        <f t="shared" si="18"/>
        <v>19</v>
      </c>
      <c r="B27" s="66">
        <v>30812.13</v>
      </c>
      <c r="C27" s="86"/>
      <c r="D27" s="66">
        <f t="shared" si="0"/>
        <v>40656.605534999995</v>
      </c>
      <c r="E27" s="67">
        <f t="shared" si="1"/>
        <v>1007.8509251386344</v>
      </c>
      <c r="F27" s="66">
        <f t="shared" si="2"/>
        <v>3388.0504612499999</v>
      </c>
      <c r="G27" s="67">
        <f t="shared" si="3"/>
        <v>83.987577094886205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20.575205230263155</v>
      </c>
      <c r="M27" s="63">
        <f t="shared" si="9"/>
        <v>0.51004601474627242</v>
      </c>
      <c r="N27" s="62">
        <f t="shared" si="10"/>
        <v>10.287602615131577</v>
      </c>
      <c r="O27" s="63">
        <f t="shared" si="11"/>
        <v>0.25502300737313621</v>
      </c>
      <c r="P27" s="62">
        <f t="shared" si="12"/>
        <v>4.1150410460526308</v>
      </c>
      <c r="Q27" s="63">
        <f t="shared" si="13"/>
        <v>0.10200920294925447</v>
      </c>
      <c r="R27" s="23">
        <f t="shared" si="14"/>
        <v>20.575205230263158</v>
      </c>
      <c r="S27" s="23">
        <f t="shared" si="15"/>
        <v>0.51004601474627254</v>
      </c>
      <c r="T27" s="62">
        <f t="shared" si="16"/>
        <v>19.546444968749999</v>
      </c>
      <c r="U27" s="63">
        <f t="shared" si="17"/>
        <v>0.48454371400895885</v>
      </c>
      <c r="W27" s="36"/>
    </row>
    <row r="28" spans="1:23" x14ac:dyDescent="0.3">
      <c r="A28" s="16">
        <f t="shared" si="18"/>
        <v>20</v>
      </c>
      <c r="B28" s="66">
        <v>31944.2</v>
      </c>
      <c r="C28" s="86"/>
      <c r="D28" s="66">
        <f t="shared" si="0"/>
        <v>42150.371899999998</v>
      </c>
      <c r="E28" s="67">
        <f t="shared" si="1"/>
        <v>1044.8804260793904</v>
      </c>
      <c r="F28" s="66">
        <f t="shared" si="2"/>
        <v>3512.5309916666665</v>
      </c>
      <c r="G28" s="67">
        <f t="shared" si="3"/>
        <v>87.073368839949197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21.33115986842105</v>
      </c>
      <c r="M28" s="63">
        <f t="shared" si="9"/>
        <v>0.52878564072843637</v>
      </c>
      <c r="N28" s="62">
        <f t="shared" si="10"/>
        <v>10.665579934210525</v>
      </c>
      <c r="O28" s="63">
        <f t="shared" si="11"/>
        <v>0.26439282036421818</v>
      </c>
      <c r="P28" s="62">
        <f t="shared" si="12"/>
        <v>4.26623197368421</v>
      </c>
      <c r="Q28" s="63">
        <f t="shared" si="13"/>
        <v>0.10575712814568727</v>
      </c>
      <c r="R28" s="23">
        <f t="shared" si="14"/>
        <v>21.331159868421054</v>
      </c>
      <c r="S28" s="23">
        <f t="shared" si="15"/>
        <v>0.52878564072843648</v>
      </c>
      <c r="T28" s="62">
        <f t="shared" si="16"/>
        <v>20.264601875</v>
      </c>
      <c r="U28" s="63">
        <f t="shared" si="17"/>
        <v>0.50234635869201461</v>
      </c>
      <c r="W28" s="36"/>
    </row>
    <row r="29" spans="1:23" x14ac:dyDescent="0.3">
      <c r="A29" s="16">
        <f t="shared" si="18"/>
        <v>21</v>
      </c>
      <c r="B29" s="66">
        <v>31956.49</v>
      </c>
      <c r="C29" s="86"/>
      <c r="D29" s="66">
        <f t="shared" si="0"/>
        <v>42166.588555000002</v>
      </c>
      <c r="E29" s="67">
        <f t="shared" si="1"/>
        <v>1045.2824264561887</v>
      </c>
      <c r="F29" s="66">
        <f t="shared" si="2"/>
        <v>3513.8823795833332</v>
      </c>
      <c r="G29" s="67">
        <f t="shared" si="3"/>
        <v>87.106868871349036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21.339366677631581</v>
      </c>
      <c r="M29" s="63">
        <f t="shared" si="9"/>
        <v>0.52898908221467034</v>
      </c>
      <c r="N29" s="62">
        <f t="shared" si="10"/>
        <v>10.669683338815791</v>
      </c>
      <c r="O29" s="63">
        <f t="shared" si="11"/>
        <v>0.26449454110733517</v>
      </c>
      <c r="P29" s="62">
        <f t="shared" si="12"/>
        <v>4.2678733355263159</v>
      </c>
      <c r="Q29" s="63">
        <f t="shared" si="13"/>
        <v>0.10579781644293407</v>
      </c>
      <c r="R29" s="23">
        <f t="shared" si="14"/>
        <v>21.339366677631581</v>
      </c>
      <c r="S29" s="23">
        <f t="shared" si="15"/>
        <v>0.52898908221467034</v>
      </c>
      <c r="T29" s="62">
        <f t="shared" si="16"/>
        <v>20.272398343750002</v>
      </c>
      <c r="U29" s="63">
        <f t="shared" si="17"/>
        <v>0.50253962810393682</v>
      </c>
      <c r="W29" s="36"/>
    </row>
    <row r="30" spans="1:23" x14ac:dyDescent="0.3">
      <c r="A30" s="16">
        <f t="shared" si="18"/>
        <v>22</v>
      </c>
      <c r="B30" s="66">
        <v>33088.559999999998</v>
      </c>
      <c r="C30" s="86"/>
      <c r="D30" s="66">
        <f t="shared" si="0"/>
        <v>43660.354919999991</v>
      </c>
      <c r="E30" s="67">
        <f t="shared" si="1"/>
        <v>1082.3119273969442</v>
      </c>
      <c r="F30" s="66">
        <f t="shared" si="2"/>
        <v>3638.3629099999994</v>
      </c>
      <c r="G30" s="67">
        <f t="shared" si="3"/>
        <v>90.192660616412027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22.095321315789469</v>
      </c>
      <c r="M30" s="63">
        <f t="shared" si="9"/>
        <v>0.54772870819683417</v>
      </c>
      <c r="N30" s="62">
        <f t="shared" si="10"/>
        <v>11.047660657894735</v>
      </c>
      <c r="O30" s="63">
        <f t="shared" si="11"/>
        <v>0.27386435409841708</v>
      </c>
      <c r="P30" s="62">
        <f t="shared" si="12"/>
        <v>4.4190642631578942</v>
      </c>
      <c r="Q30" s="63">
        <f t="shared" si="13"/>
        <v>0.10954574163936684</v>
      </c>
      <c r="R30" s="23">
        <f t="shared" si="14"/>
        <v>22.095321315789469</v>
      </c>
      <c r="S30" s="23">
        <f t="shared" si="15"/>
        <v>0.54772870819683417</v>
      </c>
      <c r="T30" s="62">
        <f t="shared" si="16"/>
        <v>20.990555249999996</v>
      </c>
      <c r="U30" s="63">
        <f t="shared" si="17"/>
        <v>0.52034227278699241</v>
      </c>
      <c r="W30" s="36"/>
    </row>
    <row r="31" spans="1:23" x14ac:dyDescent="0.3">
      <c r="A31" s="16">
        <f t="shared" si="18"/>
        <v>23</v>
      </c>
      <c r="B31" s="66">
        <v>34232.959999999999</v>
      </c>
      <c r="C31" s="86"/>
      <c r="D31" s="66">
        <f t="shared" si="0"/>
        <v>45170.390719999996</v>
      </c>
      <c r="E31" s="67">
        <f t="shared" si="1"/>
        <v>1119.7447370965222</v>
      </c>
      <c r="F31" s="66">
        <f t="shared" si="2"/>
        <v>3764.1992266666662</v>
      </c>
      <c r="G31" s="67">
        <f t="shared" si="3"/>
        <v>93.31206142471018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22.859509473684209</v>
      </c>
      <c r="M31" s="63">
        <f t="shared" si="9"/>
        <v>0.5666724378018837</v>
      </c>
      <c r="N31" s="62">
        <f t="shared" si="10"/>
        <v>11.429754736842105</v>
      </c>
      <c r="O31" s="63">
        <f t="shared" si="11"/>
        <v>0.28333621890094185</v>
      </c>
      <c r="P31" s="62">
        <f t="shared" si="12"/>
        <v>4.5719018947368415</v>
      </c>
      <c r="Q31" s="63">
        <f t="shared" si="13"/>
        <v>0.11333448756037674</v>
      </c>
      <c r="R31" s="23">
        <f t="shared" si="14"/>
        <v>22.859509473684206</v>
      </c>
      <c r="S31" s="23">
        <f t="shared" si="15"/>
        <v>0.56667243780188359</v>
      </c>
      <c r="T31" s="62">
        <f t="shared" si="16"/>
        <v>21.716533999999999</v>
      </c>
      <c r="U31" s="63">
        <f t="shared" si="17"/>
        <v>0.53833881591178956</v>
      </c>
      <c r="W31" s="36"/>
    </row>
    <row r="32" spans="1:23" x14ac:dyDescent="0.3">
      <c r="A32" s="16">
        <f t="shared" si="18"/>
        <v>24</v>
      </c>
      <c r="B32" s="66">
        <v>35365.03</v>
      </c>
      <c r="C32" s="86"/>
      <c r="D32" s="66">
        <f t="shared" si="0"/>
        <v>46664.157084999992</v>
      </c>
      <c r="E32" s="67">
        <f t="shared" si="1"/>
        <v>1156.7742380372781</v>
      </c>
      <c r="F32" s="66">
        <f t="shared" si="2"/>
        <v>3888.6797570833328</v>
      </c>
      <c r="G32" s="67">
        <f t="shared" si="3"/>
        <v>96.397853169773171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23.615464111842101</v>
      </c>
      <c r="M32" s="63">
        <f t="shared" si="9"/>
        <v>0.58541206378404753</v>
      </c>
      <c r="N32" s="62">
        <f t="shared" si="10"/>
        <v>11.807732055921051</v>
      </c>
      <c r="O32" s="63">
        <f t="shared" si="11"/>
        <v>0.29270603189202377</v>
      </c>
      <c r="P32" s="62">
        <f t="shared" si="12"/>
        <v>4.7230928223684199</v>
      </c>
      <c r="Q32" s="63">
        <f t="shared" si="13"/>
        <v>0.11708241275680951</v>
      </c>
      <c r="R32" s="23">
        <f t="shared" si="14"/>
        <v>23.615464111842101</v>
      </c>
      <c r="S32" s="23">
        <f t="shared" si="15"/>
        <v>0.58541206378404753</v>
      </c>
      <c r="T32" s="62">
        <f t="shared" si="16"/>
        <v>22.434690906249998</v>
      </c>
      <c r="U32" s="63">
        <f t="shared" si="17"/>
        <v>0.55614146059484526</v>
      </c>
      <c r="W32" s="36"/>
    </row>
    <row r="33" spans="1:23" x14ac:dyDescent="0.3">
      <c r="A33" s="16">
        <f t="shared" si="18"/>
        <v>25</v>
      </c>
      <c r="B33" s="66">
        <v>35377.33</v>
      </c>
      <c r="C33" s="86"/>
      <c r="D33" s="66">
        <f t="shared" si="0"/>
        <v>46680.386934999995</v>
      </c>
      <c r="E33" s="67">
        <f t="shared" si="1"/>
        <v>1157.1765655095821</v>
      </c>
      <c r="F33" s="66">
        <f t="shared" si="2"/>
        <v>3890.0322445833335</v>
      </c>
      <c r="G33" s="67">
        <f t="shared" si="3"/>
        <v>96.431380459131859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23.623677598684207</v>
      </c>
      <c r="M33" s="63">
        <f t="shared" si="9"/>
        <v>0.58561567080444443</v>
      </c>
      <c r="N33" s="62">
        <f t="shared" si="10"/>
        <v>11.811838799342103</v>
      </c>
      <c r="O33" s="63">
        <f t="shared" si="11"/>
        <v>0.29280783540222222</v>
      </c>
      <c r="P33" s="62">
        <f t="shared" si="12"/>
        <v>4.724735519736841</v>
      </c>
      <c r="Q33" s="63">
        <f t="shared" si="13"/>
        <v>0.11712313416088888</v>
      </c>
      <c r="R33" s="23">
        <f t="shared" si="14"/>
        <v>23.62367759868421</v>
      </c>
      <c r="S33" s="23">
        <f t="shared" si="15"/>
        <v>0.58561567080444454</v>
      </c>
      <c r="T33" s="62">
        <f t="shared" si="16"/>
        <v>22.442493718749997</v>
      </c>
      <c r="U33" s="63">
        <f t="shared" si="17"/>
        <v>0.5563348872642222</v>
      </c>
      <c r="W33" s="36"/>
    </row>
    <row r="34" spans="1:23" x14ac:dyDescent="0.3">
      <c r="A34" s="16">
        <f t="shared" si="18"/>
        <v>26</v>
      </c>
      <c r="B34" s="66">
        <v>35377.33</v>
      </c>
      <c r="C34" s="86"/>
      <c r="D34" s="66">
        <f t="shared" si="0"/>
        <v>46680.386934999995</v>
      </c>
      <c r="E34" s="67">
        <f t="shared" si="1"/>
        <v>1157.1765655095821</v>
      </c>
      <c r="F34" s="66">
        <f t="shared" si="2"/>
        <v>3890.0322445833335</v>
      </c>
      <c r="G34" s="67">
        <f t="shared" si="3"/>
        <v>96.431380459131859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23.623677598684207</v>
      </c>
      <c r="M34" s="63">
        <f t="shared" si="9"/>
        <v>0.58561567080444443</v>
      </c>
      <c r="N34" s="62">
        <f t="shared" si="10"/>
        <v>11.811838799342103</v>
      </c>
      <c r="O34" s="63">
        <f t="shared" si="11"/>
        <v>0.29280783540222222</v>
      </c>
      <c r="P34" s="62">
        <f t="shared" si="12"/>
        <v>4.724735519736841</v>
      </c>
      <c r="Q34" s="63">
        <f t="shared" si="13"/>
        <v>0.11712313416088888</v>
      </c>
      <c r="R34" s="23">
        <f t="shared" si="14"/>
        <v>23.62367759868421</v>
      </c>
      <c r="S34" s="23">
        <f t="shared" si="15"/>
        <v>0.58561567080444454</v>
      </c>
      <c r="T34" s="62">
        <f t="shared" si="16"/>
        <v>22.442493718749997</v>
      </c>
      <c r="U34" s="63">
        <f t="shared" si="17"/>
        <v>0.5563348872642222</v>
      </c>
      <c r="W34" s="36"/>
    </row>
    <row r="35" spans="1:23" x14ac:dyDescent="0.3">
      <c r="A35" s="16">
        <f t="shared" si="18"/>
        <v>27</v>
      </c>
      <c r="B35" s="66">
        <v>35389.620000000003</v>
      </c>
      <c r="C35" s="86"/>
      <c r="D35" s="66">
        <f t="shared" si="0"/>
        <v>46696.603589999999</v>
      </c>
      <c r="E35" s="67">
        <f t="shared" si="1"/>
        <v>1157.5785658863804</v>
      </c>
      <c r="F35" s="66">
        <f t="shared" si="2"/>
        <v>3891.3836325000002</v>
      </c>
      <c r="G35" s="67">
        <f t="shared" si="3"/>
        <v>96.464880490531712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23.631884407894738</v>
      </c>
      <c r="M35" s="63">
        <f t="shared" si="9"/>
        <v>0.5858191122906784</v>
      </c>
      <c r="N35" s="62">
        <f t="shared" si="10"/>
        <v>11.815942203947369</v>
      </c>
      <c r="O35" s="63">
        <f t="shared" si="11"/>
        <v>0.2929095561453392</v>
      </c>
      <c r="P35" s="62">
        <f t="shared" si="12"/>
        <v>4.7263768815789478</v>
      </c>
      <c r="Q35" s="63">
        <f t="shared" si="13"/>
        <v>0.11716382245813568</v>
      </c>
      <c r="R35" s="23">
        <f t="shared" si="14"/>
        <v>23.631884407894738</v>
      </c>
      <c r="S35" s="23">
        <f t="shared" si="15"/>
        <v>0.5858191122906784</v>
      </c>
      <c r="T35" s="62">
        <f t="shared" si="16"/>
        <v>22.450290187499998</v>
      </c>
      <c r="U35" s="63">
        <f t="shared" si="17"/>
        <v>0.55652815667614441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6"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7109375" style="1" customWidth="1"/>
    <col min="24" max="16384" width="8.85546875" style="1"/>
  </cols>
  <sheetData>
    <row r="1" spans="1:23" ht="16.5" x14ac:dyDescent="0.3">
      <c r="A1" s="5" t="s">
        <v>39</v>
      </c>
      <c r="B1" s="5"/>
      <c r="C1" s="5" t="s">
        <v>87</v>
      </c>
      <c r="D1" s="5"/>
      <c r="E1" s="6"/>
      <c r="G1" s="5"/>
      <c r="H1" s="5"/>
      <c r="N1" s="34">
        <f>D6</f>
        <v>42917</v>
      </c>
      <c r="Q1" s="8" t="s">
        <v>38</v>
      </c>
    </row>
    <row r="2" spans="1:23" x14ac:dyDescent="0.3">
      <c r="A2" s="8"/>
      <c r="T2" s="57" t="s">
        <v>90</v>
      </c>
      <c r="U2" s="11">
        <f>'LOG4'!$U$2</f>
        <v>1.3194999999999999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22760.45</v>
      </c>
      <c r="C8" s="86"/>
      <c r="D8" s="66">
        <f t="shared" ref="D8:D35" si="0">B8*$U$2</f>
        <v>30032.413774999997</v>
      </c>
      <c r="E8" s="67">
        <f t="shared" ref="E8:E35" si="1">D8/40.3399</f>
        <v>744.48409081331374</v>
      </c>
      <c r="F8" s="66">
        <f t="shared" ref="F8:F35" si="2">B8/12*$U$2</f>
        <v>2502.7011479166663</v>
      </c>
      <c r="G8" s="67">
        <f t="shared" ref="G8:G35" si="3">F8/40.3399</f>
        <v>62.040340901109481</v>
      </c>
      <c r="H8" s="66">
        <f t="shared" ref="H8:H35" si="4">((B8&lt;19968.2)*913.03+(B8&gt;19968.2)*(B8&lt;20424.71)*(20424.71-B8+456.51)+(B8&gt;20424.71)*(B8&lt;22659.62)*456.51+(B8&gt;22659.62)*(B8&lt;23116.13)*(23116.13-B8))/12*$U$2</f>
        <v>39.109980000000029</v>
      </c>
      <c r="I8" s="67">
        <f t="shared" ref="I8:I35" si="5">H8/40.3399</f>
        <v>0.9695110796010904</v>
      </c>
      <c r="J8" s="66">
        <f t="shared" ref="J8:J35" si="6">((B8&lt;19968.2)*456.51+(B8&gt;19968.2)*(B8&lt;20196.46)*(20196.46-B8+228.26)+(B8&gt;20196.46)*(B8&lt;22659.62)*228.26+(B8&gt;22659.62)*(B8&lt;22887.88)*(22887.88-B8))/12*$U$2</f>
        <v>14.011990416666698</v>
      </c>
      <c r="K8" s="67">
        <f t="shared" ref="K8:K35" si="7">J8/40.3399</f>
        <v>0.3473481693476359</v>
      </c>
      <c r="L8" s="62">
        <f t="shared" ref="L8:L35" si="8">D8/1976</f>
        <v>15.198589967105262</v>
      </c>
      <c r="M8" s="63">
        <f t="shared" ref="M8:M35" si="9">L8/40.3399</f>
        <v>0.37676320385289158</v>
      </c>
      <c r="N8" s="62">
        <f t="shared" ref="N8:N35" si="10">L8/2</f>
        <v>7.5992949835526309</v>
      </c>
      <c r="O8" s="63">
        <f t="shared" ref="O8:O35" si="11">N8/40.3399</f>
        <v>0.18838160192644579</v>
      </c>
      <c r="P8" s="62">
        <f t="shared" ref="P8:P35" si="12">L8/5</f>
        <v>3.0397179934210525</v>
      </c>
      <c r="Q8" s="63">
        <f t="shared" ref="Q8:Q35" si="13">P8/40.3399</f>
        <v>7.5352640770578322E-2</v>
      </c>
      <c r="R8" s="23">
        <f t="shared" ref="R8:R35" si="14">(F8+H8)/1976*12</f>
        <v>15.436099967105264</v>
      </c>
      <c r="S8" s="23">
        <f t="shared" ref="S8:S35" si="15">R8/40.3399</f>
        <v>0.38265092295978087</v>
      </c>
      <c r="T8" s="62">
        <f t="shared" ref="T8:T35" si="16">D8/2080</f>
        <v>14.438660468749999</v>
      </c>
      <c r="U8" s="63">
        <f t="shared" ref="U8:U35" si="17">T8/40.3399</f>
        <v>0.35792504366024702</v>
      </c>
      <c r="W8" s="36"/>
    </row>
    <row r="9" spans="1:23" x14ac:dyDescent="0.3">
      <c r="A9" s="16">
        <f t="shared" ref="A9:A35" si="18">+A8+1</f>
        <v>1</v>
      </c>
      <c r="B9" s="66">
        <v>23145.78</v>
      </c>
      <c r="C9" s="86"/>
      <c r="D9" s="66">
        <f t="shared" si="0"/>
        <v>30540.856709999996</v>
      </c>
      <c r="E9" s="67">
        <f t="shared" si="1"/>
        <v>757.08806194363387</v>
      </c>
      <c r="F9" s="66">
        <f t="shared" si="2"/>
        <v>2545.0713924999995</v>
      </c>
      <c r="G9" s="67">
        <f t="shared" si="3"/>
        <v>63.090671828636154</v>
      </c>
      <c r="H9" s="66">
        <f t="shared" si="4"/>
        <v>0</v>
      </c>
      <c r="I9" s="67">
        <f t="shared" si="5"/>
        <v>0</v>
      </c>
      <c r="J9" s="66">
        <f t="shared" si="6"/>
        <v>0</v>
      </c>
      <c r="K9" s="67">
        <f t="shared" si="7"/>
        <v>0</v>
      </c>
      <c r="L9" s="62">
        <f t="shared" si="8"/>
        <v>15.45589914473684</v>
      </c>
      <c r="M9" s="63">
        <f t="shared" si="9"/>
        <v>0.38314173175285116</v>
      </c>
      <c r="N9" s="62">
        <f t="shared" si="10"/>
        <v>7.72794957236842</v>
      </c>
      <c r="O9" s="63">
        <f t="shared" si="11"/>
        <v>0.19157086587642558</v>
      </c>
      <c r="P9" s="62">
        <f t="shared" si="12"/>
        <v>3.091179828947368</v>
      </c>
      <c r="Q9" s="63">
        <f t="shared" si="13"/>
        <v>7.6628346350570226E-2</v>
      </c>
      <c r="R9" s="23">
        <f t="shared" si="14"/>
        <v>15.455899144736838</v>
      </c>
      <c r="S9" s="23">
        <f t="shared" si="15"/>
        <v>0.3831417317528511</v>
      </c>
      <c r="T9" s="62">
        <f t="shared" si="16"/>
        <v>14.683104187499998</v>
      </c>
      <c r="U9" s="63">
        <f t="shared" si="17"/>
        <v>0.36398464516520856</v>
      </c>
      <c r="W9" s="36"/>
    </row>
    <row r="10" spans="1:23" x14ac:dyDescent="0.3">
      <c r="A10" s="16">
        <f t="shared" si="18"/>
        <v>2</v>
      </c>
      <c r="B10" s="66">
        <v>23531.08</v>
      </c>
      <c r="C10" s="86"/>
      <c r="D10" s="66">
        <f t="shared" si="0"/>
        <v>31049.260060000001</v>
      </c>
      <c r="E10" s="67">
        <f t="shared" si="1"/>
        <v>769.69105178743632</v>
      </c>
      <c r="F10" s="66">
        <f t="shared" si="2"/>
        <v>2587.4383383333334</v>
      </c>
      <c r="G10" s="67">
        <f t="shared" si="3"/>
        <v>64.14092098228636</v>
      </c>
      <c r="H10" s="66">
        <f t="shared" si="4"/>
        <v>0</v>
      </c>
      <c r="I10" s="67">
        <f t="shared" si="5"/>
        <v>0</v>
      </c>
      <c r="J10" s="66">
        <f t="shared" si="6"/>
        <v>0</v>
      </c>
      <c r="K10" s="67">
        <f t="shared" si="7"/>
        <v>0</v>
      </c>
      <c r="L10" s="62">
        <f t="shared" si="8"/>
        <v>15.713188289473685</v>
      </c>
      <c r="M10" s="63">
        <f t="shared" si="9"/>
        <v>0.38951976305032199</v>
      </c>
      <c r="N10" s="62">
        <f t="shared" si="10"/>
        <v>7.8565941447368424</v>
      </c>
      <c r="O10" s="63">
        <f t="shared" si="11"/>
        <v>0.19475988152516099</v>
      </c>
      <c r="P10" s="62">
        <f t="shared" si="12"/>
        <v>3.142637657894737</v>
      </c>
      <c r="Q10" s="63">
        <f t="shared" si="13"/>
        <v>7.79039526100644E-2</v>
      </c>
      <c r="R10" s="23">
        <f t="shared" si="14"/>
        <v>15.713188289473685</v>
      </c>
      <c r="S10" s="23">
        <f t="shared" si="15"/>
        <v>0.38951976305032199</v>
      </c>
      <c r="T10" s="62">
        <f t="shared" si="16"/>
        <v>14.927528875</v>
      </c>
      <c r="U10" s="63">
        <f t="shared" si="17"/>
        <v>0.37004377489780588</v>
      </c>
      <c r="W10" s="36"/>
    </row>
    <row r="11" spans="1:23" x14ac:dyDescent="0.3">
      <c r="A11" s="16">
        <f t="shared" si="18"/>
        <v>3</v>
      </c>
      <c r="B11" s="66">
        <v>23915.97</v>
      </c>
      <c r="C11" s="86"/>
      <c r="D11" s="66">
        <f t="shared" si="0"/>
        <v>31557.122414999998</v>
      </c>
      <c r="E11" s="67">
        <f t="shared" si="1"/>
        <v>782.28063071549502</v>
      </c>
      <c r="F11" s="66">
        <f t="shared" si="2"/>
        <v>2629.7602012500001</v>
      </c>
      <c r="G11" s="67">
        <f t="shared" si="3"/>
        <v>65.19005255962459</v>
      </c>
      <c r="H11" s="66">
        <f t="shared" si="4"/>
        <v>0</v>
      </c>
      <c r="I11" s="67">
        <f t="shared" si="5"/>
        <v>0</v>
      </c>
      <c r="J11" s="66">
        <f t="shared" si="6"/>
        <v>0</v>
      </c>
      <c r="K11" s="67">
        <f t="shared" si="7"/>
        <v>0</v>
      </c>
      <c r="L11" s="62">
        <f t="shared" si="8"/>
        <v>15.970203651315789</v>
      </c>
      <c r="M11" s="63">
        <f t="shared" si="9"/>
        <v>0.39589100744711286</v>
      </c>
      <c r="N11" s="62">
        <f t="shared" si="10"/>
        <v>7.9851018256578943</v>
      </c>
      <c r="O11" s="63">
        <f t="shared" si="11"/>
        <v>0.19794550372355643</v>
      </c>
      <c r="P11" s="62">
        <f t="shared" si="12"/>
        <v>3.1940407302631577</v>
      </c>
      <c r="Q11" s="63">
        <f t="shared" si="13"/>
        <v>7.9178201489422576E-2</v>
      </c>
      <c r="R11" s="23">
        <f t="shared" si="14"/>
        <v>15.970203651315789</v>
      </c>
      <c r="S11" s="23">
        <f t="shared" si="15"/>
        <v>0.39589100744711286</v>
      </c>
      <c r="T11" s="62">
        <f t="shared" si="16"/>
        <v>15.171693468749998</v>
      </c>
      <c r="U11" s="63">
        <f t="shared" si="17"/>
        <v>0.3760964570747572</v>
      </c>
      <c r="W11" s="36"/>
    </row>
    <row r="12" spans="1:23" x14ac:dyDescent="0.3">
      <c r="A12" s="16">
        <f t="shared" si="18"/>
        <v>4</v>
      </c>
      <c r="B12" s="66">
        <v>24408.04</v>
      </c>
      <c r="C12" s="86"/>
      <c r="D12" s="66">
        <f t="shared" si="0"/>
        <v>32206.408779999998</v>
      </c>
      <c r="E12" s="67">
        <f t="shared" si="1"/>
        <v>798.3760192762004</v>
      </c>
      <c r="F12" s="66">
        <f t="shared" si="2"/>
        <v>2683.8673983333333</v>
      </c>
      <c r="G12" s="67">
        <f t="shared" si="3"/>
        <v>66.531334939683376</v>
      </c>
      <c r="H12" s="66">
        <f t="shared" si="4"/>
        <v>0</v>
      </c>
      <c r="I12" s="67">
        <f t="shared" si="5"/>
        <v>0</v>
      </c>
      <c r="J12" s="66">
        <f t="shared" si="6"/>
        <v>0</v>
      </c>
      <c r="K12" s="67">
        <f t="shared" si="7"/>
        <v>0</v>
      </c>
      <c r="L12" s="62">
        <f t="shared" si="8"/>
        <v>16.29878986842105</v>
      </c>
      <c r="M12" s="63">
        <f t="shared" si="9"/>
        <v>0.40403644700212571</v>
      </c>
      <c r="N12" s="62">
        <f t="shared" si="10"/>
        <v>8.149394934210525</v>
      </c>
      <c r="O12" s="63">
        <f t="shared" si="11"/>
        <v>0.20201822350106285</v>
      </c>
      <c r="P12" s="62">
        <f t="shared" si="12"/>
        <v>3.2597579736842102</v>
      </c>
      <c r="Q12" s="63">
        <f t="shared" si="13"/>
        <v>8.0807289400425142E-2</v>
      </c>
      <c r="R12" s="23">
        <f t="shared" si="14"/>
        <v>16.298789868421053</v>
      </c>
      <c r="S12" s="23">
        <f t="shared" si="15"/>
        <v>0.40403644700212576</v>
      </c>
      <c r="T12" s="62">
        <f t="shared" si="16"/>
        <v>15.483850374999999</v>
      </c>
      <c r="U12" s="63">
        <f t="shared" si="17"/>
        <v>0.38383462465201945</v>
      </c>
      <c r="W12" s="36"/>
    </row>
    <row r="13" spans="1:23" x14ac:dyDescent="0.3">
      <c r="A13" s="16">
        <f t="shared" si="18"/>
        <v>5</v>
      </c>
      <c r="B13" s="66">
        <v>24576.34</v>
      </c>
      <c r="C13" s="86"/>
      <c r="D13" s="66">
        <f t="shared" si="0"/>
        <v>32428.480629999998</v>
      </c>
      <c r="E13" s="67">
        <f t="shared" si="1"/>
        <v>803.8810366411418</v>
      </c>
      <c r="F13" s="66">
        <f t="shared" si="2"/>
        <v>2702.373385833333</v>
      </c>
      <c r="G13" s="67">
        <f t="shared" si="3"/>
        <v>66.990086386761817</v>
      </c>
      <c r="H13" s="66">
        <f t="shared" si="4"/>
        <v>0</v>
      </c>
      <c r="I13" s="67">
        <f t="shared" si="5"/>
        <v>0</v>
      </c>
      <c r="J13" s="66">
        <f t="shared" si="6"/>
        <v>0</v>
      </c>
      <c r="K13" s="67">
        <f t="shared" si="7"/>
        <v>0</v>
      </c>
      <c r="L13" s="62">
        <f t="shared" si="8"/>
        <v>16.411174407894737</v>
      </c>
      <c r="M13" s="63">
        <f t="shared" si="9"/>
        <v>0.40682238696414064</v>
      </c>
      <c r="N13" s="62">
        <f t="shared" si="10"/>
        <v>8.2055872039473687</v>
      </c>
      <c r="O13" s="63">
        <f t="shared" si="11"/>
        <v>0.20341119348207032</v>
      </c>
      <c r="P13" s="62">
        <f t="shared" si="12"/>
        <v>3.2822348815789475</v>
      </c>
      <c r="Q13" s="63">
        <f t="shared" si="13"/>
        <v>8.1364477392828136E-2</v>
      </c>
      <c r="R13" s="23">
        <f t="shared" si="14"/>
        <v>16.411174407894734</v>
      </c>
      <c r="S13" s="23">
        <f t="shared" si="15"/>
        <v>0.40682238696414058</v>
      </c>
      <c r="T13" s="62">
        <f t="shared" si="16"/>
        <v>15.5906156875</v>
      </c>
      <c r="U13" s="63">
        <f t="shared" si="17"/>
        <v>0.3864812676159336</v>
      </c>
      <c r="W13" s="36"/>
    </row>
    <row r="14" spans="1:23" x14ac:dyDescent="0.3">
      <c r="A14" s="16">
        <f t="shared" si="18"/>
        <v>6</v>
      </c>
      <c r="B14" s="66">
        <v>25627.46</v>
      </c>
      <c r="C14" s="86"/>
      <c r="D14" s="66">
        <f t="shared" si="0"/>
        <v>33815.433469999996</v>
      </c>
      <c r="E14" s="67">
        <f t="shared" si="1"/>
        <v>838.26269946132732</v>
      </c>
      <c r="F14" s="66">
        <f t="shared" si="2"/>
        <v>2817.9527891666662</v>
      </c>
      <c r="G14" s="67">
        <f t="shared" si="3"/>
        <v>69.8552249551106</v>
      </c>
      <c r="H14" s="66">
        <f t="shared" si="4"/>
        <v>0</v>
      </c>
      <c r="I14" s="67">
        <f t="shared" si="5"/>
        <v>0</v>
      </c>
      <c r="J14" s="66">
        <f t="shared" si="6"/>
        <v>0</v>
      </c>
      <c r="K14" s="67">
        <f t="shared" si="7"/>
        <v>0</v>
      </c>
      <c r="L14" s="62">
        <f t="shared" si="8"/>
        <v>17.113073618421051</v>
      </c>
      <c r="M14" s="63">
        <f t="shared" si="9"/>
        <v>0.42422201389743286</v>
      </c>
      <c r="N14" s="62">
        <f t="shared" si="10"/>
        <v>8.5565368092105256</v>
      </c>
      <c r="O14" s="63">
        <f t="shared" si="11"/>
        <v>0.21211100694871643</v>
      </c>
      <c r="P14" s="62">
        <f t="shared" si="12"/>
        <v>3.4226147236842102</v>
      </c>
      <c r="Q14" s="63">
        <f t="shared" si="13"/>
        <v>8.4844402779486572E-2</v>
      </c>
      <c r="R14" s="23">
        <f t="shared" si="14"/>
        <v>17.113073618421051</v>
      </c>
      <c r="S14" s="23">
        <f t="shared" si="15"/>
        <v>0.42422201389743286</v>
      </c>
      <c r="T14" s="62">
        <f t="shared" si="16"/>
        <v>16.2574199375</v>
      </c>
      <c r="U14" s="63">
        <f t="shared" si="17"/>
        <v>0.40301091320256122</v>
      </c>
      <c r="W14" s="36"/>
    </row>
    <row r="15" spans="1:23" x14ac:dyDescent="0.3">
      <c r="A15" s="16">
        <f t="shared" si="18"/>
        <v>7</v>
      </c>
      <c r="B15" s="66">
        <v>25635.51</v>
      </c>
      <c r="C15" s="86"/>
      <c r="D15" s="66">
        <f t="shared" si="0"/>
        <v>33826.055444999998</v>
      </c>
      <c r="E15" s="67">
        <f t="shared" si="1"/>
        <v>838.52601134360759</v>
      </c>
      <c r="F15" s="66">
        <f t="shared" si="2"/>
        <v>2818.83795375</v>
      </c>
      <c r="G15" s="67">
        <f t="shared" si="3"/>
        <v>69.877167611967309</v>
      </c>
      <c r="H15" s="66">
        <f t="shared" si="4"/>
        <v>0</v>
      </c>
      <c r="I15" s="67">
        <f t="shared" si="5"/>
        <v>0</v>
      </c>
      <c r="J15" s="66">
        <f t="shared" si="6"/>
        <v>0</v>
      </c>
      <c r="K15" s="67">
        <f t="shared" si="7"/>
        <v>0</v>
      </c>
      <c r="L15" s="62">
        <f t="shared" si="8"/>
        <v>17.118449111842104</v>
      </c>
      <c r="M15" s="63">
        <f t="shared" si="9"/>
        <v>0.42435526889858682</v>
      </c>
      <c r="N15" s="62">
        <f t="shared" si="10"/>
        <v>8.5592245559210518</v>
      </c>
      <c r="O15" s="63">
        <f t="shared" si="11"/>
        <v>0.21217763444929341</v>
      </c>
      <c r="P15" s="62">
        <f t="shared" si="12"/>
        <v>3.4236898223684209</v>
      </c>
      <c r="Q15" s="63">
        <f t="shared" si="13"/>
        <v>8.4871053779717376E-2</v>
      </c>
      <c r="R15" s="23">
        <f t="shared" si="14"/>
        <v>17.118449111842107</v>
      </c>
      <c r="S15" s="23">
        <f t="shared" si="15"/>
        <v>0.42435526889858693</v>
      </c>
      <c r="T15" s="62">
        <f t="shared" si="16"/>
        <v>16.262526656249999</v>
      </c>
      <c r="U15" s="63">
        <f t="shared" si="17"/>
        <v>0.40313750545365751</v>
      </c>
      <c r="W15" s="36"/>
    </row>
    <row r="16" spans="1:23" x14ac:dyDescent="0.3">
      <c r="A16" s="16">
        <f t="shared" si="18"/>
        <v>8</v>
      </c>
      <c r="B16" s="66">
        <v>26846.84</v>
      </c>
      <c r="C16" s="86"/>
      <c r="D16" s="66">
        <f t="shared" si="0"/>
        <v>35424.405379999997</v>
      </c>
      <c r="E16" s="67">
        <f t="shared" si="1"/>
        <v>878.14807126443043</v>
      </c>
      <c r="F16" s="66">
        <f t="shared" si="2"/>
        <v>2952.0337816666665</v>
      </c>
      <c r="G16" s="67">
        <f t="shared" si="3"/>
        <v>73.179005938702545</v>
      </c>
      <c r="H16" s="66">
        <f t="shared" si="4"/>
        <v>0</v>
      </c>
      <c r="I16" s="67">
        <f t="shared" si="5"/>
        <v>0</v>
      </c>
      <c r="J16" s="66">
        <f t="shared" si="6"/>
        <v>0</v>
      </c>
      <c r="K16" s="67">
        <f t="shared" si="7"/>
        <v>0</v>
      </c>
      <c r="L16" s="62">
        <f t="shared" si="8"/>
        <v>17.927330657894736</v>
      </c>
      <c r="M16" s="63">
        <f t="shared" si="9"/>
        <v>0.44440691865608828</v>
      </c>
      <c r="N16" s="62">
        <f t="shared" si="10"/>
        <v>8.9636653289473678</v>
      </c>
      <c r="O16" s="63">
        <f t="shared" si="11"/>
        <v>0.22220345932804414</v>
      </c>
      <c r="P16" s="62">
        <f t="shared" si="12"/>
        <v>3.5854661315789471</v>
      </c>
      <c r="Q16" s="63">
        <f t="shared" si="13"/>
        <v>8.888138373121765E-2</v>
      </c>
      <c r="R16" s="23">
        <f t="shared" si="14"/>
        <v>17.927330657894736</v>
      </c>
      <c r="S16" s="23">
        <f t="shared" si="15"/>
        <v>0.44440691865608828</v>
      </c>
      <c r="T16" s="62">
        <f t="shared" si="16"/>
        <v>17.030964124999997</v>
      </c>
      <c r="U16" s="63">
        <f t="shared" si="17"/>
        <v>0.4221865727232838</v>
      </c>
      <c r="W16" s="36"/>
    </row>
    <row r="17" spans="1:23" x14ac:dyDescent="0.3">
      <c r="A17" s="16">
        <f t="shared" si="18"/>
        <v>9</v>
      </c>
      <c r="B17" s="66">
        <v>26854.92</v>
      </c>
      <c r="C17" s="86"/>
      <c r="D17" s="66">
        <f t="shared" si="0"/>
        <v>35435.066939999997</v>
      </c>
      <c r="E17" s="67">
        <f t="shared" si="1"/>
        <v>878.41236443322862</v>
      </c>
      <c r="F17" s="66">
        <f t="shared" si="2"/>
        <v>2952.9222449999997</v>
      </c>
      <c r="G17" s="67">
        <f t="shared" si="3"/>
        <v>73.201030369435713</v>
      </c>
      <c r="H17" s="66">
        <f t="shared" si="4"/>
        <v>0</v>
      </c>
      <c r="I17" s="67">
        <f t="shared" si="5"/>
        <v>0</v>
      </c>
      <c r="J17" s="66">
        <f t="shared" si="6"/>
        <v>0</v>
      </c>
      <c r="K17" s="67">
        <f t="shared" si="7"/>
        <v>0</v>
      </c>
      <c r="L17" s="62">
        <f t="shared" si="8"/>
        <v>17.932726184210527</v>
      </c>
      <c r="M17" s="63">
        <f t="shared" si="9"/>
        <v>0.4445406702597311</v>
      </c>
      <c r="N17" s="62">
        <f t="shared" si="10"/>
        <v>8.9663630921052633</v>
      </c>
      <c r="O17" s="63">
        <f t="shared" si="11"/>
        <v>0.22227033512986555</v>
      </c>
      <c r="P17" s="62">
        <f t="shared" si="12"/>
        <v>3.5865452368421051</v>
      </c>
      <c r="Q17" s="63">
        <f t="shared" si="13"/>
        <v>8.8908134051946211E-2</v>
      </c>
      <c r="R17" s="23">
        <f t="shared" si="14"/>
        <v>17.932726184210523</v>
      </c>
      <c r="S17" s="23">
        <f t="shared" si="15"/>
        <v>0.44454067025973099</v>
      </c>
      <c r="T17" s="62">
        <f t="shared" si="16"/>
        <v>17.036089874999998</v>
      </c>
      <c r="U17" s="63">
        <f t="shared" si="17"/>
        <v>0.42231363674674449</v>
      </c>
      <c r="W17" s="36"/>
    </row>
    <row r="18" spans="1:23" x14ac:dyDescent="0.3">
      <c r="A18" s="16">
        <f t="shared" si="18"/>
        <v>10</v>
      </c>
      <c r="B18" s="66">
        <v>28066.22</v>
      </c>
      <c r="C18" s="86"/>
      <c r="D18" s="66">
        <f t="shared" si="0"/>
        <v>37033.377289999997</v>
      </c>
      <c r="E18" s="67">
        <f t="shared" si="1"/>
        <v>918.03344306753354</v>
      </c>
      <c r="F18" s="66">
        <f t="shared" si="2"/>
        <v>3086.1147741666668</v>
      </c>
      <c r="G18" s="67">
        <f t="shared" si="3"/>
        <v>76.502786922294476</v>
      </c>
      <c r="H18" s="66">
        <f t="shared" si="4"/>
        <v>0</v>
      </c>
      <c r="I18" s="67">
        <f t="shared" si="5"/>
        <v>0</v>
      </c>
      <c r="J18" s="66">
        <f t="shared" si="6"/>
        <v>0</v>
      </c>
      <c r="K18" s="67">
        <f t="shared" si="7"/>
        <v>0</v>
      </c>
      <c r="L18" s="62">
        <f t="shared" si="8"/>
        <v>18.74158769736842</v>
      </c>
      <c r="M18" s="63">
        <f t="shared" si="9"/>
        <v>0.4645918234147437</v>
      </c>
      <c r="N18" s="62">
        <f t="shared" si="10"/>
        <v>9.3707938486842099</v>
      </c>
      <c r="O18" s="63">
        <f t="shared" si="11"/>
        <v>0.23229591170737185</v>
      </c>
      <c r="P18" s="62">
        <f t="shared" si="12"/>
        <v>3.7483175394736841</v>
      </c>
      <c r="Q18" s="63">
        <f t="shared" si="13"/>
        <v>9.2918364682948743E-2</v>
      </c>
      <c r="R18" s="23">
        <f t="shared" si="14"/>
        <v>18.741587697368423</v>
      </c>
      <c r="S18" s="23">
        <f t="shared" si="15"/>
        <v>0.46459182341474381</v>
      </c>
      <c r="T18" s="62">
        <f t="shared" si="16"/>
        <v>17.804508312499998</v>
      </c>
      <c r="U18" s="63">
        <f t="shared" si="17"/>
        <v>0.4413622322440065</v>
      </c>
      <c r="W18" s="36"/>
    </row>
    <row r="19" spans="1:23" x14ac:dyDescent="0.3">
      <c r="A19" s="16">
        <f t="shared" si="18"/>
        <v>11</v>
      </c>
      <c r="B19" s="66">
        <v>28074.3</v>
      </c>
      <c r="C19" s="86"/>
      <c r="D19" s="66">
        <f t="shared" si="0"/>
        <v>37044.038849999997</v>
      </c>
      <c r="E19" s="67">
        <f t="shared" si="1"/>
        <v>918.29773623633173</v>
      </c>
      <c r="F19" s="66">
        <f t="shared" si="2"/>
        <v>3087.0032375000001</v>
      </c>
      <c r="G19" s="67">
        <f t="shared" si="3"/>
        <v>76.524811353027644</v>
      </c>
      <c r="H19" s="66">
        <f t="shared" si="4"/>
        <v>0</v>
      </c>
      <c r="I19" s="67">
        <f t="shared" si="5"/>
        <v>0</v>
      </c>
      <c r="J19" s="66">
        <f t="shared" si="6"/>
        <v>0</v>
      </c>
      <c r="K19" s="67">
        <f t="shared" si="7"/>
        <v>0</v>
      </c>
      <c r="L19" s="62">
        <f t="shared" si="8"/>
        <v>18.746983223684207</v>
      </c>
      <c r="M19" s="63">
        <f t="shared" si="9"/>
        <v>0.46472557501838646</v>
      </c>
      <c r="N19" s="62">
        <f t="shared" si="10"/>
        <v>9.3734916118421037</v>
      </c>
      <c r="O19" s="63">
        <f t="shared" si="11"/>
        <v>0.23236278750919323</v>
      </c>
      <c r="P19" s="62">
        <f t="shared" si="12"/>
        <v>3.7493966447368416</v>
      </c>
      <c r="Q19" s="63">
        <f t="shared" si="13"/>
        <v>9.2945115003677289E-2</v>
      </c>
      <c r="R19" s="23">
        <f t="shared" si="14"/>
        <v>18.746983223684211</v>
      </c>
      <c r="S19" s="23">
        <f t="shared" si="15"/>
        <v>0.46472557501838652</v>
      </c>
      <c r="T19" s="62">
        <f t="shared" si="16"/>
        <v>17.809634062499999</v>
      </c>
      <c r="U19" s="63">
        <f t="shared" si="17"/>
        <v>0.44148929626746719</v>
      </c>
      <c r="W19" s="36"/>
    </row>
    <row r="20" spans="1:23" x14ac:dyDescent="0.3">
      <c r="A20" s="16">
        <f t="shared" si="18"/>
        <v>12</v>
      </c>
      <c r="B20" s="66">
        <v>29285.599999999999</v>
      </c>
      <c r="C20" s="86"/>
      <c r="D20" s="66">
        <f t="shared" si="0"/>
        <v>38642.349199999997</v>
      </c>
      <c r="E20" s="67">
        <f t="shared" si="1"/>
        <v>957.91881487063665</v>
      </c>
      <c r="F20" s="66">
        <f t="shared" si="2"/>
        <v>3220.1957666666663</v>
      </c>
      <c r="G20" s="67">
        <f t="shared" si="3"/>
        <v>79.826567905886392</v>
      </c>
      <c r="H20" s="66">
        <f t="shared" si="4"/>
        <v>0</v>
      </c>
      <c r="I20" s="67">
        <f t="shared" si="5"/>
        <v>0</v>
      </c>
      <c r="J20" s="66">
        <f t="shared" si="6"/>
        <v>0</v>
      </c>
      <c r="K20" s="67">
        <f t="shared" si="7"/>
        <v>0</v>
      </c>
      <c r="L20" s="62">
        <f t="shared" si="8"/>
        <v>19.555844736842104</v>
      </c>
      <c r="M20" s="63">
        <f t="shared" si="9"/>
        <v>0.48477672817339912</v>
      </c>
      <c r="N20" s="62">
        <f t="shared" si="10"/>
        <v>9.7779223684210521</v>
      </c>
      <c r="O20" s="63">
        <f t="shared" si="11"/>
        <v>0.24238836408669956</v>
      </c>
      <c r="P20" s="62">
        <f t="shared" si="12"/>
        <v>3.911168947368421</v>
      </c>
      <c r="Q20" s="63">
        <f t="shared" si="13"/>
        <v>9.6955345634679835E-2</v>
      </c>
      <c r="R20" s="23">
        <f t="shared" si="14"/>
        <v>19.555844736842104</v>
      </c>
      <c r="S20" s="23">
        <f t="shared" si="15"/>
        <v>0.48477672817339912</v>
      </c>
      <c r="T20" s="62">
        <f t="shared" si="16"/>
        <v>18.578052499999998</v>
      </c>
      <c r="U20" s="63">
        <f t="shared" si="17"/>
        <v>0.46053789176472915</v>
      </c>
      <c r="W20" s="36"/>
    </row>
    <row r="21" spans="1:23" x14ac:dyDescent="0.3">
      <c r="A21" s="16">
        <f t="shared" si="18"/>
        <v>13</v>
      </c>
      <c r="B21" s="66">
        <v>29294.91</v>
      </c>
      <c r="C21" s="86"/>
      <c r="D21" s="66">
        <f t="shared" si="0"/>
        <v>38654.633744999999</v>
      </c>
      <c r="E21" s="67">
        <f t="shared" si="1"/>
        <v>958.22334078666529</v>
      </c>
      <c r="F21" s="66">
        <f t="shared" si="2"/>
        <v>3221.2194787499993</v>
      </c>
      <c r="G21" s="67">
        <f t="shared" si="3"/>
        <v>79.851945065555427</v>
      </c>
      <c r="H21" s="66">
        <f t="shared" si="4"/>
        <v>0</v>
      </c>
      <c r="I21" s="67">
        <f t="shared" si="5"/>
        <v>0</v>
      </c>
      <c r="J21" s="66">
        <f t="shared" si="6"/>
        <v>0</v>
      </c>
      <c r="K21" s="67">
        <f t="shared" si="7"/>
        <v>0</v>
      </c>
      <c r="L21" s="62">
        <f t="shared" si="8"/>
        <v>19.562061611842104</v>
      </c>
      <c r="M21" s="63">
        <f t="shared" si="9"/>
        <v>0.48493084047908158</v>
      </c>
      <c r="N21" s="62">
        <f t="shared" si="10"/>
        <v>9.781030805921052</v>
      </c>
      <c r="O21" s="63">
        <f t="shared" si="11"/>
        <v>0.24246542023954079</v>
      </c>
      <c r="P21" s="62">
        <f t="shared" si="12"/>
        <v>3.9124123223684206</v>
      </c>
      <c r="Q21" s="63">
        <f t="shared" si="13"/>
        <v>9.6986168095816311E-2</v>
      </c>
      <c r="R21" s="23">
        <f t="shared" si="14"/>
        <v>19.5620616118421</v>
      </c>
      <c r="S21" s="23">
        <f t="shared" si="15"/>
        <v>0.48493084047908153</v>
      </c>
      <c r="T21" s="62">
        <f t="shared" si="16"/>
        <v>18.583958531250001</v>
      </c>
      <c r="U21" s="63">
        <f t="shared" si="17"/>
        <v>0.46068429845512759</v>
      </c>
      <c r="W21" s="36"/>
    </row>
    <row r="22" spans="1:23" x14ac:dyDescent="0.3">
      <c r="A22" s="16">
        <f t="shared" si="18"/>
        <v>14</v>
      </c>
      <c r="B22" s="66">
        <v>30506.21</v>
      </c>
      <c r="C22" s="86"/>
      <c r="D22" s="66">
        <f t="shared" si="0"/>
        <v>40252.944094999999</v>
      </c>
      <c r="E22" s="67">
        <f t="shared" si="1"/>
        <v>997.84441942097033</v>
      </c>
      <c r="F22" s="66">
        <f t="shared" si="2"/>
        <v>3354.412007916666</v>
      </c>
      <c r="G22" s="67">
        <f t="shared" si="3"/>
        <v>83.153701618414175</v>
      </c>
      <c r="H22" s="66">
        <f t="shared" si="4"/>
        <v>0</v>
      </c>
      <c r="I22" s="67">
        <f t="shared" si="5"/>
        <v>0</v>
      </c>
      <c r="J22" s="66">
        <f t="shared" si="6"/>
        <v>0</v>
      </c>
      <c r="K22" s="67">
        <f t="shared" si="7"/>
        <v>0</v>
      </c>
      <c r="L22" s="62">
        <f t="shared" si="8"/>
        <v>20.370923125000001</v>
      </c>
      <c r="M22" s="63">
        <f t="shared" si="9"/>
        <v>0.50498199363409435</v>
      </c>
      <c r="N22" s="62">
        <f t="shared" si="10"/>
        <v>10.1854615625</v>
      </c>
      <c r="O22" s="63">
        <f t="shared" si="11"/>
        <v>0.25249099681704718</v>
      </c>
      <c r="P22" s="62">
        <f t="shared" si="12"/>
        <v>4.074184625</v>
      </c>
      <c r="Q22" s="63">
        <f t="shared" si="13"/>
        <v>0.10099639872681886</v>
      </c>
      <c r="R22" s="23">
        <f t="shared" si="14"/>
        <v>20.370923124999997</v>
      </c>
      <c r="S22" s="23">
        <f t="shared" si="15"/>
        <v>0.50498199363409424</v>
      </c>
      <c r="T22" s="62">
        <f t="shared" si="16"/>
        <v>19.352376968750001</v>
      </c>
      <c r="U22" s="63">
        <f t="shared" si="17"/>
        <v>0.47973289395238961</v>
      </c>
      <c r="W22" s="36"/>
    </row>
    <row r="23" spans="1:23" x14ac:dyDescent="0.3">
      <c r="A23" s="16">
        <f t="shared" si="18"/>
        <v>15</v>
      </c>
      <c r="B23" s="66">
        <v>30519.39</v>
      </c>
      <c r="C23" s="86"/>
      <c r="D23" s="66">
        <f t="shared" si="0"/>
        <v>40270.335104999998</v>
      </c>
      <c r="E23" s="67">
        <f t="shared" si="1"/>
        <v>998.27553129779687</v>
      </c>
      <c r="F23" s="66">
        <f t="shared" si="2"/>
        <v>3355.8612587499993</v>
      </c>
      <c r="G23" s="67">
        <f t="shared" si="3"/>
        <v>83.189627608149735</v>
      </c>
      <c r="H23" s="66">
        <f t="shared" si="4"/>
        <v>0</v>
      </c>
      <c r="I23" s="67">
        <f t="shared" si="5"/>
        <v>0</v>
      </c>
      <c r="J23" s="66">
        <f t="shared" si="6"/>
        <v>0</v>
      </c>
      <c r="K23" s="67">
        <f t="shared" si="7"/>
        <v>0</v>
      </c>
      <c r="L23" s="62">
        <f t="shared" si="8"/>
        <v>20.379724243421052</v>
      </c>
      <c r="M23" s="63">
        <f t="shared" si="9"/>
        <v>0.50520016766082843</v>
      </c>
      <c r="N23" s="62">
        <f t="shared" si="10"/>
        <v>10.189862121710526</v>
      </c>
      <c r="O23" s="63">
        <f t="shared" si="11"/>
        <v>0.25260008383041421</v>
      </c>
      <c r="P23" s="62">
        <f t="shared" si="12"/>
        <v>4.0759448486842107</v>
      </c>
      <c r="Q23" s="63">
        <f t="shared" si="13"/>
        <v>0.10104003353216569</v>
      </c>
      <c r="R23" s="23">
        <f t="shared" si="14"/>
        <v>20.379724243421048</v>
      </c>
      <c r="S23" s="23">
        <f t="shared" si="15"/>
        <v>0.50520016766082831</v>
      </c>
      <c r="T23" s="62">
        <f t="shared" si="16"/>
        <v>19.360738031249998</v>
      </c>
      <c r="U23" s="63">
        <f t="shared" si="17"/>
        <v>0.47994015927778694</v>
      </c>
      <c r="W23" s="36"/>
    </row>
    <row r="24" spans="1:23" x14ac:dyDescent="0.3">
      <c r="A24" s="16">
        <f t="shared" si="18"/>
        <v>16</v>
      </c>
      <c r="B24" s="66">
        <v>31730.69</v>
      </c>
      <c r="C24" s="86"/>
      <c r="D24" s="66">
        <f t="shared" si="0"/>
        <v>41868.645454999998</v>
      </c>
      <c r="E24" s="67">
        <f t="shared" si="1"/>
        <v>1037.8966099321019</v>
      </c>
      <c r="F24" s="66">
        <f t="shared" si="2"/>
        <v>3489.0537879166659</v>
      </c>
      <c r="G24" s="67">
        <f t="shared" si="3"/>
        <v>86.491384161008483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21.188585756578945</v>
      </c>
      <c r="M24" s="63">
        <f t="shared" si="9"/>
        <v>0.52525132081584103</v>
      </c>
      <c r="N24" s="62">
        <f t="shared" si="10"/>
        <v>10.594292878289473</v>
      </c>
      <c r="O24" s="63">
        <f t="shared" si="11"/>
        <v>0.26262566040792051</v>
      </c>
      <c r="P24" s="62">
        <f t="shared" si="12"/>
        <v>4.2377171513157892</v>
      </c>
      <c r="Q24" s="63">
        <f t="shared" si="13"/>
        <v>0.10505026416316821</v>
      </c>
      <c r="R24" s="23">
        <f t="shared" si="14"/>
        <v>21.188585756578945</v>
      </c>
      <c r="S24" s="23">
        <f t="shared" si="15"/>
        <v>0.52525132081584103</v>
      </c>
      <c r="T24" s="62">
        <f t="shared" si="16"/>
        <v>20.129156468750001</v>
      </c>
      <c r="U24" s="63">
        <f t="shared" si="17"/>
        <v>0.49898875477504906</v>
      </c>
      <c r="W24" s="36"/>
    </row>
    <row r="25" spans="1:23" x14ac:dyDescent="0.3">
      <c r="A25" s="16">
        <f t="shared" si="18"/>
        <v>17</v>
      </c>
      <c r="B25" s="66">
        <v>31743.86</v>
      </c>
      <c r="C25" s="86"/>
      <c r="D25" s="66">
        <f t="shared" si="0"/>
        <v>41886.023269999998</v>
      </c>
      <c r="E25" s="67">
        <f t="shared" si="1"/>
        <v>1038.3273947134226</v>
      </c>
      <c r="F25" s="66">
        <f t="shared" si="2"/>
        <v>3490.5019391666665</v>
      </c>
      <c r="G25" s="67">
        <f t="shared" si="3"/>
        <v>86.527282892785223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21.197380197368421</v>
      </c>
      <c r="M25" s="63">
        <f t="shared" si="9"/>
        <v>0.52546932930841228</v>
      </c>
      <c r="N25" s="62">
        <f t="shared" si="10"/>
        <v>10.598690098684211</v>
      </c>
      <c r="O25" s="63">
        <f t="shared" si="11"/>
        <v>0.26273466465420614</v>
      </c>
      <c r="P25" s="62">
        <f t="shared" si="12"/>
        <v>4.2394760394736846</v>
      </c>
      <c r="Q25" s="63">
        <f t="shared" si="13"/>
        <v>0.10509386586168247</v>
      </c>
      <c r="R25" s="23">
        <f t="shared" si="14"/>
        <v>21.197380197368421</v>
      </c>
      <c r="S25" s="23">
        <f t="shared" si="15"/>
        <v>0.52546932930841228</v>
      </c>
      <c r="T25" s="62">
        <f t="shared" si="16"/>
        <v>20.137511187499999</v>
      </c>
      <c r="U25" s="63">
        <f t="shared" si="17"/>
        <v>0.49919586284299167</v>
      </c>
      <c r="W25" s="36"/>
    </row>
    <row r="26" spans="1:23" x14ac:dyDescent="0.3">
      <c r="A26" s="16">
        <f t="shared" si="18"/>
        <v>18</v>
      </c>
      <c r="B26" s="66">
        <v>32955.160000000003</v>
      </c>
      <c r="C26" s="86"/>
      <c r="D26" s="66">
        <f t="shared" si="0"/>
        <v>43484.333619999998</v>
      </c>
      <c r="E26" s="67">
        <f t="shared" si="1"/>
        <v>1077.9484733477277</v>
      </c>
      <c r="F26" s="66">
        <f t="shared" si="2"/>
        <v>3623.6944683333336</v>
      </c>
      <c r="G26" s="67">
        <f t="shared" si="3"/>
        <v>89.829039445643986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22.006241710526314</v>
      </c>
      <c r="M26" s="63">
        <f t="shared" si="9"/>
        <v>0.54552048246342488</v>
      </c>
      <c r="N26" s="62">
        <f t="shared" si="10"/>
        <v>11.003120855263157</v>
      </c>
      <c r="O26" s="63">
        <f t="shared" si="11"/>
        <v>0.27276024123171244</v>
      </c>
      <c r="P26" s="62">
        <f t="shared" si="12"/>
        <v>4.4012483421052631</v>
      </c>
      <c r="Q26" s="63">
        <f t="shared" si="13"/>
        <v>0.10910409649268499</v>
      </c>
      <c r="R26" s="23">
        <f t="shared" si="14"/>
        <v>22.006241710526318</v>
      </c>
      <c r="S26" s="23">
        <f t="shared" si="15"/>
        <v>0.54552048246342499</v>
      </c>
      <c r="T26" s="62">
        <f t="shared" si="16"/>
        <v>20.905929624999999</v>
      </c>
      <c r="U26" s="63">
        <f t="shared" si="17"/>
        <v>0.51824445834025368</v>
      </c>
      <c r="W26" s="36"/>
    </row>
    <row r="27" spans="1:23" x14ac:dyDescent="0.3">
      <c r="A27" s="16">
        <f t="shared" si="18"/>
        <v>19</v>
      </c>
      <c r="B27" s="66">
        <v>32968.339999999997</v>
      </c>
      <c r="C27" s="86"/>
      <c r="D27" s="66">
        <f t="shared" si="0"/>
        <v>43501.72462999999</v>
      </c>
      <c r="E27" s="67">
        <f t="shared" si="1"/>
        <v>1078.3795852245541</v>
      </c>
      <c r="F27" s="66">
        <f t="shared" si="2"/>
        <v>3625.143719166666</v>
      </c>
      <c r="G27" s="67">
        <f t="shared" si="3"/>
        <v>89.864965435379517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22.015042828947362</v>
      </c>
      <c r="M27" s="63">
        <f t="shared" si="9"/>
        <v>0.54573865649015896</v>
      </c>
      <c r="N27" s="62">
        <f t="shared" si="10"/>
        <v>11.007521414473681</v>
      </c>
      <c r="O27" s="63">
        <f t="shared" si="11"/>
        <v>0.27286932824507948</v>
      </c>
      <c r="P27" s="62">
        <f t="shared" si="12"/>
        <v>4.403008565789472</v>
      </c>
      <c r="Q27" s="63">
        <f t="shared" si="13"/>
        <v>0.10914773129803178</v>
      </c>
      <c r="R27" s="23">
        <f t="shared" si="14"/>
        <v>22.015042828947365</v>
      </c>
      <c r="S27" s="23">
        <f t="shared" si="15"/>
        <v>0.54573865649015896</v>
      </c>
      <c r="T27" s="62">
        <f t="shared" si="16"/>
        <v>20.914290687499996</v>
      </c>
      <c r="U27" s="63">
        <f t="shared" si="17"/>
        <v>0.51845172366565107</v>
      </c>
      <c r="W27" s="36"/>
    </row>
    <row r="28" spans="1:23" x14ac:dyDescent="0.3">
      <c r="A28" s="16">
        <f t="shared" si="18"/>
        <v>20</v>
      </c>
      <c r="B28" s="66">
        <v>34179.64</v>
      </c>
      <c r="C28" s="86"/>
      <c r="D28" s="66">
        <f t="shared" si="0"/>
        <v>45100.034979999997</v>
      </c>
      <c r="E28" s="67">
        <f t="shared" si="1"/>
        <v>1118.0006638588593</v>
      </c>
      <c r="F28" s="66">
        <f t="shared" si="2"/>
        <v>3758.3362483333331</v>
      </c>
      <c r="G28" s="67">
        <f t="shared" si="3"/>
        <v>93.166721988238265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22.823904342105262</v>
      </c>
      <c r="M28" s="63">
        <f t="shared" si="9"/>
        <v>0.56578980964517167</v>
      </c>
      <c r="N28" s="62">
        <f t="shared" si="10"/>
        <v>11.411952171052631</v>
      </c>
      <c r="O28" s="63">
        <f t="shared" si="11"/>
        <v>0.28289490482258584</v>
      </c>
      <c r="P28" s="62">
        <f t="shared" si="12"/>
        <v>4.5647808684210522</v>
      </c>
      <c r="Q28" s="63">
        <f t="shared" si="13"/>
        <v>0.11315796192903434</v>
      </c>
      <c r="R28" s="23">
        <f t="shared" si="14"/>
        <v>22.823904342105259</v>
      </c>
      <c r="S28" s="23">
        <f t="shared" si="15"/>
        <v>0.56578980964517167</v>
      </c>
      <c r="T28" s="62">
        <f t="shared" si="16"/>
        <v>21.682709124999999</v>
      </c>
      <c r="U28" s="63">
        <f t="shared" si="17"/>
        <v>0.53750031916291308</v>
      </c>
      <c r="W28" s="36"/>
    </row>
    <row r="29" spans="1:23" x14ac:dyDescent="0.3">
      <c r="A29" s="16">
        <f t="shared" si="18"/>
        <v>21</v>
      </c>
      <c r="B29" s="66">
        <v>34192.81</v>
      </c>
      <c r="C29" s="86"/>
      <c r="D29" s="66">
        <f t="shared" si="0"/>
        <v>45117.412794999997</v>
      </c>
      <c r="E29" s="67">
        <f t="shared" si="1"/>
        <v>1118.43144864018</v>
      </c>
      <c r="F29" s="66">
        <f t="shared" si="2"/>
        <v>3759.7843995833327</v>
      </c>
      <c r="G29" s="67">
        <f t="shared" si="3"/>
        <v>93.202620720014991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22.832698782894735</v>
      </c>
      <c r="M29" s="63">
        <f t="shared" si="9"/>
        <v>0.56600781813774292</v>
      </c>
      <c r="N29" s="62">
        <f t="shared" si="10"/>
        <v>11.416349391447367</v>
      </c>
      <c r="O29" s="63">
        <f t="shared" si="11"/>
        <v>0.28300390906887146</v>
      </c>
      <c r="P29" s="62">
        <f t="shared" si="12"/>
        <v>4.5665397565789467</v>
      </c>
      <c r="Q29" s="63">
        <f t="shared" si="13"/>
        <v>0.11320156362754857</v>
      </c>
      <c r="R29" s="23">
        <f t="shared" si="14"/>
        <v>22.832698782894731</v>
      </c>
      <c r="S29" s="23">
        <f t="shared" si="15"/>
        <v>0.56600781813774281</v>
      </c>
      <c r="T29" s="62">
        <f t="shared" si="16"/>
        <v>21.691063843749998</v>
      </c>
      <c r="U29" s="63">
        <f t="shared" si="17"/>
        <v>0.53770742723085574</v>
      </c>
      <c r="W29" s="36"/>
    </row>
    <row r="30" spans="1:23" x14ac:dyDescent="0.3">
      <c r="A30" s="16">
        <f t="shared" si="18"/>
        <v>22</v>
      </c>
      <c r="B30" s="66">
        <v>35404.14</v>
      </c>
      <c r="C30" s="86"/>
      <c r="D30" s="66">
        <f t="shared" si="0"/>
        <v>46715.762729999995</v>
      </c>
      <c r="E30" s="67">
        <f t="shared" si="1"/>
        <v>1158.0535085610027</v>
      </c>
      <c r="F30" s="66">
        <f t="shared" si="2"/>
        <v>3892.9802274999993</v>
      </c>
      <c r="G30" s="67">
        <f t="shared" si="3"/>
        <v>96.504459046750227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23.641580328947366</v>
      </c>
      <c r="M30" s="63">
        <f t="shared" si="9"/>
        <v>0.58605946789524432</v>
      </c>
      <c r="N30" s="62">
        <f t="shared" si="10"/>
        <v>11.820790164473683</v>
      </c>
      <c r="O30" s="63">
        <f t="shared" si="11"/>
        <v>0.29302973394762216</v>
      </c>
      <c r="P30" s="62">
        <f t="shared" si="12"/>
        <v>4.7283160657894729</v>
      </c>
      <c r="Q30" s="63">
        <f t="shared" si="13"/>
        <v>0.11721189357904886</v>
      </c>
      <c r="R30" s="23">
        <f t="shared" si="14"/>
        <v>23.641580328947363</v>
      </c>
      <c r="S30" s="23">
        <f t="shared" si="15"/>
        <v>0.58605946789524421</v>
      </c>
      <c r="T30" s="62">
        <f t="shared" si="16"/>
        <v>22.459501312499999</v>
      </c>
      <c r="U30" s="63">
        <f t="shared" si="17"/>
        <v>0.55675649450048215</v>
      </c>
      <c r="W30" s="36"/>
    </row>
    <row r="31" spans="1:23" x14ac:dyDescent="0.3">
      <c r="A31" s="16">
        <f t="shared" si="18"/>
        <v>23</v>
      </c>
      <c r="B31" s="66">
        <v>36628.620000000003</v>
      </c>
      <c r="C31" s="86"/>
      <c r="D31" s="66">
        <f t="shared" si="0"/>
        <v>48331.464090000001</v>
      </c>
      <c r="E31" s="67">
        <f t="shared" si="1"/>
        <v>1198.1056990721345</v>
      </c>
      <c r="F31" s="66">
        <f t="shared" si="2"/>
        <v>4027.6220075000001</v>
      </c>
      <c r="G31" s="67">
        <f t="shared" si="3"/>
        <v>99.84214158934455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24.459242960526318</v>
      </c>
      <c r="M31" s="63">
        <f t="shared" si="9"/>
        <v>0.60632879507699122</v>
      </c>
      <c r="N31" s="62">
        <f t="shared" si="10"/>
        <v>12.229621480263159</v>
      </c>
      <c r="O31" s="63">
        <f t="shared" si="11"/>
        <v>0.30316439753849561</v>
      </c>
      <c r="P31" s="62">
        <f t="shared" si="12"/>
        <v>4.8918485921052639</v>
      </c>
      <c r="Q31" s="63">
        <f t="shared" si="13"/>
        <v>0.12126575901539825</v>
      </c>
      <c r="R31" s="23">
        <f t="shared" si="14"/>
        <v>24.459242960526318</v>
      </c>
      <c r="S31" s="23">
        <f t="shared" si="15"/>
        <v>0.60632879507699122</v>
      </c>
      <c r="T31" s="62">
        <f t="shared" si="16"/>
        <v>23.236280812500002</v>
      </c>
      <c r="U31" s="63">
        <f t="shared" si="17"/>
        <v>0.57601235532314166</v>
      </c>
      <c r="W31" s="36"/>
    </row>
    <row r="32" spans="1:23" x14ac:dyDescent="0.3">
      <c r="A32" s="16">
        <f t="shared" si="18"/>
        <v>24</v>
      </c>
      <c r="B32" s="66">
        <v>37839.919999999998</v>
      </c>
      <c r="C32" s="86"/>
      <c r="D32" s="66">
        <f t="shared" si="0"/>
        <v>49929.774439999994</v>
      </c>
      <c r="E32" s="67">
        <f t="shared" si="1"/>
        <v>1237.7267777064394</v>
      </c>
      <c r="F32" s="66">
        <f t="shared" si="2"/>
        <v>4160.8145366666658</v>
      </c>
      <c r="G32" s="67">
        <f t="shared" si="3"/>
        <v>103.14389814220327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25.268104473684208</v>
      </c>
      <c r="M32" s="63">
        <f t="shared" si="9"/>
        <v>0.62637994823200371</v>
      </c>
      <c r="N32" s="62">
        <f t="shared" si="10"/>
        <v>12.634052236842104</v>
      </c>
      <c r="O32" s="63">
        <f t="shared" si="11"/>
        <v>0.31318997411600186</v>
      </c>
      <c r="P32" s="62">
        <f t="shared" si="12"/>
        <v>5.0536208947368415</v>
      </c>
      <c r="Q32" s="63">
        <f t="shared" si="13"/>
        <v>0.12527598964640074</v>
      </c>
      <c r="R32" s="23">
        <f t="shared" si="14"/>
        <v>25.268104473684204</v>
      </c>
      <c r="S32" s="23">
        <f t="shared" si="15"/>
        <v>0.6263799482320036</v>
      </c>
      <c r="T32" s="62">
        <f t="shared" si="16"/>
        <v>24.004699249999998</v>
      </c>
      <c r="U32" s="63">
        <f t="shared" si="17"/>
        <v>0.59506095082040356</v>
      </c>
      <c r="W32" s="36"/>
    </row>
    <row r="33" spans="1:23" x14ac:dyDescent="0.3">
      <c r="A33" s="16">
        <f t="shared" si="18"/>
        <v>25</v>
      </c>
      <c r="B33" s="66">
        <v>37853.1</v>
      </c>
      <c r="C33" s="86"/>
      <c r="D33" s="66">
        <f t="shared" si="0"/>
        <v>49947.165449999993</v>
      </c>
      <c r="E33" s="67">
        <f t="shared" si="1"/>
        <v>1238.1578895832661</v>
      </c>
      <c r="F33" s="66">
        <f t="shared" si="2"/>
        <v>4162.2637874999991</v>
      </c>
      <c r="G33" s="67">
        <f t="shared" si="3"/>
        <v>103.17982413193883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25.276905592105258</v>
      </c>
      <c r="M33" s="63">
        <f t="shared" si="9"/>
        <v>0.62659812225873779</v>
      </c>
      <c r="N33" s="62">
        <f t="shared" si="10"/>
        <v>12.638452796052629</v>
      </c>
      <c r="O33" s="63">
        <f t="shared" si="11"/>
        <v>0.31329906112936889</v>
      </c>
      <c r="P33" s="62">
        <f t="shared" si="12"/>
        <v>5.0553811184210513</v>
      </c>
      <c r="Q33" s="63">
        <f t="shared" si="13"/>
        <v>0.12531962445174755</v>
      </c>
      <c r="R33" s="23">
        <f t="shared" si="14"/>
        <v>25.276905592105258</v>
      </c>
      <c r="S33" s="23">
        <f t="shared" si="15"/>
        <v>0.62659812225873779</v>
      </c>
      <c r="T33" s="62">
        <f t="shared" si="16"/>
        <v>24.013060312499995</v>
      </c>
      <c r="U33" s="63">
        <f t="shared" si="17"/>
        <v>0.59526821614580094</v>
      </c>
      <c r="W33" s="36"/>
    </row>
    <row r="34" spans="1:23" x14ac:dyDescent="0.3">
      <c r="A34" s="16">
        <f t="shared" si="18"/>
        <v>26</v>
      </c>
      <c r="B34" s="66">
        <v>37853.1</v>
      </c>
      <c r="C34" s="86"/>
      <c r="D34" s="66">
        <f t="shared" si="0"/>
        <v>49947.165449999993</v>
      </c>
      <c r="E34" s="67">
        <f t="shared" si="1"/>
        <v>1238.1578895832661</v>
      </c>
      <c r="F34" s="66">
        <f t="shared" si="2"/>
        <v>4162.2637874999991</v>
      </c>
      <c r="G34" s="67">
        <f t="shared" si="3"/>
        <v>103.17982413193883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25.276905592105258</v>
      </c>
      <c r="M34" s="63">
        <f t="shared" si="9"/>
        <v>0.62659812225873779</v>
      </c>
      <c r="N34" s="62">
        <f t="shared" si="10"/>
        <v>12.638452796052629</v>
      </c>
      <c r="O34" s="63">
        <f t="shared" si="11"/>
        <v>0.31329906112936889</v>
      </c>
      <c r="P34" s="62">
        <f t="shared" si="12"/>
        <v>5.0553811184210513</v>
      </c>
      <c r="Q34" s="63">
        <f t="shared" si="13"/>
        <v>0.12531962445174755</v>
      </c>
      <c r="R34" s="23">
        <f t="shared" si="14"/>
        <v>25.276905592105258</v>
      </c>
      <c r="S34" s="23">
        <f t="shared" si="15"/>
        <v>0.62659812225873779</v>
      </c>
      <c r="T34" s="62">
        <f t="shared" si="16"/>
        <v>24.013060312499995</v>
      </c>
      <c r="U34" s="63">
        <f t="shared" si="17"/>
        <v>0.59526821614580094</v>
      </c>
      <c r="W34" s="36"/>
    </row>
    <row r="35" spans="1:23" x14ac:dyDescent="0.3">
      <c r="A35" s="16">
        <f t="shared" si="18"/>
        <v>27</v>
      </c>
      <c r="B35" s="66">
        <v>37866.239999999998</v>
      </c>
      <c r="C35" s="86"/>
      <c r="D35" s="66">
        <f t="shared" si="0"/>
        <v>49964.503679999994</v>
      </c>
      <c r="E35" s="67">
        <f t="shared" si="1"/>
        <v>1238.5876930780689</v>
      </c>
      <c r="F35" s="66">
        <f t="shared" si="2"/>
        <v>4163.7086399999998</v>
      </c>
      <c r="G35" s="67">
        <f t="shared" si="3"/>
        <v>103.21564108983908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25.285679999999996</v>
      </c>
      <c r="M35" s="63">
        <f t="shared" si="9"/>
        <v>0.62681563414882024</v>
      </c>
      <c r="N35" s="62">
        <f t="shared" si="10"/>
        <v>12.642839999999998</v>
      </c>
      <c r="O35" s="63">
        <f t="shared" si="11"/>
        <v>0.31340781707441012</v>
      </c>
      <c r="P35" s="62">
        <f t="shared" si="12"/>
        <v>5.057135999999999</v>
      </c>
      <c r="Q35" s="63">
        <f t="shared" si="13"/>
        <v>0.12536312682976405</v>
      </c>
      <c r="R35" s="23">
        <f t="shared" si="14"/>
        <v>25.285679999999999</v>
      </c>
      <c r="S35" s="23">
        <f t="shared" si="15"/>
        <v>0.62681563414882036</v>
      </c>
      <c r="T35" s="62">
        <f t="shared" si="16"/>
        <v>24.021395999999996</v>
      </c>
      <c r="U35" s="63">
        <f t="shared" si="17"/>
        <v>0.59547485244137932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6"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140625" style="1" customWidth="1"/>
    <col min="24" max="16384" width="8.85546875" style="1"/>
  </cols>
  <sheetData>
    <row r="1" spans="1:21" ht="16.5" x14ac:dyDescent="0.3">
      <c r="A1" s="5" t="s">
        <v>41</v>
      </c>
      <c r="B1" s="5"/>
      <c r="C1" s="5" t="s">
        <v>91</v>
      </c>
      <c r="D1" s="5"/>
      <c r="E1" s="5"/>
      <c r="G1" s="5"/>
      <c r="H1" s="5"/>
      <c r="P1" s="34">
        <f>D6</f>
        <v>42917</v>
      </c>
      <c r="Q1" s="8" t="s">
        <v>40</v>
      </c>
    </row>
    <row r="2" spans="1:2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T2" s="57" t="s">
        <v>90</v>
      </c>
      <c r="U2" s="11">
        <f>'LOG4'!$U$2</f>
        <v>1.3194999999999999</v>
      </c>
    </row>
    <row r="3" spans="1:21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1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1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1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1" x14ac:dyDescent="0.3">
      <c r="A7" s="16"/>
      <c r="B7" s="74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1" x14ac:dyDescent="0.3">
      <c r="A8" s="16">
        <v>0</v>
      </c>
      <c r="B8" s="66">
        <v>20228.900000000001</v>
      </c>
      <c r="C8" s="86"/>
      <c r="D8" s="66">
        <f t="shared" ref="D8:D35" si="0">B8*$U$2</f>
        <v>26692.03355</v>
      </c>
      <c r="E8" s="67">
        <f t="shared" ref="E8:E35" si="1">D8/40.3399</f>
        <v>661.67822800750616</v>
      </c>
      <c r="F8" s="66">
        <f t="shared" ref="F8:F35" si="2">B8/12*$U$2</f>
        <v>2224.3361291666665</v>
      </c>
      <c r="G8" s="67">
        <f t="shared" ref="G8:G35" si="3">F8/40.3399</f>
        <v>55.139852333958849</v>
      </c>
      <c r="H8" s="66">
        <f t="shared" ref="H8:H35" si="4">((B8&lt;19968.2)*913.03+(B8&gt;19968.2)*(B8&lt;20424.71)*(20424.71-B8+456.51)+(B8&gt;20424.71)*(B8&lt;22659.62)*456.51+(B8&gt;22659.62)*(B8&lt;23116.13)*(23116.13-B8))/12*$U$2</f>
        <v>71.728019999999745</v>
      </c>
      <c r="I8" s="67">
        <f t="shared" ref="I8:I35" si="5">H8/40.3399</f>
        <v>1.7780911702805349</v>
      </c>
      <c r="J8" s="66">
        <f t="shared" ref="J8:J35" si="6">((B8&lt;19968.2)*456.51+(B8&gt;19968.2)*(B8&lt;20196.46)*(20196.46-B8+228.26)+(B8&gt;20196.46)*(B8&lt;22659.62)*228.26+(B8&gt;22659.62)*(B8&lt;22887.88)*(22887.88-B8))/12*$U$2</f>
        <v>25.099089166666662</v>
      </c>
      <c r="K8" s="67">
        <f t="shared" ref="K8:K35" si="7">J8/40.3399</f>
        <v>0.62219016821228268</v>
      </c>
      <c r="L8" s="62">
        <f t="shared" ref="L8:L35" si="8">D8/1976</f>
        <v>13.508114144736842</v>
      </c>
      <c r="M8" s="63">
        <f t="shared" ref="M8:M35" si="9">L8/40.3399</f>
        <v>0.33485740283780679</v>
      </c>
      <c r="N8" s="62">
        <f t="shared" ref="N8:N35" si="10">L8/2</f>
        <v>6.754057072368421</v>
      </c>
      <c r="O8" s="63">
        <f t="shared" ref="O8:O35" si="11">N8/40.3399</f>
        <v>0.1674287014189034</v>
      </c>
      <c r="P8" s="62">
        <f t="shared" ref="P8:P35" si="12">L8/5</f>
        <v>2.7016228289473685</v>
      </c>
      <c r="Q8" s="63">
        <f t="shared" ref="Q8:Q35" si="13">P8/40.3399</f>
        <v>6.6971480567561359E-2</v>
      </c>
      <c r="R8" s="23">
        <f t="shared" ref="R8:R35" si="14">(F8+H8)/1976*12</f>
        <v>13.943709407894733</v>
      </c>
      <c r="S8" s="23">
        <f t="shared" ref="S8:S35" si="15">R8/40.3399</f>
        <v>0.34565552735368044</v>
      </c>
      <c r="T8" s="62">
        <f t="shared" ref="T8:T35" si="16">D8/2080</f>
        <v>12.832708437500001</v>
      </c>
      <c r="U8" s="63">
        <f t="shared" ref="U8:U35" si="17">T8/40.3399</f>
        <v>0.3181145326959165</v>
      </c>
    </row>
    <row r="9" spans="1:21" x14ac:dyDescent="0.3">
      <c r="A9" s="16">
        <f t="shared" ref="A9:A35" si="18">+A8+1</f>
        <v>1</v>
      </c>
      <c r="B9" s="66">
        <v>20614.2</v>
      </c>
      <c r="C9" s="86"/>
      <c r="D9" s="66">
        <f t="shared" si="0"/>
        <v>27200.436900000001</v>
      </c>
      <c r="E9" s="67">
        <f t="shared" si="1"/>
        <v>674.2812178513085</v>
      </c>
      <c r="F9" s="66">
        <f t="shared" si="2"/>
        <v>2266.7030749999999</v>
      </c>
      <c r="G9" s="67">
        <f t="shared" si="3"/>
        <v>56.190101487609041</v>
      </c>
      <c r="H9" s="66">
        <f t="shared" si="4"/>
        <v>50.197078749999989</v>
      </c>
      <c r="I9" s="67">
        <f t="shared" si="5"/>
        <v>1.2443530784657371</v>
      </c>
      <c r="J9" s="66">
        <f t="shared" si="6"/>
        <v>25.099089166666662</v>
      </c>
      <c r="K9" s="67">
        <f t="shared" si="7"/>
        <v>0.62219016821228268</v>
      </c>
      <c r="L9" s="62">
        <f t="shared" si="8"/>
        <v>13.765403289473685</v>
      </c>
      <c r="M9" s="63">
        <f t="shared" si="9"/>
        <v>0.34123543413527763</v>
      </c>
      <c r="N9" s="62">
        <f t="shared" si="10"/>
        <v>6.8827016447368425</v>
      </c>
      <c r="O9" s="63">
        <f t="shared" si="11"/>
        <v>0.17061771706763881</v>
      </c>
      <c r="P9" s="62">
        <f t="shared" si="12"/>
        <v>2.7530806578947371</v>
      </c>
      <c r="Q9" s="63">
        <f t="shared" si="13"/>
        <v>6.824708682705552E-2</v>
      </c>
      <c r="R9" s="23">
        <f t="shared" si="14"/>
        <v>14.070243848684209</v>
      </c>
      <c r="S9" s="23">
        <f t="shared" si="15"/>
        <v>0.34879223420693184</v>
      </c>
      <c r="T9" s="62">
        <f t="shared" si="16"/>
        <v>13.077133125</v>
      </c>
      <c r="U9" s="63">
        <f t="shared" si="17"/>
        <v>0.3241736624285137</v>
      </c>
    </row>
    <row r="10" spans="1:21" x14ac:dyDescent="0.3">
      <c r="A10" s="16">
        <f t="shared" si="18"/>
        <v>2</v>
      </c>
      <c r="B10" s="66">
        <v>21206.19</v>
      </c>
      <c r="C10" s="86"/>
      <c r="D10" s="66">
        <f t="shared" si="0"/>
        <v>27981.567704999998</v>
      </c>
      <c r="E10" s="67">
        <f t="shared" si="1"/>
        <v>693.64494470734928</v>
      </c>
      <c r="F10" s="66">
        <f t="shared" si="2"/>
        <v>2331.7973087499995</v>
      </c>
      <c r="G10" s="67">
        <f t="shared" si="3"/>
        <v>57.803745392279097</v>
      </c>
      <c r="H10" s="66">
        <f t="shared" si="4"/>
        <v>50.197078749999989</v>
      </c>
      <c r="I10" s="67">
        <f t="shared" si="5"/>
        <v>1.2443530784657371</v>
      </c>
      <c r="J10" s="66">
        <f t="shared" si="6"/>
        <v>25.099089166666662</v>
      </c>
      <c r="K10" s="67">
        <f t="shared" si="7"/>
        <v>0.62219016821228268</v>
      </c>
      <c r="L10" s="62">
        <f t="shared" si="8"/>
        <v>14.160712401315788</v>
      </c>
      <c r="M10" s="63">
        <f t="shared" si="9"/>
        <v>0.35103489104622937</v>
      </c>
      <c r="N10" s="62">
        <f t="shared" si="10"/>
        <v>7.080356200657894</v>
      </c>
      <c r="O10" s="63">
        <f t="shared" si="11"/>
        <v>0.17551744552311468</v>
      </c>
      <c r="P10" s="62">
        <f t="shared" si="12"/>
        <v>2.8321424802631574</v>
      </c>
      <c r="Q10" s="63">
        <f t="shared" si="13"/>
        <v>7.0206978209245874E-2</v>
      </c>
      <c r="R10" s="23">
        <f t="shared" si="14"/>
        <v>14.465552960526313</v>
      </c>
      <c r="S10" s="23">
        <f t="shared" si="15"/>
        <v>0.35859169111788364</v>
      </c>
      <c r="T10" s="62">
        <f t="shared" si="16"/>
        <v>13.452676781249998</v>
      </c>
      <c r="U10" s="63">
        <f t="shared" si="17"/>
        <v>0.33348314649391791</v>
      </c>
    </row>
    <row r="11" spans="1:21" x14ac:dyDescent="0.3">
      <c r="A11" s="16">
        <f t="shared" si="18"/>
        <v>3</v>
      </c>
      <c r="B11" s="66">
        <v>22005.19</v>
      </c>
      <c r="C11" s="86"/>
      <c r="D11" s="66">
        <f t="shared" si="0"/>
        <v>29035.848204999995</v>
      </c>
      <c r="E11" s="67">
        <f t="shared" si="1"/>
        <v>719.77987563181853</v>
      </c>
      <c r="F11" s="66">
        <f t="shared" si="2"/>
        <v>2419.6540170833327</v>
      </c>
      <c r="G11" s="67">
        <f t="shared" si="3"/>
        <v>59.981656302651537</v>
      </c>
      <c r="H11" s="66">
        <f t="shared" si="4"/>
        <v>50.197078749999989</v>
      </c>
      <c r="I11" s="67">
        <f t="shared" si="5"/>
        <v>1.2443530784657371</v>
      </c>
      <c r="J11" s="66">
        <f t="shared" si="6"/>
        <v>25.099089166666662</v>
      </c>
      <c r="K11" s="67">
        <f t="shared" si="7"/>
        <v>0.62219016821228268</v>
      </c>
      <c r="L11" s="62">
        <f t="shared" si="8"/>
        <v>14.694255164473681</v>
      </c>
      <c r="M11" s="63">
        <f t="shared" si="9"/>
        <v>0.36426107066387575</v>
      </c>
      <c r="N11" s="62">
        <f t="shared" si="10"/>
        <v>7.3471275822368405</v>
      </c>
      <c r="O11" s="63">
        <f t="shared" si="11"/>
        <v>0.18213053533193788</v>
      </c>
      <c r="P11" s="62">
        <f t="shared" si="12"/>
        <v>2.9388510328947364</v>
      </c>
      <c r="Q11" s="63">
        <f t="shared" si="13"/>
        <v>7.285221413277515E-2</v>
      </c>
      <c r="R11" s="23">
        <f t="shared" si="14"/>
        <v>14.999095723684206</v>
      </c>
      <c r="S11" s="23">
        <f t="shared" si="15"/>
        <v>0.37181787073553002</v>
      </c>
      <c r="T11" s="62">
        <f t="shared" si="16"/>
        <v>13.959542406249998</v>
      </c>
      <c r="U11" s="63">
        <f t="shared" si="17"/>
        <v>0.34604801713068201</v>
      </c>
    </row>
    <row r="12" spans="1:21" x14ac:dyDescent="0.3">
      <c r="A12" s="16">
        <f t="shared" si="18"/>
        <v>4</v>
      </c>
      <c r="B12" s="66">
        <v>22799.46</v>
      </c>
      <c r="C12" s="86"/>
      <c r="D12" s="66">
        <f t="shared" si="0"/>
        <v>30083.887469999998</v>
      </c>
      <c r="E12" s="67">
        <f t="shared" si="1"/>
        <v>745.76009038197913</v>
      </c>
      <c r="F12" s="66">
        <f t="shared" si="2"/>
        <v>2506.9906224999995</v>
      </c>
      <c r="G12" s="67">
        <f t="shared" si="3"/>
        <v>62.146674198498246</v>
      </c>
      <c r="H12" s="66">
        <f t="shared" si="4"/>
        <v>34.820505416666869</v>
      </c>
      <c r="I12" s="67">
        <f t="shared" si="5"/>
        <v>0.86317778221232255</v>
      </c>
      <c r="J12" s="66">
        <f t="shared" si="6"/>
        <v>9.7225158333335404</v>
      </c>
      <c r="K12" s="67">
        <f t="shared" si="7"/>
        <v>0.24101487195886803</v>
      </c>
      <c r="L12" s="62">
        <f t="shared" si="8"/>
        <v>15.224639407894736</v>
      </c>
      <c r="M12" s="63">
        <f t="shared" si="9"/>
        <v>0.37740895262245905</v>
      </c>
      <c r="N12" s="62">
        <f t="shared" si="10"/>
        <v>7.6123197039473682</v>
      </c>
      <c r="O12" s="63">
        <f t="shared" si="11"/>
        <v>0.18870447631122952</v>
      </c>
      <c r="P12" s="62">
        <f t="shared" si="12"/>
        <v>3.0449278815789471</v>
      </c>
      <c r="Q12" s="63">
        <f t="shared" si="13"/>
        <v>7.5481790524491804E-2</v>
      </c>
      <c r="R12" s="23">
        <f t="shared" si="14"/>
        <v>15.436099967105264</v>
      </c>
      <c r="S12" s="23">
        <f t="shared" si="15"/>
        <v>0.38265092295978087</v>
      </c>
      <c r="T12" s="62">
        <f t="shared" si="16"/>
        <v>14.463407437499999</v>
      </c>
      <c r="U12" s="63">
        <f t="shared" si="17"/>
        <v>0.3585385049913361</v>
      </c>
    </row>
    <row r="13" spans="1:21" x14ac:dyDescent="0.3">
      <c r="A13" s="16">
        <f t="shared" si="18"/>
        <v>5</v>
      </c>
      <c r="B13" s="66">
        <v>22807.51</v>
      </c>
      <c r="C13" s="86"/>
      <c r="D13" s="66">
        <f t="shared" si="0"/>
        <v>30094.509444999996</v>
      </c>
      <c r="E13" s="67">
        <f t="shared" si="1"/>
        <v>746.0234022642594</v>
      </c>
      <c r="F13" s="66">
        <f t="shared" si="2"/>
        <v>2507.8757870833329</v>
      </c>
      <c r="G13" s="67">
        <f t="shared" si="3"/>
        <v>62.168616855354941</v>
      </c>
      <c r="H13" s="66">
        <f t="shared" si="4"/>
        <v>33.935340833333619</v>
      </c>
      <c r="I13" s="67">
        <f t="shared" si="5"/>
        <v>0.84123512535563105</v>
      </c>
      <c r="J13" s="66">
        <f t="shared" si="6"/>
        <v>8.8373512500002871</v>
      </c>
      <c r="K13" s="67">
        <f t="shared" si="7"/>
        <v>0.21907221510217642</v>
      </c>
      <c r="L13" s="62">
        <f t="shared" si="8"/>
        <v>15.230014901315787</v>
      </c>
      <c r="M13" s="63">
        <f t="shared" si="9"/>
        <v>0.37754220762361301</v>
      </c>
      <c r="N13" s="62">
        <f t="shared" si="10"/>
        <v>7.6150074506578935</v>
      </c>
      <c r="O13" s="63">
        <f t="shared" si="11"/>
        <v>0.18877110381180651</v>
      </c>
      <c r="P13" s="62">
        <f t="shared" si="12"/>
        <v>3.0460029802631574</v>
      </c>
      <c r="Q13" s="63">
        <f t="shared" si="13"/>
        <v>7.5508441524722608E-2</v>
      </c>
      <c r="R13" s="23">
        <f t="shared" si="14"/>
        <v>15.436099967105264</v>
      </c>
      <c r="S13" s="23">
        <f t="shared" si="15"/>
        <v>0.38265092295978087</v>
      </c>
      <c r="T13" s="62">
        <f t="shared" si="16"/>
        <v>14.468514156249999</v>
      </c>
      <c r="U13" s="63">
        <f t="shared" si="17"/>
        <v>0.3586650972424324</v>
      </c>
    </row>
    <row r="14" spans="1:21" x14ac:dyDescent="0.3">
      <c r="A14" s="16">
        <f t="shared" si="18"/>
        <v>6</v>
      </c>
      <c r="B14" s="66">
        <v>23939.58</v>
      </c>
      <c r="C14" s="86"/>
      <c r="D14" s="66">
        <f t="shared" si="0"/>
        <v>31588.275809999999</v>
      </c>
      <c r="E14" s="67">
        <f t="shared" si="1"/>
        <v>783.05290320501535</v>
      </c>
      <c r="F14" s="66">
        <f t="shared" si="2"/>
        <v>2632.3563174999999</v>
      </c>
      <c r="G14" s="67">
        <f t="shared" si="3"/>
        <v>65.254408600417946</v>
      </c>
      <c r="H14" s="66">
        <f t="shared" si="4"/>
        <v>0</v>
      </c>
      <c r="I14" s="67">
        <f t="shared" si="5"/>
        <v>0</v>
      </c>
      <c r="J14" s="66">
        <f t="shared" si="6"/>
        <v>0</v>
      </c>
      <c r="K14" s="67">
        <f t="shared" si="7"/>
        <v>0</v>
      </c>
      <c r="L14" s="62">
        <f t="shared" si="8"/>
        <v>15.985969539473684</v>
      </c>
      <c r="M14" s="63">
        <f t="shared" si="9"/>
        <v>0.39628183360577701</v>
      </c>
      <c r="N14" s="62">
        <f t="shared" si="10"/>
        <v>7.9929847697368421</v>
      </c>
      <c r="O14" s="63">
        <f t="shared" si="11"/>
        <v>0.19814091680288851</v>
      </c>
      <c r="P14" s="62">
        <f t="shared" si="12"/>
        <v>3.1971939078947367</v>
      </c>
      <c r="Q14" s="63">
        <f t="shared" si="13"/>
        <v>7.9256366721155394E-2</v>
      </c>
      <c r="R14" s="23">
        <f t="shared" si="14"/>
        <v>15.985969539473682</v>
      </c>
      <c r="S14" s="23">
        <f t="shared" si="15"/>
        <v>0.39628183360577696</v>
      </c>
      <c r="T14" s="62">
        <f t="shared" si="16"/>
        <v>15.1866710625</v>
      </c>
      <c r="U14" s="63">
        <f t="shared" si="17"/>
        <v>0.37646774192548815</v>
      </c>
    </row>
    <row r="15" spans="1:21" x14ac:dyDescent="0.3">
      <c r="A15" s="16">
        <f t="shared" si="18"/>
        <v>7</v>
      </c>
      <c r="B15" s="66">
        <v>25236.69</v>
      </c>
      <c r="C15" s="86"/>
      <c r="D15" s="66">
        <f t="shared" si="0"/>
        <v>33299.812454999992</v>
      </c>
      <c r="E15" s="67">
        <f t="shared" si="1"/>
        <v>825.48078837577668</v>
      </c>
      <c r="F15" s="66">
        <f t="shared" si="2"/>
        <v>2774.9843712499996</v>
      </c>
      <c r="G15" s="67">
        <f t="shared" si="3"/>
        <v>68.79006569798139</v>
      </c>
      <c r="H15" s="66">
        <f t="shared" si="4"/>
        <v>0</v>
      </c>
      <c r="I15" s="67">
        <f t="shared" si="5"/>
        <v>0</v>
      </c>
      <c r="J15" s="66">
        <f t="shared" si="6"/>
        <v>0</v>
      </c>
      <c r="K15" s="67">
        <f t="shared" si="7"/>
        <v>0</v>
      </c>
      <c r="L15" s="62">
        <f t="shared" si="8"/>
        <v>16.852131809210523</v>
      </c>
      <c r="M15" s="63">
        <f t="shared" si="9"/>
        <v>0.41775343541284243</v>
      </c>
      <c r="N15" s="62">
        <f t="shared" si="10"/>
        <v>8.4260659046052613</v>
      </c>
      <c r="O15" s="63">
        <f t="shared" si="11"/>
        <v>0.20887671770642122</v>
      </c>
      <c r="P15" s="62">
        <f t="shared" si="12"/>
        <v>3.3704263618421044</v>
      </c>
      <c r="Q15" s="63">
        <f t="shared" si="13"/>
        <v>8.3550687082568478E-2</v>
      </c>
      <c r="R15" s="23">
        <f t="shared" si="14"/>
        <v>16.852131809210523</v>
      </c>
      <c r="S15" s="23">
        <f t="shared" si="15"/>
        <v>0.41775343541284243</v>
      </c>
      <c r="T15" s="62">
        <f t="shared" si="16"/>
        <v>16.009525218749996</v>
      </c>
      <c r="U15" s="63">
        <f t="shared" si="17"/>
        <v>0.39686576364220028</v>
      </c>
    </row>
    <row r="16" spans="1:21" x14ac:dyDescent="0.3">
      <c r="A16" s="16">
        <f t="shared" si="18"/>
        <v>8</v>
      </c>
      <c r="B16" s="66">
        <v>25236.69</v>
      </c>
      <c r="C16" s="86"/>
      <c r="D16" s="66">
        <f t="shared" si="0"/>
        <v>33299.812454999992</v>
      </c>
      <c r="E16" s="67">
        <f t="shared" si="1"/>
        <v>825.48078837577668</v>
      </c>
      <c r="F16" s="66">
        <f t="shared" si="2"/>
        <v>2774.9843712499996</v>
      </c>
      <c r="G16" s="67">
        <f t="shared" si="3"/>
        <v>68.79006569798139</v>
      </c>
      <c r="H16" s="66">
        <f t="shared" si="4"/>
        <v>0</v>
      </c>
      <c r="I16" s="67">
        <f t="shared" si="5"/>
        <v>0</v>
      </c>
      <c r="J16" s="66">
        <f t="shared" si="6"/>
        <v>0</v>
      </c>
      <c r="K16" s="67">
        <f t="shared" si="7"/>
        <v>0</v>
      </c>
      <c r="L16" s="62">
        <f t="shared" si="8"/>
        <v>16.852131809210523</v>
      </c>
      <c r="M16" s="63">
        <f t="shared" si="9"/>
        <v>0.41775343541284243</v>
      </c>
      <c r="N16" s="62">
        <f t="shared" si="10"/>
        <v>8.4260659046052613</v>
      </c>
      <c r="O16" s="63">
        <f t="shared" si="11"/>
        <v>0.20887671770642122</v>
      </c>
      <c r="P16" s="62">
        <f t="shared" si="12"/>
        <v>3.3704263618421044</v>
      </c>
      <c r="Q16" s="63">
        <f t="shared" si="13"/>
        <v>8.3550687082568478E-2</v>
      </c>
      <c r="R16" s="23">
        <f t="shared" si="14"/>
        <v>16.852131809210523</v>
      </c>
      <c r="S16" s="23">
        <f t="shared" si="15"/>
        <v>0.41775343541284243</v>
      </c>
      <c r="T16" s="62">
        <f t="shared" si="16"/>
        <v>16.009525218749996</v>
      </c>
      <c r="U16" s="63">
        <f t="shared" si="17"/>
        <v>0.39686576364220028</v>
      </c>
    </row>
    <row r="17" spans="1:21" x14ac:dyDescent="0.3">
      <c r="A17" s="16">
        <f t="shared" si="18"/>
        <v>9</v>
      </c>
      <c r="B17" s="66">
        <v>25897.439999999999</v>
      </c>
      <c r="C17" s="86"/>
      <c r="D17" s="66">
        <f t="shared" si="0"/>
        <v>34171.672079999997</v>
      </c>
      <c r="E17" s="67">
        <f t="shared" si="1"/>
        <v>847.09362393064919</v>
      </c>
      <c r="F17" s="66">
        <f t="shared" si="2"/>
        <v>2847.6393399999997</v>
      </c>
      <c r="G17" s="67">
        <f t="shared" si="3"/>
        <v>70.591135327554099</v>
      </c>
      <c r="H17" s="66">
        <f t="shared" si="4"/>
        <v>0</v>
      </c>
      <c r="I17" s="67">
        <f t="shared" si="5"/>
        <v>0</v>
      </c>
      <c r="J17" s="66">
        <f t="shared" si="6"/>
        <v>0</v>
      </c>
      <c r="K17" s="67">
        <f t="shared" si="7"/>
        <v>0</v>
      </c>
      <c r="L17" s="62">
        <f t="shared" si="8"/>
        <v>17.29335631578947</v>
      </c>
      <c r="M17" s="63">
        <f t="shared" si="9"/>
        <v>0.42869110522806131</v>
      </c>
      <c r="N17" s="62">
        <f t="shared" si="10"/>
        <v>8.6466781578947352</v>
      </c>
      <c r="O17" s="63">
        <f t="shared" si="11"/>
        <v>0.21434555261403065</v>
      </c>
      <c r="P17" s="62">
        <f t="shared" si="12"/>
        <v>3.458671263157894</v>
      </c>
      <c r="Q17" s="63">
        <f t="shared" si="13"/>
        <v>8.5738221045612253E-2</v>
      </c>
      <c r="R17" s="23">
        <f t="shared" si="14"/>
        <v>17.293356315789474</v>
      </c>
      <c r="S17" s="23">
        <f t="shared" si="15"/>
        <v>0.42869110522806142</v>
      </c>
      <c r="T17" s="62">
        <f t="shared" si="16"/>
        <v>16.4286885</v>
      </c>
      <c r="U17" s="63">
        <f t="shared" si="17"/>
        <v>0.40725654996665833</v>
      </c>
    </row>
    <row r="18" spans="1:21" x14ac:dyDescent="0.3">
      <c r="A18" s="16">
        <f t="shared" si="18"/>
        <v>10</v>
      </c>
      <c r="B18" s="66">
        <v>26250.83</v>
      </c>
      <c r="C18" s="86"/>
      <c r="D18" s="66">
        <f t="shared" si="0"/>
        <v>34637.970184999998</v>
      </c>
      <c r="E18" s="67">
        <f t="shared" si="1"/>
        <v>858.65285201500251</v>
      </c>
      <c r="F18" s="66">
        <f t="shared" si="2"/>
        <v>2886.4975154166664</v>
      </c>
      <c r="G18" s="67">
        <f t="shared" si="3"/>
        <v>71.554404334583538</v>
      </c>
      <c r="H18" s="66">
        <f t="shared" si="4"/>
        <v>0</v>
      </c>
      <c r="I18" s="67">
        <f t="shared" si="5"/>
        <v>0</v>
      </c>
      <c r="J18" s="66">
        <f t="shared" si="6"/>
        <v>0</v>
      </c>
      <c r="K18" s="67">
        <f t="shared" si="7"/>
        <v>0</v>
      </c>
      <c r="L18" s="62">
        <f t="shared" si="8"/>
        <v>17.529337138157892</v>
      </c>
      <c r="M18" s="63">
        <f t="shared" si="9"/>
        <v>0.43454091701164088</v>
      </c>
      <c r="N18" s="62">
        <f t="shared" si="10"/>
        <v>8.7646685690789461</v>
      </c>
      <c r="O18" s="63">
        <f t="shared" si="11"/>
        <v>0.21727045850582044</v>
      </c>
      <c r="P18" s="62">
        <f t="shared" si="12"/>
        <v>3.5058674276315784</v>
      </c>
      <c r="Q18" s="63">
        <f t="shared" si="13"/>
        <v>8.6908183402328171E-2</v>
      </c>
      <c r="R18" s="23">
        <f t="shared" si="14"/>
        <v>17.529337138157892</v>
      </c>
      <c r="S18" s="23">
        <f t="shared" si="15"/>
        <v>0.43454091701164088</v>
      </c>
      <c r="T18" s="62">
        <f t="shared" si="16"/>
        <v>16.652870281249999</v>
      </c>
      <c r="U18" s="63">
        <f t="shared" si="17"/>
        <v>0.41281387116105889</v>
      </c>
    </row>
    <row r="19" spans="1:21" x14ac:dyDescent="0.3">
      <c r="A19" s="16">
        <f t="shared" si="18"/>
        <v>11</v>
      </c>
      <c r="B19" s="66">
        <v>26557.78</v>
      </c>
      <c r="C19" s="86"/>
      <c r="D19" s="66">
        <f t="shared" si="0"/>
        <v>35042.990709999998</v>
      </c>
      <c r="E19" s="67">
        <f t="shared" si="1"/>
        <v>868.69304856977828</v>
      </c>
      <c r="F19" s="66">
        <f t="shared" si="2"/>
        <v>2920.2492258333327</v>
      </c>
      <c r="G19" s="67">
        <f t="shared" si="3"/>
        <v>72.391087380814838</v>
      </c>
      <c r="H19" s="66">
        <f t="shared" si="4"/>
        <v>0</v>
      </c>
      <c r="I19" s="67">
        <f t="shared" si="5"/>
        <v>0</v>
      </c>
      <c r="J19" s="66">
        <f t="shared" si="6"/>
        <v>0</v>
      </c>
      <c r="K19" s="67">
        <f t="shared" si="7"/>
        <v>0</v>
      </c>
      <c r="L19" s="62">
        <f t="shared" si="8"/>
        <v>17.734307039473684</v>
      </c>
      <c r="M19" s="63">
        <f t="shared" si="9"/>
        <v>0.43962198814260034</v>
      </c>
      <c r="N19" s="62">
        <f t="shared" si="10"/>
        <v>8.8671535197368421</v>
      </c>
      <c r="O19" s="63">
        <f t="shared" si="11"/>
        <v>0.21981099407130017</v>
      </c>
      <c r="P19" s="62">
        <f t="shared" si="12"/>
        <v>3.5468614078947369</v>
      </c>
      <c r="Q19" s="63">
        <f t="shared" si="13"/>
        <v>8.7924397628520071E-2</v>
      </c>
      <c r="R19" s="23">
        <f t="shared" si="14"/>
        <v>17.734307039473681</v>
      </c>
      <c r="S19" s="23">
        <f t="shared" si="15"/>
        <v>0.43962198814260028</v>
      </c>
      <c r="T19" s="62">
        <f t="shared" si="16"/>
        <v>16.8475916875</v>
      </c>
      <c r="U19" s="63">
        <f t="shared" si="17"/>
        <v>0.41764088873547034</v>
      </c>
    </row>
    <row r="20" spans="1:21" x14ac:dyDescent="0.3">
      <c r="A20" s="16">
        <f t="shared" si="18"/>
        <v>12</v>
      </c>
      <c r="B20" s="66">
        <v>27390.95</v>
      </c>
      <c r="C20" s="86"/>
      <c r="D20" s="66">
        <f t="shared" si="0"/>
        <v>36142.358524999996</v>
      </c>
      <c r="E20" s="67">
        <f t="shared" si="1"/>
        <v>895.94566483803862</v>
      </c>
      <c r="F20" s="66">
        <f t="shared" si="2"/>
        <v>3011.8632104166668</v>
      </c>
      <c r="G20" s="67">
        <f t="shared" si="3"/>
        <v>74.662138736503238</v>
      </c>
      <c r="H20" s="66">
        <f t="shared" si="4"/>
        <v>0</v>
      </c>
      <c r="I20" s="67">
        <f t="shared" si="5"/>
        <v>0</v>
      </c>
      <c r="J20" s="66">
        <f t="shared" si="6"/>
        <v>0</v>
      </c>
      <c r="K20" s="67">
        <f t="shared" si="7"/>
        <v>0</v>
      </c>
      <c r="L20" s="62">
        <f t="shared" si="8"/>
        <v>18.29066726973684</v>
      </c>
      <c r="M20" s="63">
        <f t="shared" si="9"/>
        <v>0.45341379799495884</v>
      </c>
      <c r="N20" s="62">
        <f t="shared" si="10"/>
        <v>9.14533363486842</v>
      </c>
      <c r="O20" s="63">
        <f t="shared" si="11"/>
        <v>0.22670689899747942</v>
      </c>
      <c r="P20" s="62">
        <f t="shared" si="12"/>
        <v>3.658133453947368</v>
      </c>
      <c r="Q20" s="63">
        <f t="shared" si="13"/>
        <v>9.0682759598991761E-2</v>
      </c>
      <c r="R20" s="23">
        <f t="shared" si="14"/>
        <v>18.290667269736844</v>
      </c>
      <c r="S20" s="23">
        <f t="shared" si="15"/>
        <v>0.4534137979949589</v>
      </c>
      <c r="T20" s="62">
        <f t="shared" si="16"/>
        <v>17.376133906249997</v>
      </c>
      <c r="U20" s="63">
        <f t="shared" si="17"/>
        <v>0.43074310809521088</v>
      </c>
    </row>
    <row r="21" spans="1:21" x14ac:dyDescent="0.3">
      <c r="A21" s="16">
        <f t="shared" si="18"/>
        <v>13</v>
      </c>
      <c r="B21" s="66">
        <v>27399.03</v>
      </c>
      <c r="C21" s="86"/>
      <c r="D21" s="66">
        <f t="shared" si="0"/>
        <v>36153.020084999996</v>
      </c>
      <c r="E21" s="67">
        <f t="shared" si="1"/>
        <v>896.20995800683681</v>
      </c>
      <c r="F21" s="66">
        <f t="shared" si="2"/>
        <v>3012.75167375</v>
      </c>
      <c r="G21" s="67">
        <f t="shared" si="3"/>
        <v>74.684163167236406</v>
      </c>
      <c r="H21" s="66">
        <f t="shared" si="4"/>
        <v>0</v>
      </c>
      <c r="I21" s="67">
        <f t="shared" si="5"/>
        <v>0</v>
      </c>
      <c r="J21" s="66">
        <f t="shared" si="6"/>
        <v>0</v>
      </c>
      <c r="K21" s="67">
        <f t="shared" si="7"/>
        <v>0</v>
      </c>
      <c r="L21" s="62">
        <f t="shared" si="8"/>
        <v>18.296062796052631</v>
      </c>
      <c r="M21" s="63">
        <f t="shared" si="9"/>
        <v>0.45354754959860166</v>
      </c>
      <c r="N21" s="62">
        <f t="shared" si="10"/>
        <v>9.1480313980263155</v>
      </c>
      <c r="O21" s="63">
        <f t="shared" si="11"/>
        <v>0.22677377479930083</v>
      </c>
      <c r="P21" s="62">
        <f t="shared" si="12"/>
        <v>3.659212559210526</v>
      </c>
      <c r="Q21" s="63">
        <f t="shared" si="13"/>
        <v>9.0709509919720321E-2</v>
      </c>
      <c r="R21" s="23">
        <f t="shared" si="14"/>
        <v>18.296062796052631</v>
      </c>
      <c r="S21" s="23">
        <f t="shared" si="15"/>
        <v>0.45354754959860166</v>
      </c>
      <c r="T21" s="62">
        <f t="shared" si="16"/>
        <v>17.381259656249998</v>
      </c>
      <c r="U21" s="63">
        <f t="shared" si="17"/>
        <v>0.43087017211867157</v>
      </c>
    </row>
    <row r="22" spans="1:21" x14ac:dyDescent="0.3">
      <c r="A22" s="16">
        <f t="shared" si="18"/>
        <v>14</v>
      </c>
      <c r="B22" s="66">
        <v>28531.1</v>
      </c>
      <c r="C22" s="86"/>
      <c r="D22" s="66">
        <f t="shared" si="0"/>
        <v>37646.786449999992</v>
      </c>
      <c r="E22" s="67">
        <f t="shared" si="1"/>
        <v>933.23945894759265</v>
      </c>
      <c r="F22" s="66">
        <f t="shared" si="2"/>
        <v>3137.2322041666666</v>
      </c>
      <c r="G22" s="67">
        <f t="shared" si="3"/>
        <v>77.769954912299397</v>
      </c>
      <c r="H22" s="66">
        <f t="shared" si="4"/>
        <v>0</v>
      </c>
      <c r="I22" s="67">
        <f t="shared" si="5"/>
        <v>0</v>
      </c>
      <c r="J22" s="66">
        <f t="shared" si="6"/>
        <v>0</v>
      </c>
      <c r="K22" s="67">
        <f t="shared" si="7"/>
        <v>0</v>
      </c>
      <c r="L22" s="62">
        <f t="shared" si="8"/>
        <v>19.052017434210523</v>
      </c>
      <c r="M22" s="63">
        <f t="shared" si="9"/>
        <v>0.47228717558076549</v>
      </c>
      <c r="N22" s="62">
        <f t="shared" si="10"/>
        <v>9.5260087171052614</v>
      </c>
      <c r="O22" s="63">
        <f t="shared" si="11"/>
        <v>0.23614358779038275</v>
      </c>
      <c r="P22" s="62">
        <f t="shared" si="12"/>
        <v>3.8104034868421044</v>
      </c>
      <c r="Q22" s="63">
        <f t="shared" si="13"/>
        <v>9.4457435116153093E-2</v>
      </c>
      <c r="R22" s="23">
        <f t="shared" si="14"/>
        <v>19.052017434210526</v>
      </c>
      <c r="S22" s="23">
        <f t="shared" si="15"/>
        <v>0.47228717558076561</v>
      </c>
      <c r="T22" s="62">
        <f t="shared" si="16"/>
        <v>18.099416562499997</v>
      </c>
      <c r="U22" s="63">
        <f t="shared" si="17"/>
        <v>0.44867281680172721</v>
      </c>
    </row>
    <row r="23" spans="1:21" x14ac:dyDescent="0.3">
      <c r="A23" s="16">
        <f t="shared" si="18"/>
        <v>15</v>
      </c>
      <c r="B23" s="66">
        <v>28539.18</v>
      </c>
      <c r="C23" s="86"/>
      <c r="D23" s="66">
        <f t="shared" si="0"/>
        <v>37657.44801</v>
      </c>
      <c r="E23" s="67">
        <f t="shared" si="1"/>
        <v>933.50375211639096</v>
      </c>
      <c r="F23" s="66">
        <f t="shared" si="2"/>
        <v>3138.1206674999994</v>
      </c>
      <c r="G23" s="67">
        <f t="shared" si="3"/>
        <v>77.791979343032565</v>
      </c>
      <c r="H23" s="66">
        <f t="shared" si="4"/>
        <v>0</v>
      </c>
      <c r="I23" s="67">
        <f t="shared" si="5"/>
        <v>0</v>
      </c>
      <c r="J23" s="66">
        <f t="shared" si="6"/>
        <v>0</v>
      </c>
      <c r="K23" s="67">
        <f t="shared" si="7"/>
        <v>0</v>
      </c>
      <c r="L23" s="62">
        <f t="shared" si="8"/>
        <v>19.057412960526317</v>
      </c>
      <c r="M23" s="63">
        <f t="shared" si="9"/>
        <v>0.47242092718440842</v>
      </c>
      <c r="N23" s="62">
        <f t="shared" si="10"/>
        <v>9.5287064802631587</v>
      </c>
      <c r="O23" s="63">
        <f t="shared" si="11"/>
        <v>0.23621046359220421</v>
      </c>
      <c r="P23" s="62">
        <f t="shared" si="12"/>
        <v>3.8114825921052633</v>
      </c>
      <c r="Q23" s="63">
        <f t="shared" si="13"/>
        <v>9.4484185436881682E-2</v>
      </c>
      <c r="R23" s="23">
        <f t="shared" si="14"/>
        <v>19.057412960526314</v>
      </c>
      <c r="S23" s="23">
        <f t="shared" si="15"/>
        <v>0.47242092718440831</v>
      </c>
      <c r="T23" s="62">
        <f t="shared" si="16"/>
        <v>18.104542312500001</v>
      </c>
      <c r="U23" s="63">
        <f t="shared" si="17"/>
        <v>0.44879988082518801</v>
      </c>
    </row>
    <row r="24" spans="1:21" x14ac:dyDescent="0.3">
      <c r="A24" s="16">
        <f t="shared" si="18"/>
        <v>16</v>
      </c>
      <c r="B24" s="66">
        <v>30153.33</v>
      </c>
      <c r="C24" s="86"/>
      <c r="D24" s="66">
        <f t="shared" si="0"/>
        <v>39787.318934999996</v>
      </c>
      <c r="E24" s="67">
        <f t="shared" si="1"/>
        <v>986.30187320741982</v>
      </c>
      <c r="F24" s="66">
        <f t="shared" si="2"/>
        <v>3315.6099112500001</v>
      </c>
      <c r="G24" s="67">
        <f t="shared" si="3"/>
        <v>82.191822767285004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20.135282861842104</v>
      </c>
      <c r="M24" s="63">
        <f t="shared" si="9"/>
        <v>0.49914062409282384</v>
      </c>
      <c r="N24" s="62">
        <f t="shared" si="10"/>
        <v>10.067641430921052</v>
      </c>
      <c r="O24" s="63">
        <f t="shared" si="11"/>
        <v>0.24957031204641192</v>
      </c>
      <c r="P24" s="62">
        <f t="shared" si="12"/>
        <v>4.0270565723684211</v>
      </c>
      <c r="Q24" s="63">
        <f t="shared" si="13"/>
        <v>9.9828124818564776E-2</v>
      </c>
      <c r="R24" s="23">
        <f t="shared" si="14"/>
        <v>20.135282861842107</v>
      </c>
      <c r="S24" s="23">
        <f t="shared" si="15"/>
        <v>0.49914062409282389</v>
      </c>
      <c r="T24" s="62">
        <f t="shared" si="16"/>
        <v>19.128518718749998</v>
      </c>
      <c r="U24" s="63">
        <f t="shared" si="17"/>
        <v>0.47418359288818263</v>
      </c>
    </row>
    <row r="25" spans="1:21" x14ac:dyDescent="0.3">
      <c r="A25" s="16">
        <f t="shared" si="18"/>
        <v>17</v>
      </c>
      <c r="B25" s="66">
        <v>30813.67</v>
      </c>
      <c r="C25" s="86"/>
      <c r="D25" s="66">
        <f t="shared" si="0"/>
        <v>40658.637564999997</v>
      </c>
      <c r="E25" s="67">
        <f t="shared" si="1"/>
        <v>1007.9012978465489</v>
      </c>
      <c r="F25" s="66">
        <f t="shared" si="2"/>
        <v>3388.2197970833331</v>
      </c>
      <c r="G25" s="67">
        <f t="shared" si="3"/>
        <v>83.991774820545743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20.576233585526314</v>
      </c>
      <c r="M25" s="63">
        <f t="shared" si="9"/>
        <v>0.51007150700736281</v>
      </c>
      <c r="N25" s="62">
        <f t="shared" si="10"/>
        <v>10.288116792763157</v>
      </c>
      <c r="O25" s="63">
        <f t="shared" si="11"/>
        <v>0.25503575350368141</v>
      </c>
      <c r="P25" s="62">
        <f t="shared" si="12"/>
        <v>4.1152467171052631</v>
      </c>
      <c r="Q25" s="63">
        <f t="shared" si="13"/>
        <v>0.10201430140147257</v>
      </c>
      <c r="R25" s="23">
        <f t="shared" si="14"/>
        <v>20.576233585526314</v>
      </c>
      <c r="S25" s="23">
        <f t="shared" si="15"/>
        <v>0.51007150700736281</v>
      </c>
      <c r="T25" s="62">
        <f t="shared" si="16"/>
        <v>19.547421906249998</v>
      </c>
      <c r="U25" s="63">
        <f t="shared" si="17"/>
        <v>0.48456793165699463</v>
      </c>
    </row>
    <row r="26" spans="1:21" x14ac:dyDescent="0.3">
      <c r="A26" s="16">
        <f t="shared" si="18"/>
        <v>18</v>
      </c>
      <c r="B26" s="66">
        <v>31759.200000000001</v>
      </c>
      <c r="C26" s="86"/>
      <c r="D26" s="66">
        <f t="shared" si="0"/>
        <v>41906.2644</v>
      </c>
      <c r="E26" s="67">
        <f t="shared" si="1"/>
        <v>1038.8291592195321</v>
      </c>
      <c r="F26" s="66">
        <f t="shared" si="2"/>
        <v>3492.1886999999997</v>
      </c>
      <c r="G26" s="67">
        <f t="shared" si="3"/>
        <v>86.569096601627663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21.207623684210525</v>
      </c>
      <c r="M26" s="63">
        <f t="shared" si="9"/>
        <v>0.525723258714338</v>
      </c>
      <c r="N26" s="62">
        <f t="shared" si="10"/>
        <v>10.603811842105262</v>
      </c>
      <c r="O26" s="63">
        <f t="shared" si="11"/>
        <v>0.262861629357169</v>
      </c>
      <c r="P26" s="62">
        <f t="shared" si="12"/>
        <v>4.2415247368421047</v>
      </c>
      <c r="Q26" s="63">
        <f t="shared" si="13"/>
        <v>0.10514465174286761</v>
      </c>
      <c r="R26" s="23">
        <f t="shared" si="14"/>
        <v>21.207623684210525</v>
      </c>
      <c r="S26" s="23">
        <f t="shared" si="15"/>
        <v>0.525723258714338</v>
      </c>
      <c r="T26" s="62">
        <f t="shared" si="16"/>
        <v>20.147242500000001</v>
      </c>
      <c r="U26" s="63">
        <f t="shared" si="17"/>
        <v>0.49943709577862117</v>
      </c>
    </row>
    <row r="27" spans="1:21" x14ac:dyDescent="0.3">
      <c r="A27" s="16">
        <f t="shared" si="18"/>
        <v>19</v>
      </c>
      <c r="B27" s="66">
        <v>32419.58</v>
      </c>
      <c r="C27" s="86"/>
      <c r="D27" s="66">
        <f t="shared" si="0"/>
        <v>42777.63581</v>
      </c>
      <c r="E27" s="67">
        <f t="shared" si="1"/>
        <v>1060.4298922406847</v>
      </c>
      <c r="F27" s="66">
        <f t="shared" si="2"/>
        <v>3564.8029841666662</v>
      </c>
      <c r="G27" s="67">
        <f t="shared" si="3"/>
        <v>88.369157686723725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21.648601118421052</v>
      </c>
      <c r="M27" s="63">
        <f t="shared" si="9"/>
        <v>0.53665480376552877</v>
      </c>
      <c r="N27" s="62">
        <f t="shared" si="10"/>
        <v>10.824300559210526</v>
      </c>
      <c r="O27" s="63">
        <f t="shared" si="11"/>
        <v>0.26832740188276438</v>
      </c>
      <c r="P27" s="62">
        <f t="shared" si="12"/>
        <v>4.3297202236842107</v>
      </c>
      <c r="Q27" s="63">
        <f t="shared" si="13"/>
        <v>0.10733096075310575</v>
      </c>
      <c r="R27" s="23">
        <f t="shared" si="14"/>
        <v>21.648601118421052</v>
      </c>
      <c r="S27" s="23">
        <f t="shared" si="15"/>
        <v>0.53665480376552877</v>
      </c>
      <c r="T27" s="62">
        <f t="shared" si="16"/>
        <v>20.5661710625</v>
      </c>
      <c r="U27" s="63">
        <f t="shared" si="17"/>
        <v>0.50982206357725235</v>
      </c>
    </row>
    <row r="28" spans="1:21" x14ac:dyDescent="0.3">
      <c r="A28" s="16">
        <f t="shared" si="18"/>
        <v>20</v>
      </c>
      <c r="B28" s="66">
        <v>32419.58</v>
      </c>
      <c r="C28" s="86"/>
      <c r="D28" s="66">
        <f t="shared" si="0"/>
        <v>42777.63581</v>
      </c>
      <c r="E28" s="67">
        <f t="shared" si="1"/>
        <v>1060.4298922406847</v>
      </c>
      <c r="F28" s="66">
        <f t="shared" si="2"/>
        <v>3564.8029841666662</v>
      </c>
      <c r="G28" s="67">
        <f t="shared" si="3"/>
        <v>88.369157686723725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21.648601118421052</v>
      </c>
      <c r="M28" s="63">
        <f t="shared" si="9"/>
        <v>0.53665480376552877</v>
      </c>
      <c r="N28" s="62">
        <f t="shared" si="10"/>
        <v>10.824300559210526</v>
      </c>
      <c r="O28" s="63">
        <f t="shared" si="11"/>
        <v>0.26832740188276438</v>
      </c>
      <c r="P28" s="62">
        <f t="shared" si="12"/>
        <v>4.3297202236842107</v>
      </c>
      <c r="Q28" s="63">
        <f t="shared" si="13"/>
        <v>0.10733096075310575</v>
      </c>
      <c r="R28" s="23">
        <f t="shared" si="14"/>
        <v>21.648601118421052</v>
      </c>
      <c r="S28" s="23">
        <f t="shared" si="15"/>
        <v>0.53665480376552877</v>
      </c>
      <c r="T28" s="62">
        <f t="shared" si="16"/>
        <v>20.5661710625</v>
      </c>
      <c r="U28" s="63">
        <f t="shared" si="17"/>
        <v>0.50982206357725235</v>
      </c>
    </row>
    <row r="29" spans="1:21" x14ac:dyDescent="0.3">
      <c r="A29" s="16">
        <f t="shared" si="18"/>
        <v>21</v>
      </c>
      <c r="B29" s="66">
        <v>33079.919999999998</v>
      </c>
      <c r="C29" s="86"/>
      <c r="D29" s="66">
        <f t="shared" si="0"/>
        <v>43648.954439999994</v>
      </c>
      <c r="E29" s="67">
        <f t="shared" si="1"/>
        <v>1082.0293168798137</v>
      </c>
      <c r="F29" s="66">
        <f t="shared" si="2"/>
        <v>3637.4128699999997</v>
      </c>
      <c r="G29" s="67">
        <f t="shared" si="3"/>
        <v>90.169109739984478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22.089551842105259</v>
      </c>
      <c r="M29" s="63">
        <f t="shared" si="9"/>
        <v>0.54758568668006757</v>
      </c>
      <c r="N29" s="62">
        <f t="shared" si="10"/>
        <v>11.044775921052629</v>
      </c>
      <c r="O29" s="63">
        <f t="shared" si="11"/>
        <v>0.27379284334003379</v>
      </c>
      <c r="P29" s="62">
        <f t="shared" si="12"/>
        <v>4.4179103684210519</v>
      </c>
      <c r="Q29" s="63">
        <f t="shared" si="13"/>
        <v>0.10951713733601352</v>
      </c>
      <c r="R29" s="23">
        <f t="shared" si="14"/>
        <v>22.089551842105262</v>
      </c>
      <c r="S29" s="23">
        <f t="shared" si="15"/>
        <v>0.54758568668006768</v>
      </c>
      <c r="T29" s="62">
        <f t="shared" si="16"/>
        <v>20.985074249999997</v>
      </c>
      <c r="U29" s="63">
        <f t="shared" si="17"/>
        <v>0.52020640234606419</v>
      </c>
    </row>
    <row r="30" spans="1:21" x14ac:dyDescent="0.3">
      <c r="A30" s="16">
        <f t="shared" si="18"/>
        <v>22</v>
      </c>
      <c r="B30" s="66">
        <v>33131.01</v>
      </c>
      <c r="C30" s="86"/>
      <c r="D30" s="66">
        <f t="shared" si="0"/>
        <v>43716.367695000001</v>
      </c>
      <c r="E30" s="67">
        <f t="shared" si="1"/>
        <v>1083.7004478196525</v>
      </c>
      <c r="F30" s="66">
        <f t="shared" si="2"/>
        <v>3643.0306412499999</v>
      </c>
      <c r="G30" s="67">
        <f t="shared" si="3"/>
        <v>90.308370651637702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22.123667861842105</v>
      </c>
      <c r="M30" s="63">
        <f t="shared" si="9"/>
        <v>0.54843140071844765</v>
      </c>
      <c r="N30" s="62">
        <f t="shared" si="10"/>
        <v>11.061833930921052</v>
      </c>
      <c r="O30" s="63">
        <f t="shared" si="11"/>
        <v>0.27421570035922382</v>
      </c>
      <c r="P30" s="62">
        <f t="shared" si="12"/>
        <v>4.4247335723684209</v>
      </c>
      <c r="Q30" s="63">
        <f t="shared" si="13"/>
        <v>0.10968628014368952</v>
      </c>
      <c r="R30" s="23">
        <f t="shared" si="14"/>
        <v>22.123667861842105</v>
      </c>
      <c r="S30" s="23">
        <f t="shared" si="15"/>
        <v>0.54843140071844765</v>
      </c>
      <c r="T30" s="62">
        <f t="shared" si="16"/>
        <v>21.017484468750002</v>
      </c>
      <c r="U30" s="63">
        <f t="shared" si="17"/>
        <v>0.52100983068252527</v>
      </c>
    </row>
    <row r="31" spans="1:21" x14ac:dyDescent="0.3">
      <c r="A31" s="16">
        <f t="shared" si="18"/>
        <v>23</v>
      </c>
      <c r="B31" s="66">
        <v>34271.160000000003</v>
      </c>
      <c r="C31" s="86"/>
      <c r="D31" s="66">
        <f t="shared" si="0"/>
        <v>45220.795620000004</v>
      </c>
      <c r="E31" s="67">
        <f t="shared" si="1"/>
        <v>1120.9942419292067</v>
      </c>
      <c r="F31" s="66">
        <f t="shared" si="2"/>
        <v>3768.3996350000002</v>
      </c>
      <c r="G31" s="67">
        <f t="shared" si="3"/>
        <v>93.41618682743389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22.885018026315791</v>
      </c>
      <c r="M31" s="63">
        <f t="shared" si="9"/>
        <v>0.56730477830425441</v>
      </c>
      <c r="N31" s="62">
        <f t="shared" si="10"/>
        <v>11.442509013157895</v>
      </c>
      <c r="O31" s="63">
        <f t="shared" si="11"/>
        <v>0.2836523891521272</v>
      </c>
      <c r="P31" s="62">
        <f t="shared" si="12"/>
        <v>4.5770036052631582</v>
      </c>
      <c r="Q31" s="63">
        <f t="shared" si="13"/>
        <v>0.11346095566085088</v>
      </c>
      <c r="R31" s="23">
        <f t="shared" si="14"/>
        <v>22.885018026315791</v>
      </c>
      <c r="S31" s="23">
        <f t="shared" si="15"/>
        <v>0.56730477830425441</v>
      </c>
      <c r="T31" s="62">
        <f t="shared" si="16"/>
        <v>21.740767125000001</v>
      </c>
      <c r="U31" s="63">
        <f t="shared" si="17"/>
        <v>0.5389395393890416</v>
      </c>
    </row>
    <row r="32" spans="1:21" x14ac:dyDescent="0.3">
      <c r="A32" s="16">
        <f t="shared" si="18"/>
        <v>24</v>
      </c>
      <c r="B32" s="66">
        <v>35403.230000000003</v>
      </c>
      <c r="C32" s="86"/>
      <c r="D32" s="66">
        <f t="shared" si="0"/>
        <v>46714.561985</v>
      </c>
      <c r="E32" s="67">
        <f t="shared" si="1"/>
        <v>1158.0237428699625</v>
      </c>
      <c r="F32" s="66">
        <f t="shared" si="2"/>
        <v>3892.8801654166668</v>
      </c>
      <c r="G32" s="67">
        <f t="shared" si="3"/>
        <v>96.501978572496881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23.640972664473683</v>
      </c>
      <c r="M32" s="63">
        <f t="shared" si="9"/>
        <v>0.58604440428641824</v>
      </c>
      <c r="N32" s="62">
        <f t="shared" si="10"/>
        <v>11.820486332236841</v>
      </c>
      <c r="O32" s="63">
        <f t="shared" si="11"/>
        <v>0.29302220214320912</v>
      </c>
      <c r="P32" s="62">
        <f t="shared" si="12"/>
        <v>4.7281945328947366</v>
      </c>
      <c r="Q32" s="63">
        <f t="shared" si="13"/>
        <v>0.11720888085728365</v>
      </c>
      <c r="R32" s="23">
        <f t="shared" si="14"/>
        <v>23.640972664473686</v>
      </c>
      <c r="S32" s="23">
        <f t="shared" si="15"/>
        <v>0.58604440428641835</v>
      </c>
      <c r="T32" s="62">
        <f t="shared" si="16"/>
        <v>22.45892403125</v>
      </c>
      <c r="U32" s="63">
        <f t="shared" si="17"/>
        <v>0.5567421840720973</v>
      </c>
    </row>
    <row r="33" spans="1:21" x14ac:dyDescent="0.3">
      <c r="A33" s="16">
        <f t="shared" si="18"/>
        <v>25</v>
      </c>
      <c r="B33" s="66">
        <v>35411.279999999999</v>
      </c>
      <c r="C33" s="86"/>
      <c r="D33" s="66">
        <f t="shared" si="0"/>
        <v>46725.183959999995</v>
      </c>
      <c r="E33" s="67">
        <f t="shared" si="1"/>
        <v>1158.2870547522427</v>
      </c>
      <c r="F33" s="66">
        <f t="shared" si="2"/>
        <v>3893.7653299999997</v>
      </c>
      <c r="G33" s="67">
        <f t="shared" si="3"/>
        <v>96.523921229353562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23.646348157894735</v>
      </c>
      <c r="M33" s="63">
        <f t="shared" si="9"/>
        <v>0.58617765928757226</v>
      </c>
      <c r="N33" s="62">
        <f t="shared" si="10"/>
        <v>11.823174078947368</v>
      </c>
      <c r="O33" s="63">
        <f t="shared" si="11"/>
        <v>0.29308882964378613</v>
      </c>
      <c r="P33" s="62">
        <f t="shared" si="12"/>
        <v>4.7292696315789469</v>
      </c>
      <c r="Q33" s="63">
        <f t="shared" si="13"/>
        <v>0.11723553185751444</v>
      </c>
      <c r="R33" s="23">
        <f t="shared" si="14"/>
        <v>23.646348157894735</v>
      </c>
      <c r="S33" s="23">
        <f t="shared" si="15"/>
        <v>0.58617765928757226</v>
      </c>
      <c r="T33" s="62">
        <f t="shared" si="16"/>
        <v>22.464030749999999</v>
      </c>
      <c r="U33" s="63">
        <f t="shared" si="17"/>
        <v>0.55686877632319365</v>
      </c>
    </row>
    <row r="34" spans="1:21" x14ac:dyDescent="0.3">
      <c r="A34" s="16">
        <f t="shared" si="18"/>
        <v>26</v>
      </c>
      <c r="B34" s="66">
        <v>35411.279999999999</v>
      </c>
      <c r="C34" s="86"/>
      <c r="D34" s="66">
        <f t="shared" si="0"/>
        <v>46725.183959999995</v>
      </c>
      <c r="E34" s="67">
        <f t="shared" si="1"/>
        <v>1158.2870547522427</v>
      </c>
      <c r="F34" s="66">
        <f t="shared" si="2"/>
        <v>3893.7653299999997</v>
      </c>
      <c r="G34" s="67">
        <f t="shared" si="3"/>
        <v>96.523921229353562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23.646348157894735</v>
      </c>
      <c r="M34" s="63">
        <f t="shared" si="9"/>
        <v>0.58617765928757226</v>
      </c>
      <c r="N34" s="62">
        <f t="shared" si="10"/>
        <v>11.823174078947368</v>
      </c>
      <c r="O34" s="63">
        <f t="shared" si="11"/>
        <v>0.29308882964378613</v>
      </c>
      <c r="P34" s="62">
        <f t="shared" si="12"/>
        <v>4.7292696315789469</v>
      </c>
      <c r="Q34" s="63">
        <f t="shared" si="13"/>
        <v>0.11723553185751444</v>
      </c>
      <c r="R34" s="23">
        <f t="shared" si="14"/>
        <v>23.646348157894735</v>
      </c>
      <c r="S34" s="23">
        <f t="shared" si="15"/>
        <v>0.58617765928757226</v>
      </c>
      <c r="T34" s="62">
        <f t="shared" si="16"/>
        <v>22.464030749999999</v>
      </c>
      <c r="U34" s="63">
        <f t="shared" si="17"/>
        <v>0.55686877632319365</v>
      </c>
    </row>
    <row r="35" spans="1:21" x14ac:dyDescent="0.3">
      <c r="A35" s="16">
        <f t="shared" si="18"/>
        <v>27</v>
      </c>
      <c r="B35" s="66">
        <v>35419.360000000001</v>
      </c>
      <c r="C35" s="86"/>
      <c r="D35" s="66">
        <f t="shared" si="0"/>
        <v>46735.845519999995</v>
      </c>
      <c r="E35" s="67">
        <f t="shared" si="1"/>
        <v>1158.5513479210408</v>
      </c>
      <c r="F35" s="66">
        <f t="shared" si="2"/>
        <v>3894.6537933333329</v>
      </c>
      <c r="G35" s="67">
        <f t="shared" si="3"/>
        <v>96.54594566008673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23.651743684210523</v>
      </c>
      <c r="M35" s="63">
        <f t="shared" si="9"/>
        <v>0.58631141089121497</v>
      </c>
      <c r="N35" s="62">
        <f t="shared" si="10"/>
        <v>11.825871842105261</v>
      </c>
      <c r="O35" s="63">
        <f t="shared" si="11"/>
        <v>0.29315570544560748</v>
      </c>
      <c r="P35" s="62">
        <f t="shared" si="12"/>
        <v>4.7303487368421049</v>
      </c>
      <c r="Q35" s="63">
        <f t="shared" si="13"/>
        <v>0.117262282178243</v>
      </c>
      <c r="R35" s="23">
        <f t="shared" si="14"/>
        <v>23.651743684210523</v>
      </c>
      <c r="S35" s="23">
        <f t="shared" si="15"/>
        <v>0.58631141089121497</v>
      </c>
      <c r="T35" s="62">
        <f t="shared" si="16"/>
        <v>22.469156499999997</v>
      </c>
      <c r="U35" s="63">
        <f t="shared" si="17"/>
        <v>0.55699584034665428</v>
      </c>
    </row>
    <row r="36" spans="1:21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6"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zoomScale="75" zoomScaleNormal="75" workbookViewId="0"/>
  </sheetViews>
  <sheetFormatPr defaultColWidth="8.85546875" defaultRowHeight="14.25" x14ac:dyDescent="0.2"/>
  <cols>
    <col min="1" max="1" width="4.42578125" style="41" customWidth="1"/>
    <col min="2" max="21" width="8.85546875" style="41" customWidth="1"/>
    <col min="22" max="24" width="8.85546875" style="41"/>
    <col min="25" max="30" width="8.85546875" style="55"/>
    <col min="31" max="16384" width="8.85546875" style="41"/>
  </cols>
  <sheetData>
    <row r="1" spans="1:30" s="59" customFormat="1" ht="15" x14ac:dyDescent="0.25">
      <c r="A1" s="58" t="s">
        <v>62</v>
      </c>
      <c r="C1" s="59" t="s">
        <v>65</v>
      </c>
      <c r="H1" s="60"/>
      <c r="Q1" s="59">
        <f>D6</f>
        <v>42917</v>
      </c>
      <c r="W1" s="61">
        <v>1.3194999999999999</v>
      </c>
      <c r="Y1"/>
      <c r="Z1"/>
      <c r="AA1"/>
      <c r="AB1"/>
      <c r="AC1"/>
      <c r="AD1"/>
    </row>
    <row r="2" spans="1:30" ht="15.75" x14ac:dyDescent="0.3">
      <c r="V2" s="57" t="s">
        <v>90</v>
      </c>
      <c r="W2" s="43">
        <f>ROUND(1.02^3,4)</f>
        <v>1.0611999999999999</v>
      </c>
    </row>
    <row r="3" spans="1:30" x14ac:dyDescent="0.2">
      <c r="B3" s="42" t="s">
        <v>66</v>
      </c>
    </row>
    <row r="4" spans="1:30" x14ac:dyDescent="0.2">
      <c r="A4" s="44"/>
      <c r="B4" s="87" t="s">
        <v>4</v>
      </c>
      <c r="C4" s="88"/>
      <c r="D4" s="88"/>
      <c r="E4" s="89"/>
      <c r="F4" s="87" t="s">
        <v>5</v>
      </c>
      <c r="G4" s="88"/>
      <c r="H4" s="88"/>
      <c r="I4" s="89"/>
      <c r="J4" s="87" t="s">
        <v>6</v>
      </c>
      <c r="K4" s="90"/>
      <c r="L4" s="87" t="s">
        <v>7</v>
      </c>
      <c r="M4" s="89"/>
      <c r="N4" s="87" t="s">
        <v>8</v>
      </c>
      <c r="O4" s="88"/>
      <c r="P4" s="88"/>
      <c r="Q4" s="88"/>
      <c r="R4" s="88"/>
      <c r="S4" s="89"/>
      <c r="T4" s="45" t="s">
        <v>9</v>
      </c>
      <c r="U4" s="45"/>
      <c r="V4" s="45"/>
      <c r="W4" s="46"/>
    </row>
    <row r="5" spans="1:30" x14ac:dyDescent="0.2">
      <c r="A5" s="47"/>
      <c r="B5" s="91"/>
      <c r="C5" s="92"/>
      <c r="D5" s="91"/>
      <c r="E5" s="93"/>
      <c r="F5" s="48"/>
      <c r="G5" s="48"/>
      <c r="H5" s="91"/>
      <c r="I5" s="92"/>
      <c r="J5" s="91"/>
      <c r="K5" s="92"/>
      <c r="L5" s="94" t="s">
        <v>10</v>
      </c>
      <c r="M5" s="92"/>
      <c r="N5" s="94" t="s">
        <v>11</v>
      </c>
      <c r="O5" s="95"/>
      <c r="P5" s="95"/>
      <c r="Q5" s="95"/>
      <c r="R5" s="95"/>
      <c r="S5" s="92"/>
      <c r="T5" s="49"/>
      <c r="U5" s="49"/>
      <c r="V5" s="96" t="s">
        <v>12</v>
      </c>
      <c r="W5" s="92"/>
    </row>
    <row r="6" spans="1:30" x14ac:dyDescent="0.2">
      <c r="A6" s="47"/>
      <c r="B6" s="97" t="s">
        <v>67</v>
      </c>
      <c r="C6" s="98"/>
      <c r="D6" s="99">
        <v>42917</v>
      </c>
      <c r="E6" s="100"/>
      <c r="F6" s="97" t="s">
        <v>67</v>
      </c>
      <c r="G6" s="98"/>
      <c r="H6" s="99">
        <f>D6</f>
        <v>42917</v>
      </c>
      <c r="I6" s="100"/>
      <c r="J6" s="101"/>
      <c r="K6" s="102"/>
      <c r="L6" s="101"/>
      <c r="M6" s="102"/>
      <c r="N6" s="103">
        <v>1</v>
      </c>
      <c r="O6" s="104"/>
      <c r="P6" s="104">
        <v>0.5</v>
      </c>
      <c r="Q6" s="104"/>
      <c r="R6" s="104">
        <v>0.2</v>
      </c>
      <c r="S6" s="105"/>
      <c r="T6" s="49" t="s">
        <v>6</v>
      </c>
      <c r="U6" s="49"/>
      <c r="V6" s="49"/>
      <c r="W6" s="50"/>
    </row>
    <row r="7" spans="1:30" x14ac:dyDescent="0.2">
      <c r="A7" s="47"/>
      <c r="B7" s="87"/>
      <c r="C7" s="89"/>
      <c r="D7" s="106"/>
      <c r="E7" s="90"/>
      <c r="F7" s="51"/>
      <c r="G7" s="51"/>
      <c r="H7" s="106"/>
      <c r="I7" s="90"/>
      <c r="J7" s="106"/>
      <c r="K7" s="90"/>
      <c r="L7" s="106"/>
      <c r="M7" s="90"/>
      <c r="N7" s="106"/>
      <c r="O7" s="90"/>
      <c r="P7" s="106"/>
      <c r="Q7" s="90"/>
      <c r="R7" s="106"/>
      <c r="S7" s="90"/>
      <c r="T7" s="44"/>
      <c r="U7" s="44"/>
      <c r="V7" s="106"/>
      <c r="W7" s="90"/>
    </row>
    <row r="8" spans="1:30" x14ac:dyDescent="0.2">
      <c r="A8" s="47">
        <v>0</v>
      </c>
      <c r="B8" s="109">
        <f>F8*12</f>
        <v>26372.760000000002</v>
      </c>
      <c r="C8" s="110"/>
      <c r="D8" s="109">
        <f>H8*12</f>
        <v>27986.772912</v>
      </c>
      <c r="E8" s="111"/>
      <c r="F8" s="109">
        <v>2197.73</v>
      </c>
      <c r="G8" s="111"/>
      <c r="H8" s="109">
        <f>F8*$W$2</f>
        <v>2332.231076</v>
      </c>
      <c r="I8" s="111"/>
      <c r="J8" s="109">
        <f t="shared" ref="J8:J35" si="0">((F8&lt;19968.2/12*1.2434)*913.03/12+(F8&gt;19968.2/12*1.2434)*(F8&lt;20424.71/12*1.2434)*(20424.71/12*-F8/1.2434+456.51/12)+(F8&gt;20424.71/12*1.2434)*(F8&lt;22659.62/12*1.2434)*456.51/12+(F8&gt;22659.62/12*1.2434)*(F8&lt;23116.13/12*1.2434)*(23116.13/12-F8/1.2434))*$W$1</f>
        <v>50.197078749999989</v>
      </c>
      <c r="K8" s="111">
        <f t="shared" ref="K8:K35" si="1">J8/40.3399</f>
        <v>1.2443530784657371</v>
      </c>
      <c r="L8" s="109">
        <f t="shared" ref="L8:L35" si="2">((F8&lt;19968.2/12*1.2434)*456.51/12+(F8&gt;19968.2/12*1.2434)*(F8&lt;20196.46/12*1.2434)*(20196.46/12-F8/1.2434+228.26/12)+(F8&gt;20196.46/12*1.2434)*(F8&lt;22659.62/12*1.2434)*228.26/12+(F8&gt;22659.62/12*1.2434)*(F8&lt;22887.88/12*1.2434)*(22887.88/12-F8/1.2434))*$W$1</f>
        <v>25.099089166666662</v>
      </c>
      <c r="M8" s="111">
        <f t="shared" ref="M8:M35" si="3">L8/40.3399</f>
        <v>0.62219016821228268</v>
      </c>
      <c r="N8" s="107">
        <f t="shared" ref="N8:N35" si="4">D8/1976</f>
        <v>14.163346615384615</v>
      </c>
      <c r="O8" s="108"/>
      <c r="P8" s="107">
        <f>N8/2</f>
        <v>7.0816733076923075</v>
      </c>
      <c r="Q8" s="108"/>
      <c r="R8" s="107">
        <f>N8/5</f>
        <v>2.8326693230769231</v>
      </c>
      <c r="S8" s="108"/>
      <c r="T8" s="52">
        <f>(H8+J8)/1976*12</f>
        <v>14.46818717459514</v>
      </c>
      <c r="U8" s="52">
        <f>T8/40.3399</f>
        <v>0.35865699157893649</v>
      </c>
      <c r="V8" s="107">
        <f t="shared" ref="V8:V35" si="5">D8/2080</f>
        <v>13.455179284615385</v>
      </c>
      <c r="W8" s="108"/>
    </row>
    <row r="9" spans="1:30" x14ac:dyDescent="0.2">
      <c r="A9" s="47">
        <f t="shared" ref="A9:A35" si="6">+A8+1</f>
        <v>1</v>
      </c>
      <c r="B9" s="109">
        <f t="shared" ref="B9:B35" si="7">F9*12</f>
        <v>26851.919999999998</v>
      </c>
      <c r="C9" s="110"/>
      <c r="D9" s="109">
        <f t="shared" ref="D9:D35" si="8">H9*12</f>
        <v>28495.257503999994</v>
      </c>
      <c r="E9" s="111"/>
      <c r="F9" s="109">
        <v>2237.66</v>
      </c>
      <c r="G9" s="111"/>
      <c r="H9" s="109">
        <f t="shared" ref="H9:H35" si="9">F9*$W$2</f>
        <v>2374.6047919999996</v>
      </c>
      <c r="I9" s="111"/>
      <c r="J9" s="109">
        <f t="shared" si="0"/>
        <v>50.197078749999989</v>
      </c>
      <c r="K9" s="111">
        <f t="shared" si="1"/>
        <v>1.2443530784657371</v>
      </c>
      <c r="L9" s="109">
        <f t="shared" si="2"/>
        <v>25.099089166666662</v>
      </c>
      <c r="M9" s="111">
        <f t="shared" si="3"/>
        <v>0.62219016821228268</v>
      </c>
      <c r="N9" s="107">
        <f t="shared" si="4"/>
        <v>14.420676874493925</v>
      </c>
      <c r="O9" s="108"/>
      <c r="P9" s="107">
        <f t="shared" ref="P9:P35" si="10">N9/2</f>
        <v>7.2103384372469623</v>
      </c>
      <c r="Q9" s="108"/>
      <c r="R9" s="107">
        <f t="shared" ref="R9:R35" si="11">N9/5</f>
        <v>2.884135374898785</v>
      </c>
      <c r="S9" s="108"/>
      <c r="T9" s="52">
        <f t="shared" ref="T9:T35" si="12">(H9+J9)/1976*12</f>
        <v>14.72551743370445</v>
      </c>
      <c r="U9" s="52">
        <f t="shared" ref="U9:U35" si="13">T9/40.3399</f>
        <v>0.36503604207507828</v>
      </c>
      <c r="V9" s="107">
        <f t="shared" si="5"/>
        <v>13.699643030769227</v>
      </c>
      <c r="W9" s="108"/>
    </row>
    <row r="10" spans="1:30" x14ac:dyDescent="0.2">
      <c r="A10" s="47">
        <f t="shared" si="6"/>
        <v>2</v>
      </c>
      <c r="B10" s="109">
        <f t="shared" si="7"/>
        <v>27588</v>
      </c>
      <c r="C10" s="110"/>
      <c r="D10" s="109">
        <f t="shared" si="8"/>
        <v>29276.385599999994</v>
      </c>
      <c r="E10" s="111"/>
      <c r="F10" s="109">
        <v>2299</v>
      </c>
      <c r="G10" s="111"/>
      <c r="H10" s="109">
        <f t="shared" si="9"/>
        <v>2439.6987999999997</v>
      </c>
      <c r="I10" s="111"/>
      <c r="J10" s="109">
        <f t="shared" si="0"/>
        <v>50.197078749999989</v>
      </c>
      <c r="K10" s="111">
        <f t="shared" si="1"/>
        <v>1.2443530784657371</v>
      </c>
      <c r="L10" s="109">
        <f t="shared" si="2"/>
        <v>25.099089166666662</v>
      </c>
      <c r="M10" s="111">
        <f t="shared" si="3"/>
        <v>0.62219016821228268</v>
      </c>
      <c r="N10" s="107">
        <f t="shared" si="4"/>
        <v>14.815984615384613</v>
      </c>
      <c r="O10" s="108"/>
      <c r="P10" s="107">
        <f t="shared" si="10"/>
        <v>7.4079923076923064</v>
      </c>
      <c r="Q10" s="108"/>
      <c r="R10" s="107">
        <f t="shared" si="11"/>
        <v>2.9631969230769224</v>
      </c>
      <c r="S10" s="108"/>
      <c r="T10" s="52">
        <f t="shared" si="12"/>
        <v>15.12082517459514</v>
      </c>
      <c r="U10" s="52">
        <f t="shared" si="13"/>
        <v>0.37483546500103221</v>
      </c>
      <c r="V10" s="107">
        <f t="shared" si="5"/>
        <v>14.075185384615382</v>
      </c>
      <c r="W10" s="108"/>
    </row>
    <row r="11" spans="1:30" x14ac:dyDescent="0.2">
      <c r="A11" s="47">
        <f t="shared" si="6"/>
        <v>3</v>
      </c>
      <c r="B11" s="109">
        <f t="shared" si="7"/>
        <v>28581.48</v>
      </c>
      <c r="C11" s="110"/>
      <c r="D11" s="109">
        <f t="shared" si="8"/>
        <v>30330.666575999996</v>
      </c>
      <c r="E11" s="111"/>
      <c r="F11" s="109">
        <v>2381.79</v>
      </c>
      <c r="G11" s="111"/>
      <c r="H11" s="109">
        <f t="shared" si="9"/>
        <v>2527.5555479999998</v>
      </c>
      <c r="I11" s="111"/>
      <c r="J11" s="109">
        <f t="shared" si="0"/>
        <v>14.24807097602041</v>
      </c>
      <c r="K11" s="111">
        <f t="shared" si="1"/>
        <v>0.35320045354649887</v>
      </c>
      <c r="L11" s="109">
        <f t="shared" si="2"/>
        <v>0</v>
      </c>
      <c r="M11" s="111">
        <f t="shared" si="3"/>
        <v>0</v>
      </c>
      <c r="N11" s="107">
        <f t="shared" si="4"/>
        <v>15.349527619433196</v>
      </c>
      <c r="O11" s="108"/>
      <c r="P11" s="107">
        <f t="shared" si="10"/>
        <v>7.6747638097165982</v>
      </c>
      <c r="Q11" s="108"/>
      <c r="R11" s="107">
        <f t="shared" si="11"/>
        <v>3.0699055238866393</v>
      </c>
      <c r="S11" s="108"/>
      <c r="T11" s="52">
        <f t="shared" si="12"/>
        <v>15.436054366251133</v>
      </c>
      <c r="U11" s="52">
        <f t="shared" si="13"/>
        <v>0.38264979254413456</v>
      </c>
      <c r="V11" s="107">
        <f t="shared" si="5"/>
        <v>14.582051238461537</v>
      </c>
      <c r="W11" s="108"/>
    </row>
    <row r="12" spans="1:30" x14ac:dyDescent="0.2">
      <c r="A12" s="47">
        <f t="shared" si="6"/>
        <v>4</v>
      </c>
      <c r="B12" s="109">
        <f t="shared" si="7"/>
        <v>29569.08</v>
      </c>
      <c r="C12" s="110"/>
      <c r="D12" s="109">
        <f t="shared" si="8"/>
        <v>31378.707695999998</v>
      </c>
      <c r="E12" s="111"/>
      <c r="F12" s="109">
        <v>2464.09</v>
      </c>
      <c r="G12" s="111"/>
      <c r="H12" s="109">
        <f t="shared" si="9"/>
        <v>2614.892308</v>
      </c>
      <c r="I12" s="111"/>
      <c r="J12" s="109">
        <f t="shared" si="0"/>
        <v>0</v>
      </c>
      <c r="K12" s="111">
        <f t="shared" si="1"/>
        <v>0</v>
      </c>
      <c r="L12" s="109">
        <f t="shared" si="2"/>
        <v>0</v>
      </c>
      <c r="M12" s="111">
        <f t="shared" si="3"/>
        <v>0</v>
      </c>
      <c r="N12" s="107">
        <f t="shared" si="4"/>
        <v>15.879912801619431</v>
      </c>
      <c r="O12" s="108"/>
      <c r="P12" s="107">
        <f t="shared" si="10"/>
        <v>7.9399564008097157</v>
      </c>
      <c r="Q12" s="108"/>
      <c r="R12" s="107">
        <f t="shared" si="11"/>
        <v>3.1759825603238863</v>
      </c>
      <c r="S12" s="108"/>
      <c r="T12" s="52">
        <f t="shared" si="12"/>
        <v>15.879912801619433</v>
      </c>
      <c r="U12" s="52">
        <f t="shared" si="13"/>
        <v>0.39365275574851283</v>
      </c>
      <c r="V12" s="107">
        <f t="shared" si="5"/>
        <v>15.085917161538461</v>
      </c>
      <c r="W12" s="108"/>
    </row>
    <row r="13" spans="1:30" x14ac:dyDescent="0.2">
      <c r="A13" s="47">
        <f t="shared" si="6"/>
        <v>5</v>
      </c>
      <c r="B13" s="109">
        <f t="shared" si="7"/>
        <v>29579.040000000001</v>
      </c>
      <c r="C13" s="110"/>
      <c r="D13" s="109">
        <f t="shared" si="8"/>
        <v>31389.277247999999</v>
      </c>
      <c r="E13" s="111"/>
      <c r="F13" s="109">
        <v>2464.92</v>
      </c>
      <c r="G13" s="111"/>
      <c r="H13" s="109">
        <f t="shared" si="9"/>
        <v>2615.7731039999999</v>
      </c>
      <c r="I13" s="111"/>
      <c r="J13" s="109">
        <f t="shared" si="0"/>
        <v>0</v>
      </c>
      <c r="K13" s="111">
        <f t="shared" si="1"/>
        <v>0</v>
      </c>
      <c r="L13" s="109">
        <f t="shared" si="2"/>
        <v>0</v>
      </c>
      <c r="M13" s="111">
        <f t="shared" si="3"/>
        <v>0</v>
      </c>
      <c r="N13" s="107">
        <f t="shared" si="4"/>
        <v>15.885261765182186</v>
      </c>
      <c r="O13" s="108"/>
      <c r="P13" s="107">
        <f t="shared" si="10"/>
        <v>7.942630882591093</v>
      </c>
      <c r="Q13" s="108"/>
      <c r="R13" s="107">
        <f t="shared" si="11"/>
        <v>3.1770523530364372</v>
      </c>
      <c r="S13" s="108"/>
      <c r="T13" s="52">
        <f t="shared" si="12"/>
        <v>15.885261765182186</v>
      </c>
      <c r="U13" s="52">
        <f t="shared" si="13"/>
        <v>0.3937853530916583</v>
      </c>
      <c r="V13" s="107">
        <f t="shared" si="5"/>
        <v>15.090998676923077</v>
      </c>
      <c r="W13" s="108"/>
    </row>
    <row r="14" spans="1:30" x14ac:dyDescent="0.2">
      <c r="A14" s="47">
        <f t="shared" si="6"/>
        <v>6</v>
      </c>
      <c r="B14" s="109">
        <f t="shared" si="7"/>
        <v>30986.639999999999</v>
      </c>
      <c r="C14" s="110"/>
      <c r="D14" s="109">
        <f t="shared" si="8"/>
        <v>32883.022367999991</v>
      </c>
      <c r="E14" s="111"/>
      <c r="F14" s="109">
        <v>2582.2199999999998</v>
      </c>
      <c r="G14" s="111"/>
      <c r="H14" s="109">
        <f t="shared" si="9"/>
        <v>2740.2518639999994</v>
      </c>
      <c r="I14" s="111"/>
      <c r="J14" s="109">
        <f t="shared" si="0"/>
        <v>0</v>
      </c>
      <c r="K14" s="111">
        <f t="shared" si="1"/>
        <v>0</v>
      </c>
      <c r="L14" s="109">
        <f t="shared" si="2"/>
        <v>0</v>
      </c>
      <c r="M14" s="111">
        <f t="shared" si="3"/>
        <v>0</v>
      </c>
      <c r="N14" s="107">
        <f t="shared" si="4"/>
        <v>16.641205651821856</v>
      </c>
      <c r="O14" s="108"/>
      <c r="P14" s="107">
        <f t="shared" si="10"/>
        <v>8.3206028259109281</v>
      </c>
      <c r="Q14" s="108"/>
      <c r="R14" s="107">
        <f t="shared" si="11"/>
        <v>3.3282411303643711</v>
      </c>
      <c r="S14" s="108"/>
      <c r="T14" s="52">
        <f t="shared" si="12"/>
        <v>16.64120565182186</v>
      </c>
      <c r="U14" s="52">
        <f t="shared" si="13"/>
        <v>0.41252471255064738</v>
      </c>
      <c r="V14" s="107">
        <f t="shared" si="5"/>
        <v>15.809145369230764</v>
      </c>
      <c r="W14" s="108"/>
    </row>
    <row r="15" spans="1:30" x14ac:dyDescent="0.2">
      <c r="A15" s="47">
        <f t="shared" si="6"/>
        <v>7</v>
      </c>
      <c r="B15" s="109">
        <f t="shared" si="7"/>
        <v>32599.56</v>
      </c>
      <c r="C15" s="110"/>
      <c r="D15" s="109">
        <f t="shared" si="8"/>
        <v>34594.653072000001</v>
      </c>
      <c r="E15" s="111"/>
      <c r="F15" s="109">
        <v>2716.63</v>
      </c>
      <c r="G15" s="111"/>
      <c r="H15" s="109">
        <f t="shared" si="9"/>
        <v>2882.8877560000001</v>
      </c>
      <c r="I15" s="111"/>
      <c r="J15" s="109">
        <f t="shared" si="0"/>
        <v>0</v>
      </c>
      <c r="K15" s="111">
        <f t="shared" si="1"/>
        <v>0</v>
      </c>
      <c r="L15" s="109">
        <f t="shared" si="2"/>
        <v>0</v>
      </c>
      <c r="M15" s="111">
        <f t="shared" si="3"/>
        <v>0</v>
      </c>
      <c r="N15" s="107">
        <f t="shared" si="4"/>
        <v>17.507415522267205</v>
      </c>
      <c r="O15" s="108"/>
      <c r="P15" s="107">
        <f t="shared" si="10"/>
        <v>8.7537077611336027</v>
      </c>
      <c r="Q15" s="108"/>
      <c r="R15" s="107">
        <f t="shared" si="11"/>
        <v>3.5014831044534409</v>
      </c>
      <c r="S15" s="108"/>
      <c r="T15" s="52">
        <f t="shared" si="12"/>
        <v>17.507415522267209</v>
      </c>
      <c r="U15" s="52">
        <f t="shared" si="13"/>
        <v>0.43399749434845425</v>
      </c>
      <c r="V15" s="107">
        <f t="shared" si="5"/>
        <v>16.632044746153845</v>
      </c>
      <c r="W15" s="108"/>
    </row>
    <row r="16" spans="1:30" x14ac:dyDescent="0.2">
      <c r="A16" s="47">
        <f t="shared" si="6"/>
        <v>8</v>
      </c>
      <c r="B16" s="109">
        <f t="shared" si="7"/>
        <v>32599.56</v>
      </c>
      <c r="C16" s="110"/>
      <c r="D16" s="109">
        <f t="shared" si="8"/>
        <v>34594.653072000001</v>
      </c>
      <c r="E16" s="111"/>
      <c r="F16" s="109">
        <v>2716.63</v>
      </c>
      <c r="G16" s="111"/>
      <c r="H16" s="109">
        <f t="shared" si="9"/>
        <v>2882.8877560000001</v>
      </c>
      <c r="I16" s="111"/>
      <c r="J16" s="109">
        <f t="shared" si="0"/>
        <v>0</v>
      </c>
      <c r="K16" s="111">
        <f t="shared" si="1"/>
        <v>0</v>
      </c>
      <c r="L16" s="109">
        <f t="shared" si="2"/>
        <v>0</v>
      </c>
      <c r="M16" s="111">
        <f t="shared" si="3"/>
        <v>0</v>
      </c>
      <c r="N16" s="107">
        <f t="shared" si="4"/>
        <v>17.507415522267205</v>
      </c>
      <c r="O16" s="108"/>
      <c r="P16" s="107">
        <f t="shared" si="10"/>
        <v>8.7537077611336027</v>
      </c>
      <c r="Q16" s="108"/>
      <c r="R16" s="107">
        <f t="shared" si="11"/>
        <v>3.5014831044534409</v>
      </c>
      <c r="S16" s="108"/>
      <c r="T16" s="52">
        <f t="shared" si="12"/>
        <v>17.507415522267209</v>
      </c>
      <c r="U16" s="52">
        <f t="shared" si="13"/>
        <v>0.43399749434845425</v>
      </c>
      <c r="V16" s="107">
        <f t="shared" si="5"/>
        <v>16.632044746153845</v>
      </c>
      <c r="W16" s="108"/>
    </row>
    <row r="17" spans="1:23" x14ac:dyDescent="0.2">
      <c r="A17" s="47">
        <f t="shared" si="6"/>
        <v>9</v>
      </c>
      <c r="B17" s="109">
        <f t="shared" si="7"/>
        <v>33421.08</v>
      </c>
      <c r="C17" s="110"/>
      <c r="D17" s="109">
        <f t="shared" si="8"/>
        <v>35466.450096</v>
      </c>
      <c r="E17" s="111"/>
      <c r="F17" s="109">
        <v>2785.09</v>
      </c>
      <c r="G17" s="111"/>
      <c r="H17" s="109">
        <f t="shared" si="9"/>
        <v>2955.5375079999999</v>
      </c>
      <c r="I17" s="111"/>
      <c r="J17" s="109">
        <f t="shared" si="0"/>
        <v>0</v>
      </c>
      <c r="K17" s="111">
        <f t="shared" si="1"/>
        <v>0</v>
      </c>
      <c r="L17" s="109">
        <f t="shared" si="2"/>
        <v>0</v>
      </c>
      <c r="M17" s="111">
        <f t="shared" si="3"/>
        <v>0</v>
      </c>
      <c r="N17" s="107">
        <f t="shared" si="4"/>
        <v>17.948608348178137</v>
      </c>
      <c r="O17" s="108"/>
      <c r="P17" s="107">
        <f t="shared" si="10"/>
        <v>8.9743041740890686</v>
      </c>
      <c r="Q17" s="108"/>
      <c r="R17" s="107">
        <f t="shared" si="11"/>
        <v>3.5897216696356273</v>
      </c>
      <c r="S17" s="108"/>
      <c r="T17" s="52">
        <f t="shared" si="12"/>
        <v>17.948608348178137</v>
      </c>
      <c r="U17" s="52">
        <f t="shared" si="13"/>
        <v>0.44493437882042686</v>
      </c>
      <c r="V17" s="107">
        <f t="shared" si="5"/>
        <v>17.051177930769231</v>
      </c>
      <c r="W17" s="108"/>
    </row>
    <row r="18" spans="1:23" x14ac:dyDescent="0.2">
      <c r="A18" s="47">
        <f t="shared" si="6"/>
        <v>10</v>
      </c>
      <c r="B18" s="109">
        <f t="shared" si="7"/>
        <v>33860.520000000004</v>
      </c>
      <c r="C18" s="110"/>
      <c r="D18" s="109">
        <f t="shared" si="8"/>
        <v>35932.783823999998</v>
      </c>
      <c r="E18" s="111"/>
      <c r="F18" s="109">
        <v>2821.71</v>
      </c>
      <c r="G18" s="111"/>
      <c r="H18" s="109">
        <f t="shared" si="9"/>
        <v>2994.3986519999999</v>
      </c>
      <c r="I18" s="111"/>
      <c r="J18" s="109">
        <f t="shared" si="0"/>
        <v>0</v>
      </c>
      <c r="K18" s="111">
        <f t="shared" si="1"/>
        <v>0</v>
      </c>
      <c r="L18" s="109">
        <f t="shared" si="2"/>
        <v>0</v>
      </c>
      <c r="M18" s="111">
        <f t="shared" si="3"/>
        <v>0</v>
      </c>
      <c r="N18" s="107">
        <f t="shared" si="4"/>
        <v>18.184607198380565</v>
      </c>
      <c r="O18" s="108"/>
      <c r="P18" s="107">
        <f t="shared" si="10"/>
        <v>9.0923035991902825</v>
      </c>
      <c r="Q18" s="108"/>
      <c r="R18" s="107">
        <f t="shared" si="11"/>
        <v>3.6369214396761129</v>
      </c>
      <c r="S18" s="108"/>
      <c r="T18" s="52">
        <f t="shared" si="12"/>
        <v>18.184607198380565</v>
      </c>
      <c r="U18" s="52">
        <f t="shared" si="13"/>
        <v>0.45078463750233799</v>
      </c>
      <c r="V18" s="107">
        <f t="shared" si="5"/>
        <v>17.275376838461536</v>
      </c>
      <c r="W18" s="108"/>
    </row>
    <row r="19" spans="1:23" x14ac:dyDescent="0.2">
      <c r="A19" s="47">
        <f t="shared" si="6"/>
        <v>11</v>
      </c>
      <c r="B19" s="109">
        <f t="shared" si="7"/>
        <v>34242.120000000003</v>
      </c>
      <c r="C19" s="110"/>
      <c r="D19" s="109">
        <f t="shared" si="8"/>
        <v>36337.737743999998</v>
      </c>
      <c r="E19" s="111"/>
      <c r="F19" s="109">
        <v>2853.51</v>
      </c>
      <c r="G19" s="111"/>
      <c r="H19" s="109">
        <f t="shared" si="9"/>
        <v>3028.144812</v>
      </c>
      <c r="I19" s="111"/>
      <c r="J19" s="109">
        <f t="shared" si="0"/>
        <v>0</v>
      </c>
      <c r="K19" s="111">
        <f t="shared" si="1"/>
        <v>0</v>
      </c>
      <c r="L19" s="109">
        <f t="shared" si="2"/>
        <v>0</v>
      </c>
      <c r="M19" s="111">
        <f t="shared" si="3"/>
        <v>0</v>
      </c>
      <c r="N19" s="107">
        <f t="shared" si="4"/>
        <v>18.38954339271255</v>
      </c>
      <c r="O19" s="108"/>
      <c r="P19" s="107">
        <f t="shared" si="10"/>
        <v>9.1947716963562751</v>
      </c>
      <c r="Q19" s="108"/>
      <c r="R19" s="107">
        <f t="shared" si="11"/>
        <v>3.6779086785425101</v>
      </c>
      <c r="S19" s="108"/>
      <c r="T19" s="52">
        <f t="shared" si="12"/>
        <v>18.38954339271255</v>
      </c>
      <c r="U19" s="52">
        <f t="shared" si="13"/>
        <v>0.45586487305899492</v>
      </c>
      <c r="V19" s="107">
        <f t="shared" si="5"/>
        <v>17.470066223076923</v>
      </c>
      <c r="W19" s="108"/>
    </row>
    <row r="20" spans="1:23" x14ac:dyDescent="0.2">
      <c r="A20" s="47">
        <f t="shared" si="6"/>
        <v>12</v>
      </c>
      <c r="B20" s="109">
        <f t="shared" si="7"/>
        <v>35278.080000000002</v>
      </c>
      <c r="C20" s="110"/>
      <c r="D20" s="109">
        <f t="shared" si="8"/>
        <v>37437.098495999999</v>
      </c>
      <c r="E20" s="111"/>
      <c r="F20" s="109">
        <v>2939.84</v>
      </c>
      <c r="G20" s="111"/>
      <c r="H20" s="109">
        <f t="shared" si="9"/>
        <v>3119.7582079999997</v>
      </c>
      <c r="I20" s="111"/>
      <c r="J20" s="109">
        <f t="shared" si="0"/>
        <v>0</v>
      </c>
      <c r="K20" s="111">
        <f t="shared" si="1"/>
        <v>0</v>
      </c>
      <c r="L20" s="109">
        <f t="shared" si="2"/>
        <v>0</v>
      </c>
      <c r="M20" s="111">
        <f t="shared" si="3"/>
        <v>0</v>
      </c>
      <c r="N20" s="107">
        <f t="shared" si="4"/>
        <v>18.945900048582995</v>
      </c>
      <c r="O20" s="108"/>
      <c r="P20" s="107">
        <f t="shared" si="10"/>
        <v>9.4729500242914977</v>
      </c>
      <c r="Q20" s="108"/>
      <c r="R20" s="107">
        <f t="shared" si="11"/>
        <v>3.7891800097165991</v>
      </c>
      <c r="S20" s="108"/>
      <c r="T20" s="52">
        <f t="shared" si="12"/>
        <v>18.945900048582995</v>
      </c>
      <c r="U20" s="52">
        <f t="shared" si="13"/>
        <v>0.46965659430447265</v>
      </c>
      <c r="V20" s="107">
        <f t="shared" si="5"/>
        <v>17.998605046153845</v>
      </c>
      <c r="W20" s="108"/>
    </row>
    <row r="21" spans="1:23" x14ac:dyDescent="0.2">
      <c r="A21" s="47">
        <f t="shared" si="6"/>
        <v>13</v>
      </c>
      <c r="B21" s="109">
        <f t="shared" si="7"/>
        <v>35288.159999999996</v>
      </c>
      <c r="C21" s="110"/>
      <c r="D21" s="109">
        <f t="shared" si="8"/>
        <v>37447.795392</v>
      </c>
      <c r="E21" s="111"/>
      <c r="F21" s="109">
        <v>2940.68</v>
      </c>
      <c r="G21" s="111"/>
      <c r="H21" s="109">
        <f t="shared" si="9"/>
        <v>3120.6496159999997</v>
      </c>
      <c r="I21" s="111"/>
      <c r="J21" s="109">
        <f t="shared" si="0"/>
        <v>0</v>
      </c>
      <c r="K21" s="111">
        <f t="shared" si="1"/>
        <v>0</v>
      </c>
      <c r="L21" s="109">
        <f t="shared" si="2"/>
        <v>0</v>
      </c>
      <c r="M21" s="111">
        <f t="shared" si="3"/>
        <v>0</v>
      </c>
      <c r="N21" s="107">
        <f t="shared" si="4"/>
        <v>18.951313457489878</v>
      </c>
      <c r="O21" s="108"/>
      <c r="P21" s="107">
        <f t="shared" si="10"/>
        <v>9.4756567287449389</v>
      </c>
      <c r="Q21" s="108"/>
      <c r="R21" s="107">
        <f t="shared" si="11"/>
        <v>3.7902626914979756</v>
      </c>
      <c r="S21" s="108"/>
      <c r="T21" s="52">
        <f t="shared" si="12"/>
        <v>18.951313457489878</v>
      </c>
      <c r="U21" s="52">
        <f t="shared" si="13"/>
        <v>0.46979078920596923</v>
      </c>
      <c r="V21" s="107">
        <f t="shared" si="5"/>
        <v>18.003747784615385</v>
      </c>
      <c r="W21" s="108"/>
    </row>
    <row r="22" spans="1:23" x14ac:dyDescent="0.2">
      <c r="A22" s="47">
        <f t="shared" si="6"/>
        <v>14</v>
      </c>
      <c r="B22" s="109">
        <f t="shared" si="7"/>
        <v>36695.760000000002</v>
      </c>
      <c r="C22" s="110"/>
      <c r="D22" s="109">
        <f t="shared" si="8"/>
        <v>38941.540511999992</v>
      </c>
      <c r="E22" s="111"/>
      <c r="F22" s="109">
        <v>3057.98</v>
      </c>
      <c r="G22" s="111"/>
      <c r="H22" s="109">
        <f t="shared" si="9"/>
        <v>3245.1283759999997</v>
      </c>
      <c r="I22" s="111"/>
      <c r="J22" s="109">
        <f t="shared" si="0"/>
        <v>0</v>
      </c>
      <c r="K22" s="111">
        <f t="shared" si="1"/>
        <v>0</v>
      </c>
      <c r="L22" s="109">
        <f t="shared" si="2"/>
        <v>0</v>
      </c>
      <c r="M22" s="111">
        <f t="shared" si="3"/>
        <v>0</v>
      </c>
      <c r="N22" s="107">
        <f t="shared" si="4"/>
        <v>19.707257344129552</v>
      </c>
      <c r="O22" s="108"/>
      <c r="P22" s="107">
        <f t="shared" si="10"/>
        <v>9.8536286720647759</v>
      </c>
      <c r="Q22" s="108"/>
      <c r="R22" s="107">
        <f t="shared" si="11"/>
        <v>3.9414514688259104</v>
      </c>
      <c r="S22" s="108"/>
      <c r="T22" s="52">
        <f t="shared" si="12"/>
        <v>19.707257344129552</v>
      </c>
      <c r="U22" s="52">
        <f t="shared" si="13"/>
        <v>0.48853014866495831</v>
      </c>
      <c r="V22" s="107">
        <f t="shared" si="5"/>
        <v>18.721894476923072</v>
      </c>
      <c r="W22" s="108"/>
    </row>
    <row r="23" spans="1:23" x14ac:dyDescent="0.2">
      <c r="A23" s="47">
        <f t="shared" si="6"/>
        <v>15</v>
      </c>
      <c r="B23" s="109">
        <f t="shared" si="7"/>
        <v>36705.840000000004</v>
      </c>
      <c r="C23" s="110"/>
      <c r="D23" s="109">
        <f t="shared" si="8"/>
        <v>38952.237408000001</v>
      </c>
      <c r="E23" s="111"/>
      <c r="F23" s="109">
        <v>3058.82</v>
      </c>
      <c r="G23" s="111"/>
      <c r="H23" s="109">
        <f t="shared" si="9"/>
        <v>3246.0197840000001</v>
      </c>
      <c r="I23" s="111"/>
      <c r="J23" s="109">
        <f t="shared" si="0"/>
        <v>0</v>
      </c>
      <c r="K23" s="111">
        <f t="shared" si="1"/>
        <v>0</v>
      </c>
      <c r="L23" s="109">
        <f t="shared" si="2"/>
        <v>0</v>
      </c>
      <c r="M23" s="111">
        <f t="shared" si="3"/>
        <v>0</v>
      </c>
      <c r="N23" s="107">
        <f t="shared" si="4"/>
        <v>19.712670753036438</v>
      </c>
      <c r="O23" s="108"/>
      <c r="P23" s="107">
        <f t="shared" si="10"/>
        <v>9.8563353765182189</v>
      </c>
      <c r="Q23" s="108"/>
      <c r="R23" s="107">
        <f t="shared" si="11"/>
        <v>3.9425341506072877</v>
      </c>
      <c r="S23" s="108"/>
      <c r="T23" s="52">
        <f t="shared" si="12"/>
        <v>19.712670753036438</v>
      </c>
      <c r="U23" s="52">
        <f t="shared" si="13"/>
        <v>0.488664343566455</v>
      </c>
      <c r="V23" s="107">
        <f t="shared" si="5"/>
        <v>18.727037215384616</v>
      </c>
      <c r="W23" s="108"/>
    </row>
    <row r="24" spans="1:23" x14ac:dyDescent="0.2">
      <c r="A24" s="47">
        <f t="shared" si="6"/>
        <v>16</v>
      </c>
      <c r="B24" s="109">
        <f t="shared" si="7"/>
        <v>38712.840000000004</v>
      </c>
      <c r="C24" s="110"/>
      <c r="D24" s="109">
        <f t="shared" si="8"/>
        <v>41082.065807999999</v>
      </c>
      <c r="E24" s="111"/>
      <c r="F24" s="109">
        <v>3226.07</v>
      </c>
      <c r="G24" s="111"/>
      <c r="H24" s="109">
        <f t="shared" si="9"/>
        <v>3423.5054839999998</v>
      </c>
      <c r="I24" s="111"/>
      <c r="J24" s="109">
        <f t="shared" si="0"/>
        <v>0</v>
      </c>
      <c r="K24" s="111">
        <f t="shared" si="1"/>
        <v>0</v>
      </c>
      <c r="L24" s="109">
        <f t="shared" si="2"/>
        <v>0</v>
      </c>
      <c r="M24" s="111">
        <f t="shared" si="3"/>
        <v>0</v>
      </c>
      <c r="N24" s="107">
        <f t="shared" si="4"/>
        <v>20.79051913360324</v>
      </c>
      <c r="O24" s="108"/>
      <c r="P24" s="107">
        <f t="shared" si="10"/>
        <v>10.39525956680162</v>
      </c>
      <c r="Q24" s="108"/>
      <c r="R24" s="107">
        <f t="shared" si="11"/>
        <v>4.158103826720648</v>
      </c>
      <c r="S24" s="108"/>
      <c r="T24" s="52">
        <f t="shared" si="12"/>
        <v>20.790519133603237</v>
      </c>
      <c r="U24" s="52">
        <f t="shared" si="13"/>
        <v>0.51538350698943813</v>
      </c>
      <c r="V24" s="107">
        <f t="shared" si="5"/>
        <v>19.750993176923078</v>
      </c>
      <c r="W24" s="108"/>
    </row>
    <row r="25" spans="1:23" x14ac:dyDescent="0.2">
      <c r="A25" s="47">
        <f t="shared" si="6"/>
        <v>17</v>
      </c>
      <c r="B25" s="109">
        <f t="shared" si="7"/>
        <v>39533.879999999997</v>
      </c>
      <c r="C25" s="110"/>
      <c r="D25" s="109">
        <f t="shared" si="8"/>
        <v>41953.353455999997</v>
      </c>
      <c r="E25" s="111"/>
      <c r="F25" s="109">
        <v>3294.49</v>
      </c>
      <c r="G25" s="111"/>
      <c r="H25" s="109">
        <f t="shared" si="9"/>
        <v>3496.1127879999995</v>
      </c>
      <c r="I25" s="111"/>
      <c r="J25" s="109">
        <f t="shared" si="0"/>
        <v>0</v>
      </c>
      <c r="K25" s="111">
        <f t="shared" si="1"/>
        <v>0</v>
      </c>
      <c r="L25" s="109">
        <f t="shared" si="2"/>
        <v>0</v>
      </c>
      <c r="M25" s="111">
        <f t="shared" si="3"/>
        <v>0</v>
      </c>
      <c r="N25" s="107">
        <f t="shared" si="4"/>
        <v>21.23145417813765</v>
      </c>
      <c r="O25" s="108"/>
      <c r="P25" s="107">
        <f t="shared" si="10"/>
        <v>10.615727089068825</v>
      </c>
      <c r="Q25" s="108"/>
      <c r="R25" s="107">
        <f t="shared" si="11"/>
        <v>4.24629083562753</v>
      </c>
      <c r="S25" s="108"/>
      <c r="T25" s="52">
        <f t="shared" si="12"/>
        <v>21.231454178137646</v>
      </c>
      <c r="U25" s="52">
        <f t="shared" si="13"/>
        <v>0.5263140012280062</v>
      </c>
      <c r="V25" s="107">
        <f t="shared" si="5"/>
        <v>20.169881469230766</v>
      </c>
      <c r="W25" s="108"/>
    </row>
    <row r="26" spans="1:23" x14ac:dyDescent="0.2">
      <c r="A26" s="47">
        <f t="shared" si="6"/>
        <v>18</v>
      </c>
      <c r="B26" s="109">
        <f t="shared" si="7"/>
        <v>40709.64</v>
      </c>
      <c r="C26" s="110"/>
      <c r="D26" s="109">
        <f t="shared" si="8"/>
        <v>43201.069967999996</v>
      </c>
      <c r="E26" s="111"/>
      <c r="F26" s="109">
        <v>3392.47</v>
      </c>
      <c r="G26" s="111"/>
      <c r="H26" s="109">
        <f t="shared" si="9"/>
        <v>3600.0891639999995</v>
      </c>
      <c r="I26" s="111"/>
      <c r="J26" s="109">
        <f t="shared" si="0"/>
        <v>0</v>
      </c>
      <c r="K26" s="111">
        <f t="shared" si="1"/>
        <v>0</v>
      </c>
      <c r="L26" s="109">
        <f t="shared" si="2"/>
        <v>0</v>
      </c>
      <c r="M26" s="111">
        <f t="shared" si="3"/>
        <v>0</v>
      </c>
      <c r="N26" s="107">
        <f t="shared" si="4"/>
        <v>21.862889659919027</v>
      </c>
      <c r="O26" s="108"/>
      <c r="P26" s="107">
        <f t="shared" si="10"/>
        <v>10.931444829959513</v>
      </c>
      <c r="Q26" s="108"/>
      <c r="R26" s="107">
        <f t="shared" si="11"/>
        <v>4.3725779319838054</v>
      </c>
      <c r="S26" s="108"/>
      <c r="T26" s="52">
        <f t="shared" si="12"/>
        <v>21.862889659919027</v>
      </c>
      <c r="U26" s="52">
        <f t="shared" si="13"/>
        <v>0.5419668779525737</v>
      </c>
      <c r="V26" s="107">
        <f t="shared" si="5"/>
        <v>20.769745176923074</v>
      </c>
      <c r="W26" s="108"/>
    </row>
    <row r="27" spans="1:23" x14ac:dyDescent="0.2">
      <c r="A27" s="47">
        <f t="shared" si="6"/>
        <v>19</v>
      </c>
      <c r="B27" s="109">
        <f t="shared" si="7"/>
        <v>41530.68</v>
      </c>
      <c r="C27" s="110"/>
      <c r="D27" s="109">
        <f t="shared" si="8"/>
        <v>44072.357615999994</v>
      </c>
      <c r="E27" s="111"/>
      <c r="F27" s="109">
        <v>3460.89</v>
      </c>
      <c r="G27" s="111"/>
      <c r="H27" s="109">
        <f t="shared" si="9"/>
        <v>3672.6964679999996</v>
      </c>
      <c r="I27" s="111"/>
      <c r="J27" s="109">
        <f t="shared" si="0"/>
        <v>0</v>
      </c>
      <c r="K27" s="111">
        <f t="shared" si="1"/>
        <v>0</v>
      </c>
      <c r="L27" s="109">
        <f t="shared" si="2"/>
        <v>0</v>
      </c>
      <c r="M27" s="111">
        <f t="shared" si="3"/>
        <v>0</v>
      </c>
      <c r="N27" s="107">
        <f t="shared" si="4"/>
        <v>22.303824704453437</v>
      </c>
      <c r="O27" s="108"/>
      <c r="P27" s="107">
        <f t="shared" si="10"/>
        <v>11.151912352226718</v>
      </c>
      <c r="Q27" s="108"/>
      <c r="R27" s="107">
        <f t="shared" si="11"/>
        <v>4.4607649408906873</v>
      </c>
      <c r="S27" s="108"/>
      <c r="T27" s="52">
        <f t="shared" si="12"/>
        <v>22.30382470445344</v>
      </c>
      <c r="U27" s="52">
        <f t="shared" si="13"/>
        <v>0.55289737219114177</v>
      </c>
      <c r="V27" s="107">
        <f t="shared" si="5"/>
        <v>21.188633469230766</v>
      </c>
      <c r="W27" s="108"/>
    </row>
    <row r="28" spans="1:23" x14ac:dyDescent="0.2">
      <c r="A28" s="47">
        <f t="shared" si="6"/>
        <v>20</v>
      </c>
      <c r="B28" s="109">
        <f t="shared" si="7"/>
        <v>41530.68</v>
      </c>
      <c r="C28" s="110"/>
      <c r="D28" s="109">
        <f t="shared" si="8"/>
        <v>44072.357615999994</v>
      </c>
      <c r="E28" s="111"/>
      <c r="F28" s="109">
        <v>3460.89</v>
      </c>
      <c r="G28" s="111"/>
      <c r="H28" s="109">
        <f t="shared" si="9"/>
        <v>3672.6964679999996</v>
      </c>
      <c r="I28" s="111"/>
      <c r="J28" s="109">
        <f t="shared" si="0"/>
        <v>0</v>
      </c>
      <c r="K28" s="111">
        <f t="shared" si="1"/>
        <v>0</v>
      </c>
      <c r="L28" s="109">
        <f t="shared" si="2"/>
        <v>0</v>
      </c>
      <c r="M28" s="111">
        <f t="shared" si="3"/>
        <v>0</v>
      </c>
      <c r="N28" s="107">
        <f t="shared" si="4"/>
        <v>22.303824704453437</v>
      </c>
      <c r="O28" s="108"/>
      <c r="P28" s="107">
        <f t="shared" si="10"/>
        <v>11.151912352226718</v>
      </c>
      <c r="Q28" s="108"/>
      <c r="R28" s="107">
        <f t="shared" si="11"/>
        <v>4.4607649408906873</v>
      </c>
      <c r="S28" s="108"/>
      <c r="T28" s="52">
        <f t="shared" si="12"/>
        <v>22.30382470445344</v>
      </c>
      <c r="U28" s="52">
        <f t="shared" si="13"/>
        <v>0.55289737219114177</v>
      </c>
      <c r="V28" s="107">
        <f t="shared" si="5"/>
        <v>21.188633469230766</v>
      </c>
      <c r="W28" s="108"/>
    </row>
    <row r="29" spans="1:23" x14ac:dyDescent="0.2">
      <c r="A29" s="47">
        <f t="shared" si="6"/>
        <v>21</v>
      </c>
      <c r="B29" s="109">
        <f t="shared" si="7"/>
        <v>42351.72</v>
      </c>
      <c r="C29" s="110"/>
      <c r="D29" s="109">
        <f t="shared" si="8"/>
        <v>44943.645263999999</v>
      </c>
      <c r="E29" s="111"/>
      <c r="F29" s="109">
        <v>3529.31</v>
      </c>
      <c r="G29" s="111"/>
      <c r="H29" s="109">
        <f t="shared" si="9"/>
        <v>3745.3037719999998</v>
      </c>
      <c r="I29" s="111"/>
      <c r="J29" s="109">
        <f t="shared" si="0"/>
        <v>0</v>
      </c>
      <c r="K29" s="111">
        <f t="shared" si="1"/>
        <v>0</v>
      </c>
      <c r="L29" s="109">
        <f t="shared" si="2"/>
        <v>0</v>
      </c>
      <c r="M29" s="111">
        <f t="shared" si="3"/>
        <v>0</v>
      </c>
      <c r="N29" s="107">
        <f t="shared" si="4"/>
        <v>22.744759748987853</v>
      </c>
      <c r="O29" s="108"/>
      <c r="P29" s="107">
        <f t="shared" si="10"/>
        <v>11.372379874493927</v>
      </c>
      <c r="Q29" s="108"/>
      <c r="R29" s="107">
        <f t="shared" si="11"/>
        <v>4.548951949797571</v>
      </c>
      <c r="S29" s="108"/>
      <c r="T29" s="52">
        <f t="shared" si="12"/>
        <v>22.744759748987853</v>
      </c>
      <c r="U29" s="52">
        <f t="shared" si="13"/>
        <v>0.56382786642970983</v>
      </c>
      <c r="V29" s="107">
        <f t="shared" si="5"/>
        <v>21.607521761538461</v>
      </c>
      <c r="W29" s="108"/>
    </row>
    <row r="30" spans="1:23" x14ac:dyDescent="0.2">
      <c r="A30" s="47">
        <f t="shared" si="6"/>
        <v>22</v>
      </c>
      <c r="B30" s="109">
        <f t="shared" si="7"/>
        <v>42415.32</v>
      </c>
      <c r="C30" s="110"/>
      <c r="D30" s="109">
        <f t="shared" si="8"/>
        <v>45011.137583999996</v>
      </c>
      <c r="E30" s="111"/>
      <c r="F30" s="109">
        <v>3534.61</v>
      </c>
      <c r="G30" s="111"/>
      <c r="H30" s="109">
        <f t="shared" si="9"/>
        <v>3750.928132</v>
      </c>
      <c r="I30" s="111"/>
      <c r="J30" s="109">
        <f t="shared" si="0"/>
        <v>0</v>
      </c>
      <c r="K30" s="111">
        <f t="shared" si="1"/>
        <v>0</v>
      </c>
      <c r="L30" s="109">
        <f t="shared" si="2"/>
        <v>0</v>
      </c>
      <c r="M30" s="111">
        <f t="shared" si="3"/>
        <v>0</v>
      </c>
      <c r="N30" s="107">
        <f t="shared" si="4"/>
        <v>22.778915781376515</v>
      </c>
      <c r="O30" s="108"/>
      <c r="P30" s="107">
        <f t="shared" si="10"/>
        <v>11.389457890688258</v>
      </c>
      <c r="Q30" s="108"/>
      <c r="R30" s="107">
        <f t="shared" si="11"/>
        <v>4.5557831562753028</v>
      </c>
      <c r="S30" s="108"/>
      <c r="T30" s="52">
        <f t="shared" si="12"/>
        <v>22.778915781376519</v>
      </c>
      <c r="U30" s="52">
        <f t="shared" si="13"/>
        <v>0.56467457235581942</v>
      </c>
      <c r="V30" s="107">
        <f t="shared" si="5"/>
        <v>21.639969992307691</v>
      </c>
      <c r="W30" s="108"/>
    </row>
    <row r="31" spans="1:23" x14ac:dyDescent="0.2">
      <c r="A31" s="47">
        <f t="shared" si="6"/>
        <v>23</v>
      </c>
      <c r="B31" s="109">
        <f t="shared" si="7"/>
        <v>43833</v>
      </c>
      <c r="C31" s="110"/>
      <c r="D31" s="109">
        <f t="shared" si="8"/>
        <v>46515.579599999997</v>
      </c>
      <c r="E31" s="111"/>
      <c r="F31" s="109">
        <v>3652.75</v>
      </c>
      <c r="G31" s="111"/>
      <c r="H31" s="109">
        <f t="shared" si="9"/>
        <v>3876.2982999999999</v>
      </c>
      <c r="I31" s="111"/>
      <c r="J31" s="109">
        <f t="shared" si="0"/>
        <v>0</v>
      </c>
      <c r="K31" s="111">
        <f t="shared" si="1"/>
        <v>0</v>
      </c>
      <c r="L31" s="109">
        <f t="shared" si="2"/>
        <v>0</v>
      </c>
      <c r="M31" s="111">
        <f t="shared" si="3"/>
        <v>0</v>
      </c>
      <c r="N31" s="107">
        <f t="shared" si="4"/>
        <v>23.540273076923075</v>
      </c>
      <c r="O31" s="108"/>
      <c r="P31" s="107">
        <f t="shared" si="10"/>
        <v>11.770136538461538</v>
      </c>
      <c r="Q31" s="108"/>
      <c r="R31" s="107">
        <f t="shared" si="11"/>
        <v>4.708054615384615</v>
      </c>
      <c r="S31" s="108"/>
      <c r="T31" s="52">
        <f t="shared" si="12"/>
        <v>23.540273076923079</v>
      </c>
      <c r="U31" s="52">
        <f t="shared" si="13"/>
        <v>0.58354812671630518</v>
      </c>
      <c r="V31" s="107">
        <f t="shared" si="5"/>
        <v>22.363259423076922</v>
      </c>
      <c r="W31" s="108"/>
    </row>
    <row r="32" spans="1:23" x14ac:dyDescent="0.2">
      <c r="A32" s="47">
        <f t="shared" si="6"/>
        <v>24</v>
      </c>
      <c r="B32" s="109">
        <f t="shared" si="7"/>
        <v>45240.600000000006</v>
      </c>
      <c r="C32" s="110"/>
      <c r="D32" s="109">
        <f t="shared" si="8"/>
        <v>48009.324719999997</v>
      </c>
      <c r="E32" s="111"/>
      <c r="F32" s="109">
        <v>3770.05</v>
      </c>
      <c r="G32" s="111"/>
      <c r="H32" s="109">
        <f t="shared" si="9"/>
        <v>4000.7770599999999</v>
      </c>
      <c r="I32" s="111"/>
      <c r="J32" s="109">
        <f t="shared" si="0"/>
        <v>0</v>
      </c>
      <c r="K32" s="111">
        <f t="shared" si="1"/>
        <v>0</v>
      </c>
      <c r="L32" s="109">
        <f t="shared" si="2"/>
        <v>0</v>
      </c>
      <c r="M32" s="111">
        <f t="shared" si="3"/>
        <v>0</v>
      </c>
      <c r="N32" s="107">
        <f t="shared" si="4"/>
        <v>24.296216963562753</v>
      </c>
      <c r="O32" s="108"/>
      <c r="P32" s="107">
        <f t="shared" si="10"/>
        <v>12.148108481781376</v>
      </c>
      <c r="Q32" s="108"/>
      <c r="R32" s="107">
        <f t="shared" si="11"/>
        <v>4.8592433927125507</v>
      </c>
      <c r="S32" s="108"/>
      <c r="T32" s="52">
        <f t="shared" si="12"/>
        <v>24.296216963562753</v>
      </c>
      <c r="U32" s="52">
        <f t="shared" si="13"/>
        <v>0.60228748617529426</v>
      </c>
      <c r="V32" s="107">
        <f t="shared" si="5"/>
        <v>23.081406115384613</v>
      </c>
      <c r="W32" s="108"/>
    </row>
    <row r="33" spans="1:23" x14ac:dyDescent="0.2">
      <c r="A33" s="47">
        <f t="shared" si="6"/>
        <v>25</v>
      </c>
      <c r="B33" s="109">
        <f t="shared" si="7"/>
        <v>45250.559999999998</v>
      </c>
      <c r="C33" s="110"/>
      <c r="D33" s="109">
        <f t="shared" si="8"/>
        <v>48019.894271999998</v>
      </c>
      <c r="E33" s="111"/>
      <c r="F33" s="109">
        <v>3770.88</v>
      </c>
      <c r="G33" s="111"/>
      <c r="H33" s="109">
        <f t="shared" si="9"/>
        <v>4001.6578559999998</v>
      </c>
      <c r="I33" s="111"/>
      <c r="J33" s="109">
        <f t="shared" si="0"/>
        <v>0</v>
      </c>
      <c r="K33" s="111">
        <f t="shared" si="1"/>
        <v>0</v>
      </c>
      <c r="L33" s="109">
        <f t="shared" si="2"/>
        <v>0</v>
      </c>
      <c r="M33" s="111">
        <f t="shared" si="3"/>
        <v>0</v>
      </c>
      <c r="N33" s="107">
        <f t="shared" si="4"/>
        <v>24.301565927125505</v>
      </c>
      <c r="O33" s="108"/>
      <c r="P33" s="107">
        <f t="shared" si="10"/>
        <v>12.150782963562753</v>
      </c>
      <c r="Q33" s="108"/>
      <c r="R33" s="107">
        <f t="shared" si="11"/>
        <v>4.8603131854251007</v>
      </c>
      <c r="S33" s="108"/>
      <c r="T33" s="52">
        <f t="shared" si="12"/>
        <v>24.301565927125502</v>
      </c>
      <c r="U33" s="52">
        <f t="shared" si="13"/>
        <v>0.60242008351843956</v>
      </c>
      <c r="V33" s="107">
        <f t="shared" si="5"/>
        <v>23.086487630769231</v>
      </c>
      <c r="W33" s="108"/>
    </row>
    <row r="34" spans="1:23" x14ac:dyDescent="0.2">
      <c r="A34" s="47">
        <f t="shared" si="6"/>
        <v>26</v>
      </c>
      <c r="B34" s="109">
        <f t="shared" si="7"/>
        <v>45250.559999999998</v>
      </c>
      <c r="C34" s="110"/>
      <c r="D34" s="109">
        <f t="shared" si="8"/>
        <v>48019.894271999998</v>
      </c>
      <c r="E34" s="111"/>
      <c r="F34" s="109">
        <v>3770.88</v>
      </c>
      <c r="G34" s="111"/>
      <c r="H34" s="109">
        <f t="shared" si="9"/>
        <v>4001.6578559999998</v>
      </c>
      <c r="I34" s="111"/>
      <c r="J34" s="109">
        <f t="shared" si="0"/>
        <v>0</v>
      </c>
      <c r="K34" s="111">
        <f t="shared" si="1"/>
        <v>0</v>
      </c>
      <c r="L34" s="109">
        <f t="shared" si="2"/>
        <v>0</v>
      </c>
      <c r="M34" s="111">
        <f t="shared" si="3"/>
        <v>0</v>
      </c>
      <c r="N34" s="107">
        <f t="shared" si="4"/>
        <v>24.301565927125505</v>
      </c>
      <c r="O34" s="108"/>
      <c r="P34" s="107">
        <f t="shared" si="10"/>
        <v>12.150782963562753</v>
      </c>
      <c r="Q34" s="108"/>
      <c r="R34" s="107">
        <f t="shared" si="11"/>
        <v>4.8603131854251007</v>
      </c>
      <c r="S34" s="108"/>
      <c r="T34" s="52">
        <f t="shared" si="12"/>
        <v>24.301565927125502</v>
      </c>
      <c r="U34" s="52">
        <f t="shared" si="13"/>
        <v>0.60242008351843956</v>
      </c>
      <c r="V34" s="107">
        <f t="shared" si="5"/>
        <v>23.086487630769231</v>
      </c>
      <c r="W34" s="108"/>
    </row>
    <row r="35" spans="1:23" x14ac:dyDescent="0.2">
      <c r="A35" s="47">
        <f t="shared" si="6"/>
        <v>27</v>
      </c>
      <c r="B35" s="109">
        <f t="shared" si="7"/>
        <v>45260.639999999999</v>
      </c>
      <c r="C35" s="110"/>
      <c r="D35" s="109">
        <f t="shared" si="8"/>
        <v>48030.591167999992</v>
      </c>
      <c r="E35" s="111"/>
      <c r="F35" s="109">
        <v>3771.72</v>
      </c>
      <c r="G35" s="111"/>
      <c r="H35" s="109">
        <f t="shared" si="9"/>
        <v>4002.5492639999993</v>
      </c>
      <c r="I35" s="111"/>
      <c r="J35" s="109">
        <f t="shared" si="0"/>
        <v>0</v>
      </c>
      <c r="K35" s="111">
        <f t="shared" si="1"/>
        <v>0</v>
      </c>
      <c r="L35" s="109">
        <f t="shared" si="2"/>
        <v>0</v>
      </c>
      <c r="M35" s="111">
        <f t="shared" si="3"/>
        <v>0</v>
      </c>
      <c r="N35" s="107">
        <f t="shared" si="4"/>
        <v>24.306979336032384</v>
      </c>
      <c r="O35" s="108"/>
      <c r="P35" s="107">
        <f t="shared" si="10"/>
        <v>12.153489668016192</v>
      </c>
      <c r="Q35" s="108"/>
      <c r="R35" s="107">
        <f t="shared" si="11"/>
        <v>4.8613958672064772</v>
      </c>
      <c r="S35" s="108"/>
      <c r="T35" s="52">
        <f t="shared" si="12"/>
        <v>24.306979336032384</v>
      </c>
      <c r="U35" s="52">
        <f t="shared" si="13"/>
        <v>0.60255427841993625</v>
      </c>
      <c r="V35" s="107">
        <f t="shared" si="5"/>
        <v>23.091630369230764</v>
      </c>
      <c r="W35" s="108"/>
    </row>
    <row r="36" spans="1:23" x14ac:dyDescent="0.2">
      <c r="A36" s="53"/>
      <c r="B36" s="112"/>
      <c r="C36" s="113"/>
      <c r="D36" s="112"/>
      <c r="E36" s="113"/>
      <c r="F36" s="54"/>
      <c r="G36" s="54"/>
      <c r="H36" s="112"/>
      <c r="I36" s="113"/>
      <c r="J36" s="112"/>
      <c r="K36" s="113"/>
      <c r="L36" s="112"/>
      <c r="M36" s="113"/>
      <c r="N36" s="112"/>
      <c r="O36" s="113"/>
      <c r="P36" s="112"/>
      <c r="Q36" s="113"/>
      <c r="R36" s="112"/>
      <c r="S36" s="113"/>
      <c r="T36" s="53"/>
      <c r="U36" s="53"/>
      <c r="V36" s="112"/>
      <c r="W36" s="113"/>
    </row>
    <row r="37" spans="1:23" x14ac:dyDescent="0.2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</row>
  </sheetData>
  <mergeCells count="319">
    <mergeCell ref="B36:C36"/>
    <mergeCell ref="D36:E36"/>
    <mergeCell ref="H36:I36"/>
    <mergeCell ref="J36:K36"/>
    <mergeCell ref="L36:M36"/>
    <mergeCell ref="N36:O36"/>
    <mergeCell ref="P36:Q36"/>
    <mergeCell ref="R36:S36"/>
    <mergeCell ref="V36:W36"/>
    <mergeCell ref="V34:W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V35:W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V32:W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V33:W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V30:W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V31:W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V28:W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V29:W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V26:W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V27:W27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V24:W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V25:W25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V22:W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V23:W23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V20:W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V21:W21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V18:W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V19:W19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V16:W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V14:W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V12:W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V13:W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V10:W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V8:W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7:C7"/>
    <mergeCell ref="D7:E7"/>
    <mergeCell ref="H7:I7"/>
    <mergeCell ref="J7:K7"/>
    <mergeCell ref="L7:M7"/>
    <mergeCell ref="N7:O7"/>
    <mergeCell ref="P7:Q7"/>
    <mergeCell ref="R7:S7"/>
    <mergeCell ref="V7:W7"/>
    <mergeCell ref="V5:W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4:E4"/>
    <mergeCell ref="F4:I4"/>
    <mergeCell ref="J4:K4"/>
    <mergeCell ref="L4:M4"/>
    <mergeCell ref="N4:S4"/>
    <mergeCell ref="B5:C5"/>
    <mergeCell ref="D5:E5"/>
    <mergeCell ref="H5:I5"/>
    <mergeCell ref="J5:K5"/>
    <mergeCell ref="L5:M5"/>
    <mergeCell ref="N5:S5"/>
  </mergeCells>
  <pageMargins left="0.75" right="0.75" top="1" bottom="1" header="0.5" footer="0.5"/>
  <pageSetup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3.28515625" style="1" customWidth="1"/>
    <col min="24" max="16384" width="8.85546875" style="1"/>
  </cols>
  <sheetData>
    <row r="1" spans="1:23" ht="16.5" x14ac:dyDescent="0.3">
      <c r="A1" s="5" t="s">
        <v>43</v>
      </c>
      <c r="B1" s="5" t="s">
        <v>1</v>
      </c>
      <c r="C1" s="5" t="s">
        <v>79</v>
      </c>
      <c r="D1" s="5"/>
      <c r="E1" s="5"/>
      <c r="G1" s="5"/>
      <c r="H1" s="5"/>
      <c r="N1" s="34">
        <f>D6</f>
        <v>42917</v>
      </c>
      <c r="Q1" s="8" t="s">
        <v>42</v>
      </c>
    </row>
    <row r="2" spans="1:23" x14ac:dyDescent="0.3">
      <c r="A2" s="8"/>
      <c r="T2" s="57" t="s">
        <v>90</v>
      </c>
      <c r="U2" s="11">
        <f>'LOG4'!$U$2</f>
        <v>1.3194999999999999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26129.09</v>
      </c>
      <c r="C8" s="86"/>
      <c r="D8" s="66">
        <f>B8*$U$2</f>
        <v>34477.334254999994</v>
      </c>
      <c r="E8" s="67">
        <f t="shared" ref="E8:E35" si="0">D8/40.3399</f>
        <v>854.67079132570962</v>
      </c>
      <c r="F8" s="66">
        <f t="shared" ref="F8:F35" si="1">B8/12*$U$2</f>
        <v>2873.1111879166665</v>
      </c>
      <c r="G8" s="67">
        <f t="shared" ref="G8:G35" si="2">F8/40.3399</f>
        <v>71.222565943809144</v>
      </c>
      <c r="H8" s="66">
        <f t="shared" ref="H8:H35" si="3">((B8&lt;19968.2)*913.03+(B8&gt;19968.2)*(B8&lt;20424.71)*(20424.71-B8+456.51)+(B8&gt;20424.71)*(B8&lt;22659.62)*456.51+(B8&gt;22659.62)*(B8&lt;23116.13)*(23116.13-B8))/12*$U$2</f>
        <v>0</v>
      </c>
      <c r="I8" s="67">
        <f t="shared" ref="I8:I35" si="4">H8/40.3399</f>
        <v>0</v>
      </c>
      <c r="J8" s="66">
        <f t="shared" ref="J8:J35" si="5">((B8&lt;19968.2)*456.51+(B8&gt;19968.2)*(B8&lt;20196.46)*(20196.46-B8+228.26)+(B8&gt;20196.46)*(B8&lt;22659.62)*228.26+(B8&gt;22659.62)*(B8&lt;22887.88)*(22887.88-B8))/12*$U$2</f>
        <v>0</v>
      </c>
      <c r="K8" s="67">
        <f t="shared" ref="K8:K35" si="6">J8/40.3399</f>
        <v>0</v>
      </c>
      <c r="L8" s="62">
        <f t="shared" ref="L8:L35" si="7">D8/1976</f>
        <v>17.448043651315785</v>
      </c>
      <c r="M8" s="63">
        <f t="shared" ref="M8:M35" si="8">L8/40.3399</f>
        <v>0.4325257041122012</v>
      </c>
      <c r="N8" s="62">
        <f t="shared" ref="N8:N35" si="9">L8/2</f>
        <v>8.7240218256578927</v>
      </c>
      <c r="O8" s="63">
        <f t="shared" ref="O8:O35" si="10">N8/40.3399</f>
        <v>0.2162628520561006</v>
      </c>
      <c r="P8" s="62">
        <f t="shared" ref="P8:P35" si="11">L8/5</f>
        <v>3.4896087302631571</v>
      </c>
      <c r="Q8" s="63">
        <f t="shared" ref="Q8:Q35" si="12">P8/40.3399</f>
        <v>8.6505140822440235E-2</v>
      </c>
      <c r="R8" s="23">
        <f t="shared" ref="R8:R35" si="13">(F8+H8)/1976*12</f>
        <v>17.448043651315789</v>
      </c>
      <c r="S8" s="23">
        <f t="shared" ref="S8:S35" si="14">R8/40.3399</f>
        <v>0.43252570411220131</v>
      </c>
      <c r="T8" s="62">
        <f t="shared" ref="T8:T35" si="15">D8/2080</f>
        <v>16.575641468749996</v>
      </c>
      <c r="U8" s="63">
        <f t="shared" ref="U8:U35" si="16">T8/40.3399</f>
        <v>0.41089941890659115</v>
      </c>
      <c r="W8" s="36"/>
    </row>
    <row r="9" spans="1:23" x14ac:dyDescent="0.3">
      <c r="A9" s="16">
        <f t="shared" ref="A9:A35" si="17">+A8+1</f>
        <v>1</v>
      </c>
      <c r="B9" s="66">
        <v>26911.8</v>
      </c>
      <c r="C9" s="86"/>
      <c r="D9" s="66">
        <f t="shared" ref="D9:D35" si="18">B9*$U$2</f>
        <v>35510.120099999993</v>
      </c>
      <c r="E9" s="67">
        <f t="shared" si="0"/>
        <v>880.2728836710055</v>
      </c>
      <c r="F9" s="66">
        <f t="shared" si="1"/>
        <v>2959.1766749999997</v>
      </c>
      <c r="G9" s="67">
        <f t="shared" si="2"/>
        <v>73.356073639250468</v>
      </c>
      <c r="H9" s="66">
        <f t="shared" si="3"/>
        <v>0</v>
      </c>
      <c r="I9" s="67">
        <f t="shared" si="4"/>
        <v>0</v>
      </c>
      <c r="J9" s="66">
        <f t="shared" si="5"/>
        <v>0</v>
      </c>
      <c r="K9" s="67">
        <f t="shared" si="6"/>
        <v>0</v>
      </c>
      <c r="L9" s="62">
        <f t="shared" si="7"/>
        <v>17.970708552631574</v>
      </c>
      <c r="M9" s="63">
        <f t="shared" si="8"/>
        <v>0.44548222857844405</v>
      </c>
      <c r="N9" s="62">
        <f t="shared" si="9"/>
        <v>8.9853542763157872</v>
      </c>
      <c r="O9" s="63">
        <f t="shared" si="10"/>
        <v>0.22274111428922203</v>
      </c>
      <c r="P9" s="62">
        <f t="shared" si="11"/>
        <v>3.5941417105263147</v>
      </c>
      <c r="Q9" s="63">
        <f t="shared" si="12"/>
        <v>8.9096445715688796E-2</v>
      </c>
      <c r="R9" s="23">
        <f t="shared" si="13"/>
        <v>17.970708552631578</v>
      </c>
      <c r="S9" s="23">
        <f t="shared" si="14"/>
        <v>0.44548222857844411</v>
      </c>
      <c r="T9" s="62">
        <f t="shared" si="15"/>
        <v>17.072173124999996</v>
      </c>
      <c r="U9" s="63">
        <f t="shared" si="16"/>
        <v>0.42320811714952183</v>
      </c>
      <c r="W9" s="36"/>
    </row>
    <row r="10" spans="1:23" x14ac:dyDescent="0.3">
      <c r="A10" s="16">
        <f t="shared" si="17"/>
        <v>2</v>
      </c>
      <c r="B10" s="66">
        <v>27694.880000000001</v>
      </c>
      <c r="C10" s="86"/>
      <c r="D10" s="66">
        <f t="shared" si="18"/>
        <v>36543.394159999996</v>
      </c>
      <c r="E10" s="67">
        <f t="shared" si="0"/>
        <v>905.8870785500211</v>
      </c>
      <c r="F10" s="66">
        <f t="shared" si="1"/>
        <v>3045.2828466666665</v>
      </c>
      <c r="G10" s="67">
        <f t="shared" si="2"/>
        <v>75.490589879168425</v>
      </c>
      <c r="H10" s="66">
        <f t="shared" si="3"/>
        <v>0</v>
      </c>
      <c r="I10" s="67">
        <f t="shared" si="4"/>
        <v>0</v>
      </c>
      <c r="J10" s="66">
        <f t="shared" si="5"/>
        <v>0</v>
      </c>
      <c r="K10" s="67">
        <f t="shared" si="6"/>
        <v>0</v>
      </c>
      <c r="L10" s="62">
        <f t="shared" si="7"/>
        <v>18.493620526315787</v>
      </c>
      <c r="M10" s="63">
        <f t="shared" si="8"/>
        <v>0.45844487780871512</v>
      </c>
      <c r="N10" s="62">
        <f t="shared" si="9"/>
        <v>9.2468102631578937</v>
      </c>
      <c r="O10" s="63">
        <f t="shared" si="10"/>
        <v>0.22922243890435756</v>
      </c>
      <c r="P10" s="62">
        <f t="shared" si="11"/>
        <v>3.6987241052631576</v>
      </c>
      <c r="Q10" s="63">
        <f t="shared" si="12"/>
        <v>9.1688975561743033E-2</v>
      </c>
      <c r="R10" s="23">
        <f t="shared" si="13"/>
        <v>18.493620526315787</v>
      </c>
      <c r="S10" s="23">
        <f t="shared" si="14"/>
        <v>0.45844487780871512</v>
      </c>
      <c r="T10" s="62">
        <f t="shared" si="15"/>
        <v>17.568939499999999</v>
      </c>
      <c r="U10" s="63">
        <f t="shared" si="16"/>
        <v>0.43552263391827939</v>
      </c>
      <c r="W10" s="36"/>
    </row>
    <row r="11" spans="1:23" x14ac:dyDescent="0.3">
      <c r="A11" s="16">
        <f t="shared" si="17"/>
        <v>3</v>
      </c>
      <c r="B11" s="66">
        <v>28477.96</v>
      </c>
      <c r="C11" s="86"/>
      <c r="D11" s="66">
        <f t="shared" si="18"/>
        <v>37576.668219999992</v>
      </c>
      <c r="E11" s="67">
        <f t="shared" si="0"/>
        <v>931.50127342903659</v>
      </c>
      <c r="F11" s="66">
        <f t="shared" si="1"/>
        <v>3131.3890183333333</v>
      </c>
      <c r="G11" s="67">
        <f t="shared" si="2"/>
        <v>77.625106119086396</v>
      </c>
      <c r="H11" s="66">
        <f t="shared" si="3"/>
        <v>0</v>
      </c>
      <c r="I11" s="67">
        <f t="shared" si="4"/>
        <v>0</v>
      </c>
      <c r="J11" s="66">
        <f t="shared" si="5"/>
        <v>0</v>
      </c>
      <c r="K11" s="67">
        <f t="shared" si="6"/>
        <v>0</v>
      </c>
      <c r="L11" s="62">
        <f t="shared" si="7"/>
        <v>19.016532499999997</v>
      </c>
      <c r="M11" s="63">
        <f t="shared" si="8"/>
        <v>0.47140752703898614</v>
      </c>
      <c r="N11" s="62">
        <f t="shared" si="9"/>
        <v>9.5082662499999984</v>
      </c>
      <c r="O11" s="63">
        <f t="shared" si="10"/>
        <v>0.23570376351949307</v>
      </c>
      <c r="P11" s="62">
        <f t="shared" si="11"/>
        <v>3.8033064999999993</v>
      </c>
      <c r="Q11" s="63">
        <f t="shared" si="12"/>
        <v>9.4281505407797228E-2</v>
      </c>
      <c r="R11" s="23">
        <f t="shared" si="13"/>
        <v>19.016532499999997</v>
      </c>
      <c r="S11" s="23">
        <f t="shared" si="14"/>
        <v>0.47140752703898614</v>
      </c>
      <c r="T11" s="62">
        <f t="shared" si="15"/>
        <v>18.065705874999995</v>
      </c>
      <c r="U11" s="63">
        <f t="shared" si="16"/>
        <v>0.44783715068703678</v>
      </c>
      <c r="W11" s="36"/>
    </row>
    <row r="12" spans="1:23" x14ac:dyDescent="0.3">
      <c r="A12" s="16">
        <f t="shared" si="17"/>
        <v>4</v>
      </c>
      <c r="B12" s="66">
        <v>29427.34</v>
      </c>
      <c r="C12" s="86"/>
      <c r="D12" s="66">
        <f t="shared" si="18"/>
        <v>38829.37513</v>
      </c>
      <c r="E12" s="67">
        <f t="shared" si="0"/>
        <v>962.55506657180604</v>
      </c>
      <c r="F12" s="66">
        <f t="shared" si="1"/>
        <v>3235.7812608333329</v>
      </c>
      <c r="G12" s="67">
        <f t="shared" si="2"/>
        <v>80.21292221431716</v>
      </c>
      <c r="H12" s="66">
        <f t="shared" si="3"/>
        <v>0</v>
      </c>
      <c r="I12" s="67">
        <f t="shared" si="4"/>
        <v>0</v>
      </c>
      <c r="J12" s="66">
        <f t="shared" si="5"/>
        <v>0</v>
      </c>
      <c r="K12" s="67">
        <f t="shared" si="6"/>
        <v>0</v>
      </c>
      <c r="L12" s="62">
        <f t="shared" si="7"/>
        <v>19.650493486842105</v>
      </c>
      <c r="M12" s="63">
        <f t="shared" si="8"/>
        <v>0.4871230093986873</v>
      </c>
      <c r="N12" s="62">
        <f t="shared" si="9"/>
        <v>9.8252467434210526</v>
      </c>
      <c r="O12" s="63">
        <f t="shared" si="10"/>
        <v>0.24356150469934365</v>
      </c>
      <c r="P12" s="62">
        <f t="shared" si="11"/>
        <v>3.9300986973684209</v>
      </c>
      <c r="Q12" s="63">
        <f t="shared" si="12"/>
        <v>9.7424601879737449E-2</v>
      </c>
      <c r="R12" s="23">
        <f t="shared" si="13"/>
        <v>19.650493486842102</v>
      </c>
      <c r="S12" s="23">
        <f t="shared" si="14"/>
        <v>0.48712300939868719</v>
      </c>
      <c r="T12" s="62">
        <f t="shared" si="15"/>
        <v>18.6679688125</v>
      </c>
      <c r="U12" s="63">
        <f t="shared" si="16"/>
        <v>0.46276685892875291</v>
      </c>
      <c r="W12" s="36"/>
    </row>
    <row r="13" spans="1:23" x14ac:dyDescent="0.3">
      <c r="A13" s="16">
        <f t="shared" si="17"/>
        <v>5</v>
      </c>
      <c r="B13" s="66">
        <v>30630.09</v>
      </c>
      <c r="C13" s="86"/>
      <c r="D13" s="66">
        <f>B13*$U$2</f>
        <v>40416.403754999999</v>
      </c>
      <c r="E13" s="67">
        <f t="shared" si="0"/>
        <v>1001.8964785485338</v>
      </c>
      <c r="F13" s="66">
        <f t="shared" si="1"/>
        <v>3368.0336462499999</v>
      </c>
      <c r="G13" s="67">
        <f t="shared" si="2"/>
        <v>83.491373212377823</v>
      </c>
      <c r="H13" s="66">
        <f t="shared" si="3"/>
        <v>0</v>
      </c>
      <c r="I13" s="67">
        <f t="shared" si="4"/>
        <v>0</v>
      </c>
      <c r="J13" s="66">
        <f t="shared" si="5"/>
        <v>0</v>
      </c>
      <c r="K13" s="67">
        <f t="shared" si="6"/>
        <v>0</v>
      </c>
      <c r="L13" s="62">
        <f t="shared" si="7"/>
        <v>20.453645625</v>
      </c>
      <c r="M13" s="63">
        <f t="shared" si="8"/>
        <v>0.50703263084439976</v>
      </c>
      <c r="N13" s="62">
        <f t="shared" si="9"/>
        <v>10.2268228125</v>
      </c>
      <c r="O13" s="63">
        <f t="shared" si="10"/>
        <v>0.25351631542219988</v>
      </c>
      <c r="P13" s="62">
        <f t="shared" si="11"/>
        <v>4.0907291250000002</v>
      </c>
      <c r="Q13" s="63">
        <f t="shared" si="12"/>
        <v>0.10140652616887995</v>
      </c>
      <c r="R13" s="23">
        <f t="shared" si="13"/>
        <v>20.453645625</v>
      </c>
      <c r="S13" s="23">
        <f t="shared" si="14"/>
        <v>0.50703263084439976</v>
      </c>
      <c r="T13" s="62">
        <f t="shared" si="15"/>
        <v>19.430963343750001</v>
      </c>
      <c r="U13" s="63">
        <f t="shared" si="16"/>
        <v>0.48168099930217978</v>
      </c>
      <c r="W13" s="36"/>
    </row>
    <row r="14" spans="1:23" x14ac:dyDescent="0.3">
      <c r="A14" s="16">
        <f t="shared" si="17"/>
        <v>6</v>
      </c>
      <c r="B14" s="66">
        <v>30630.09</v>
      </c>
      <c r="C14" s="86"/>
      <c r="D14" s="66">
        <f t="shared" si="18"/>
        <v>40416.403754999999</v>
      </c>
      <c r="E14" s="67">
        <f t="shared" si="0"/>
        <v>1001.8964785485338</v>
      </c>
      <c r="F14" s="66">
        <f t="shared" si="1"/>
        <v>3368.0336462499999</v>
      </c>
      <c r="G14" s="67">
        <f t="shared" si="2"/>
        <v>83.491373212377823</v>
      </c>
      <c r="H14" s="66">
        <f t="shared" si="3"/>
        <v>0</v>
      </c>
      <c r="I14" s="67">
        <f t="shared" si="4"/>
        <v>0</v>
      </c>
      <c r="J14" s="66">
        <f t="shared" si="5"/>
        <v>0</v>
      </c>
      <c r="K14" s="67">
        <f t="shared" si="6"/>
        <v>0</v>
      </c>
      <c r="L14" s="62">
        <f t="shared" si="7"/>
        <v>20.453645625</v>
      </c>
      <c r="M14" s="63">
        <f t="shared" si="8"/>
        <v>0.50703263084439976</v>
      </c>
      <c r="N14" s="62">
        <f t="shared" si="9"/>
        <v>10.2268228125</v>
      </c>
      <c r="O14" s="63">
        <f t="shared" si="10"/>
        <v>0.25351631542219988</v>
      </c>
      <c r="P14" s="62">
        <f t="shared" si="11"/>
        <v>4.0907291250000002</v>
      </c>
      <c r="Q14" s="63">
        <f t="shared" si="12"/>
        <v>0.10140652616887995</v>
      </c>
      <c r="R14" s="23">
        <f t="shared" si="13"/>
        <v>20.453645625</v>
      </c>
      <c r="S14" s="23">
        <f t="shared" si="14"/>
        <v>0.50703263084439976</v>
      </c>
      <c r="T14" s="62">
        <f t="shared" si="15"/>
        <v>19.430963343750001</v>
      </c>
      <c r="U14" s="63">
        <f t="shared" si="16"/>
        <v>0.48168099930217978</v>
      </c>
      <c r="W14" s="36"/>
    </row>
    <row r="15" spans="1:23" x14ac:dyDescent="0.3">
      <c r="A15" s="16">
        <f t="shared" si="17"/>
        <v>7</v>
      </c>
      <c r="B15" s="66">
        <v>31832.43</v>
      </c>
      <c r="C15" s="86"/>
      <c r="D15" s="66">
        <f t="shared" si="18"/>
        <v>42002.891384999995</v>
      </c>
      <c r="E15" s="67">
        <f t="shared" si="0"/>
        <v>1041.2244796095181</v>
      </c>
      <c r="F15" s="66">
        <f t="shared" si="1"/>
        <v>3500.2409487499995</v>
      </c>
      <c r="G15" s="67">
        <f t="shared" si="2"/>
        <v>86.768706634126502</v>
      </c>
      <c r="H15" s="66">
        <f t="shared" si="3"/>
        <v>0</v>
      </c>
      <c r="I15" s="67">
        <f t="shared" si="4"/>
        <v>0</v>
      </c>
      <c r="J15" s="66">
        <f t="shared" si="5"/>
        <v>0</v>
      </c>
      <c r="K15" s="67">
        <f t="shared" si="6"/>
        <v>0</v>
      </c>
      <c r="L15" s="62">
        <f t="shared" si="7"/>
        <v>21.256523980263154</v>
      </c>
      <c r="M15" s="63">
        <f t="shared" si="8"/>
        <v>0.52693546538943214</v>
      </c>
      <c r="N15" s="62">
        <f t="shared" si="9"/>
        <v>10.628261990131577</v>
      </c>
      <c r="O15" s="63">
        <f t="shared" si="10"/>
        <v>0.26346773269471607</v>
      </c>
      <c r="P15" s="62">
        <f t="shared" si="11"/>
        <v>4.2513047960526311</v>
      </c>
      <c r="Q15" s="63">
        <f t="shared" si="12"/>
        <v>0.10538709307788643</v>
      </c>
      <c r="R15" s="23">
        <f t="shared" si="13"/>
        <v>21.256523980263154</v>
      </c>
      <c r="S15" s="23">
        <f t="shared" si="14"/>
        <v>0.52693546538943214</v>
      </c>
      <c r="T15" s="62">
        <f t="shared" si="15"/>
        <v>20.193697781249998</v>
      </c>
      <c r="U15" s="63">
        <f t="shared" si="16"/>
        <v>0.5005886921199606</v>
      </c>
      <c r="W15" s="36"/>
    </row>
    <row r="16" spans="1:23" x14ac:dyDescent="0.3">
      <c r="A16" s="16">
        <f t="shared" si="17"/>
        <v>8</v>
      </c>
      <c r="B16" s="66">
        <v>31832.43</v>
      </c>
      <c r="C16" s="86"/>
      <c r="D16" s="66">
        <f t="shared" si="18"/>
        <v>42002.891384999995</v>
      </c>
      <c r="E16" s="67">
        <f t="shared" si="0"/>
        <v>1041.2244796095181</v>
      </c>
      <c r="F16" s="66">
        <f t="shared" si="1"/>
        <v>3500.2409487499995</v>
      </c>
      <c r="G16" s="67">
        <f t="shared" si="2"/>
        <v>86.768706634126502</v>
      </c>
      <c r="H16" s="66">
        <f t="shared" si="3"/>
        <v>0</v>
      </c>
      <c r="I16" s="67">
        <f t="shared" si="4"/>
        <v>0</v>
      </c>
      <c r="J16" s="66">
        <f t="shared" si="5"/>
        <v>0</v>
      </c>
      <c r="K16" s="67">
        <f t="shared" si="6"/>
        <v>0</v>
      </c>
      <c r="L16" s="62">
        <f t="shared" si="7"/>
        <v>21.256523980263154</v>
      </c>
      <c r="M16" s="63">
        <f t="shared" si="8"/>
        <v>0.52693546538943214</v>
      </c>
      <c r="N16" s="62">
        <f t="shared" si="9"/>
        <v>10.628261990131577</v>
      </c>
      <c r="O16" s="63">
        <f t="shared" si="10"/>
        <v>0.26346773269471607</v>
      </c>
      <c r="P16" s="62">
        <f t="shared" si="11"/>
        <v>4.2513047960526311</v>
      </c>
      <c r="Q16" s="63">
        <f t="shared" si="12"/>
        <v>0.10538709307788643</v>
      </c>
      <c r="R16" s="23">
        <f t="shared" si="13"/>
        <v>21.256523980263154</v>
      </c>
      <c r="S16" s="23">
        <f t="shared" si="14"/>
        <v>0.52693546538943214</v>
      </c>
      <c r="T16" s="62">
        <f t="shared" si="15"/>
        <v>20.193697781249998</v>
      </c>
      <c r="U16" s="63">
        <f t="shared" si="16"/>
        <v>0.5005886921199606</v>
      </c>
      <c r="W16" s="36"/>
    </row>
    <row r="17" spans="1:23" x14ac:dyDescent="0.3">
      <c r="A17" s="16">
        <f t="shared" si="17"/>
        <v>9</v>
      </c>
      <c r="B17" s="66">
        <v>33034.800000000003</v>
      </c>
      <c r="C17" s="86"/>
      <c r="D17" s="66">
        <f t="shared" si="18"/>
        <v>43589.418599999997</v>
      </c>
      <c r="E17" s="67">
        <f t="shared" si="0"/>
        <v>1080.5534619570201</v>
      </c>
      <c r="F17" s="66">
        <f t="shared" si="1"/>
        <v>3632.4515499999998</v>
      </c>
      <c r="G17" s="67">
        <f t="shared" si="2"/>
        <v>90.046121829751684</v>
      </c>
      <c r="H17" s="66">
        <f t="shared" si="3"/>
        <v>0</v>
      </c>
      <c r="I17" s="67">
        <f t="shared" si="4"/>
        <v>0</v>
      </c>
      <c r="J17" s="66">
        <f t="shared" si="5"/>
        <v>0</v>
      </c>
      <c r="K17" s="67">
        <f t="shared" si="6"/>
        <v>0</v>
      </c>
      <c r="L17" s="62">
        <f t="shared" si="7"/>
        <v>22.05942236842105</v>
      </c>
      <c r="M17" s="63">
        <f t="shared" si="8"/>
        <v>0.54683879653695344</v>
      </c>
      <c r="N17" s="62">
        <f t="shared" si="9"/>
        <v>11.029711184210525</v>
      </c>
      <c r="O17" s="63">
        <f t="shared" si="10"/>
        <v>0.27341939826847672</v>
      </c>
      <c r="P17" s="62">
        <f t="shared" si="11"/>
        <v>4.4118844736842098</v>
      </c>
      <c r="Q17" s="63">
        <f t="shared" si="12"/>
        <v>0.10936775930739069</v>
      </c>
      <c r="R17" s="23">
        <f t="shared" si="13"/>
        <v>22.05942236842105</v>
      </c>
      <c r="S17" s="23">
        <f t="shared" si="14"/>
        <v>0.54683879653695344</v>
      </c>
      <c r="T17" s="62">
        <f t="shared" si="15"/>
        <v>20.956451249999997</v>
      </c>
      <c r="U17" s="63">
        <f t="shared" si="16"/>
        <v>0.51949685671010581</v>
      </c>
      <c r="W17" s="36"/>
    </row>
    <row r="18" spans="1:23" x14ac:dyDescent="0.3">
      <c r="A18" s="16">
        <f t="shared" si="17"/>
        <v>10</v>
      </c>
      <c r="B18" s="66">
        <v>33116.01</v>
      </c>
      <c r="C18" s="86"/>
      <c r="D18" s="66">
        <f t="shared" si="18"/>
        <v>43696.575194999998</v>
      </c>
      <c r="E18" s="67">
        <f t="shared" si="0"/>
        <v>1083.2098045607449</v>
      </c>
      <c r="F18" s="66">
        <f t="shared" si="1"/>
        <v>3641.38126625</v>
      </c>
      <c r="G18" s="67">
        <f t="shared" si="2"/>
        <v>90.267483713395421</v>
      </c>
      <c r="H18" s="66">
        <f t="shared" si="3"/>
        <v>0</v>
      </c>
      <c r="I18" s="67">
        <f t="shared" si="4"/>
        <v>0</v>
      </c>
      <c r="J18" s="66">
        <f t="shared" si="5"/>
        <v>0</v>
      </c>
      <c r="K18" s="67">
        <f t="shared" si="6"/>
        <v>0</v>
      </c>
      <c r="L18" s="62">
        <f t="shared" si="7"/>
        <v>22.113651414473683</v>
      </c>
      <c r="M18" s="63">
        <f t="shared" si="8"/>
        <v>0.54818309947406119</v>
      </c>
      <c r="N18" s="62">
        <f t="shared" si="9"/>
        <v>11.056825707236841</v>
      </c>
      <c r="O18" s="63">
        <f t="shared" si="10"/>
        <v>0.27409154973703059</v>
      </c>
      <c r="P18" s="62">
        <f t="shared" si="11"/>
        <v>4.4227302828947366</v>
      </c>
      <c r="Q18" s="63">
        <f t="shared" si="12"/>
        <v>0.10963661989481224</v>
      </c>
      <c r="R18" s="23">
        <f t="shared" si="13"/>
        <v>22.113651414473683</v>
      </c>
      <c r="S18" s="23">
        <f t="shared" si="14"/>
        <v>0.54818309947406119</v>
      </c>
      <c r="T18" s="62">
        <f t="shared" si="15"/>
        <v>21.00796884375</v>
      </c>
      <c r="U18" s="63">
        <f t="shared" si="16"/>
        <v>0.52077394450035819</v>
      </c>
      <c r="W18" s="36"/>
    </row>
    <row r="19" spans="1:23" x14ac:dyDescent="0.3">
      <c r="A19" s="16">
        <f t="shared" si="17"/>
        <v>11</v>
      </c>
      <c r="B19" s="66">
        <v>34237.14</v>
      </c>
      <c r="C19" s="86"/>
      <c r="D19" s="66">
        <f t="shared" si="18"/>
        <v>45175.906229999993</v>
      </c>
      <c r="E19" s="67">
        <f t="shared" si="0"/>
        <v>1119.8814630180043</v>
      </c>
      <c r="F19" s="66">
        <f t="shared" si="1"/>
        <v>3764.6588524999993</v>
      </c>
      <c r="G19" s="67">
        <f t="shared" si="2"/>
        <v>93.323455251500363</v>
      </c>
      <c r="H19" s="66">
        <f t="shared" si="3"/>
        <v>0</v>
      </c>
      <c r="I19" s="67">
        <f t="shared" si="4"/>
        <v>0</v>
      </c>
      <c r="J19" s="66">
        <f t="shared" si="5"/>
        <v>0</v>
      </c>
      <c r="K19" s="67">
        <f t="shared" si="6"/>
        <v>0</v>
      </c>
      <c r="L19" s="62">
        <f t="shared" si="7"/>
        <v>22.862300723684207</v>
      </c>
      <c r="M19" s="63">
        <f t="shared" si="8"/>
        <v>0.56674163108198605</v>
      </c>
      <c r="N19" s="62">
        <f t="shared" si="9"/>
        <v>11.431150361842104</v>
      </c>
      <c r="O19" s="63">
        <f t="shared" si="10"/>
        <v>0.28337081554099303</v>
      </c>
      <c r="P19" s="62">
        <f t="shared" si="11"/>
        <v>4.5724601447368416</v>
      </c>
      <c r="Q19" s="63">
        <f t="shared" si="12"/>
        <v>0.1133483262163972</v>
      </c>
      <c r="R19" s="23">
        <f t="shared" si="13"/>
        <v>22.862300723684207</v>
      </c>
      <c r="S19" s="23">
        <f t="shared" si="14"/>
        <v>0.56674163108198605</v>
      </c>
      <c r="T19" s="62">
        <f t="shared" si="15"/>
        <v>21.719185687499998</v>
      </c>
      <c r="U19" s="63">
        <f t="shared" si="16"/>
        <v>0.53840454952788674</v>
      </c>
      <c r="W19" s="36"/>
    </row>
    <row r="20" spans="1:23" x14ac:dyDescent="0.3">
      <c r="A20" s="16">
        <f t="shared" si="17"/>
        <v>12</v>
      </c>
      <c r="B20" s="66">
        <v>34587.39</v>
      </c>
      <c r="C20" s="86"/>
      <c r="D20" s="66">
        <f t="shared" si="18"/>
        <v>45638.061104999993</v>
      </c>
      <c r="E20" s="67">
        <f t="shared" si="0"/>
        <v>1131.337983113493</v>
      </c>
      <c r="F20" s="66">
        <f t="shared" si="1"/>
        <v>3803.1717587499993</v>
      </c>
      <c r="G20" s="67">
        <f t="shared" si="2"/>
        <v>94.278165259457737</v>
      </c>
      <c r="H20" s="66">
        <f t="shared" si="3"/>
        <v>0</v>
      </c>
      <c r="I20" s="67">
        <f t="shared" si="4"/>
        <v>0</v>
      </c>
      <c r="J20" s="66">
        <f t="shared" si="5"/>
        <v>0</v>
      </c>
      <c r="K20" s="67">
        <f t="shared" si="6"/>
        <v>0</v>
      </c>
      <c r="L20" s="62">
        <f t="shared" si="7"/>
        <v>23.096184769736841</v>
      </c>
      <c r="M20" s="63">
        <f t="shared" si="8"/>
        <v>0.57253946513840737</v>
      </c>
      <c r="N20" s="62">
        <f t="shared" si="9"/>
        <v>11.54809238486842</v>
      </c>
      <c r="O20" s="63">
        <f t="shared" si="10"/>
        <v>0.28626973256920368</v>
      </c>
      <c r="P20" s="62">
        <f t="shared" si="11"/>
        <v>4.6192369539473681</v>
      </c>
      <c r="Q20" s="63">
        <f t="shared" si="12"/>
        <v>0.11450789302768148</v>
      </c>
      <c r="R20" s="23">
        <f t="shared" si="13"/>
        <v>23.096184769736837</v>
      </c>
      <c r="S20" s="23">
        <f t="shared" si="14"/>
        <v>0.57253946513840726</v>
      </c>
      <c r="T20" s="62">
        <f t="shared" si="15"/>
        <v>21.941375531249996</v>
      </c>
      <c r="U20" s="63">
        <f t="shared" si="16"/>
        <v>0.54391249188148694</v>
      </c>
      <c r="W20" s="36"/>
    </row>
    <row r="21" spans="1:23" x14ac:dyDescent="0.3">
      <c r="A21" s="16">
        <f t="shared" si="17"/>
        <v>13</v>
      </c>
      <c r="B21" s="66">
        <v>35439.480000000003</v>
      </c>
      <c r="C21" s="86"/>
      <c r="D21" s="66">
        <f t="shared" si="18"/>
        <v>46762.393860000004</v>
      </c>
      <c r="E21" s="67">
        <f t="shared" si="0"/>
        <v>1159.209464078989</v>
      </c>
      <c r="F21" s="66">
        <f t="shared" si="1"/>
        <v>3896.8661550000002</v>
      </c>
      <c r="G21" s="67">
        <f t="shared" si="2"/>
        <v>96.60078867324907</v>
      </c>
      <c r="H21" s="66">
        <f t="shared" si="3"/>
        <v>0</v>
      </c>
      <c r="I21" s="67">
        <f t="shared" si="4"/>
        <v>0</v>
      </c>
      <c r="J21" s="66">
        <f t="shared" si="5"/>
        <v>0</v>
      </c>
      <c r="K21" s="67">
        <f t="shared" si="6"/>
        <v>0</v>
      </c>
      <c r="L21" s="62">
        <f t="shared" si="7"/>
        <v>23.665179078947371</v>
      </c>
      <c r="M21" s="63">
        <f t="shared" si="8"/>
        <v>0.58664446562701866</v>
      </c>
      <c r="N21" s="62">
        <f t="shared" si="9"/>
        <v>11.832589539473686</v>
      </c>
      <c r="O21" s="63">
        <f t="shared" si="10"/>
        <v>0.29332223281350933</v>
      </c>
      <c r="P21" s="62">
        <f t="shared" si="11"/>
        <v>4.7330358157894743</v>
      </c>
      <c r="Q21" s="63">
        <f t="shared" si="12"/>
        <v>0.11732889312540373</v>
      </c>
      <c r="R21" s="23">
        <f t="shared" si="13"/>
        <v>23.665179078947371</v>
      </c>
      <c r="S21" s="23">
        <f t="shared" si="14"/>
        <v>0.58664446562701866</v>
      </c>
      <c r="T21" s="62">
        <f t="shared" si="15"/>
        <v>22.481920125000002</v>
      </c>
      <c r="U21" s="63">
        <f t="shared" si="16"/>
        <v>0.55731224234566779</v>
      </c>
      <c r="W21" s="36"/>
    </row>
    <row r="22" spans="1:23" x14ac:dyDescent="0.3">
      <c r="A22" s="16">
        <f t="shared" si="17"/>
        <v>14</v>
      </c>
      <c r="B22" s="66">
        <v>36058.730000000003</v>
      </c>
      <c r="C22" s="86"/>
      <c r="D22" s="66">
        <f t="shared" si="18"/>
        <v>47579.494234999998</v>
      </c>
      <c r="E22" s="67">
        <f t="shared" si="0"/>
        <v>1179.4648532842173</v>
      </c>
      <c r="F22" s="66">
        <f t="shared" si="1"/>
        <v>3964.9578529166665</v>
      </c>
      <c r="G22" s="67">
        <f t="shared" si="2"/>
        <v>98.288737773684772</v>
      </c>
      <c r="H22" s="66">
        <f t="shared" si="3"/>
        <v>0</v>
      </c>
      <c r="I22" s="67">
        <f t="shared" si="4"/>
        <v>0</v>
      </c>
      <c r="J22" s="66">
        <f t="shared" si="5"/>
        <v>0</v>
      </c>
      <c r="K22" s="67">
        <f t="shared" si="6"/>
        <v>0</v>
      </c>
      <c r="L22" s="62">
        <f t="shared" si="7"/>
        <v>24.078691414473685</v>
      </c>
      <c r="M22" s="63">
        <f t="shared" si="8"/>
        <v>0.59689516866610193</v>
      </c>
      <c r="N22" s="62">
        <f t="shared" si="9"/>
        <v>12.039345707236842</v>
      </c>
      <c r="O22" s="63">
        <f t="shared" si="10"/>
        <v>0.29844758433305096</v>
      </c>
      <c r="P22" s="62">
        <f t="shared" si="11"/>
        <v>4.8157382828947366</v>
      </c>
      <c r="Q22" s="63">
        <f t="shared" si="12"/>
        <v>0.11937903373322037</v>
      </c>
      <c r="R22" s="23">
        <f t="shared" si="13"/>
        <v>24.078691414473685</v>
      </c>
      <c r="S22" s="23">
        <f t="shared" si="14"/>
        <v>0.59689516866610193</v>
      </c>
      <c r="T22" s="62">
        <f t="shared" si="15"/>
        <v>22.874756843749999</v>
      </c>
      <c r="U22" s="63">
        <f t="shared" si="16"/>
        <v>0.56705041023279679</v>
      </c>
      <c r="W22" s="36"/>
    </row>
    <row r="23" spans="1:23" x14ac:dyDescent="0.3">
      <c r="A23" s="16">
        <f t="shared" si="17"/>
        <v>15</v>
      </c>
      <c r="B23" s="66">
        <v>36641.86</v>
      </c>
      <c r="C23" s="86"/>
      <c r="D23" s="66">
        <f t="shared" si="18"/>
        <v>48348.934269999998</v>
      </c>
      <c r="E23" s="67">
        <f t="shared" si="0"/>
        <v>1198.5387735219967</v>
      </c>
      <c r="F23" s="66">
        <f t="shared" si="1"/>
        <v>4029.0778558333327</v>
      </c>
      <c r="G23" s="67">
        <f t="shared" si="2"/>
        <v>99.878231126833057</v>
      </c>
      <c r="H23" s="66">
        <f t="shared" si="3"/>
        <v>0</v>
      </c>
      <c r="I23" s="67">
        <f t="shared" si="4"/>
        <v>0</v>
      </c>
      <c r="J23" s="66">
        <f t="shared" si="5"/>
        <v>0</v>
      </c>
      <c r="K23" s="67">
        <f t="shared" si="6"/>
        <v>0</v>
      </c>
      <c r="L23" s="62">
        <f t="shared" si="7"/>
        <v>24.468084144736842</v>
      </c>
      <c r="M23" s="63">
        <f t="shared" si="8"/>
        <v>0.60654796230870289</v>
      </c>
      <c r="N23" s="62">
        <f t="shared" si="9"/>
        <v>12.234042072368421</v>
      </c>
      <c r="O23" s="63">
        <f t="shared" si="10"/>
        <v>0.30327398115435145</v>
      </c>
      <c r="P23" s="62">
        <f t="shared" si="11"/>
        <v>4.8936168289473683</v>
      </c>
      <c r="Q23" s="63">
        <f t="shared" si="12"/>
        <v>0.12130959246174057</v>
      </c>
      <c r="R23" s="23">
        <f t="shared" si="13"/>
        <v>24.468084144736839</v>
      </c>
      <c r="S23" s="23">
        <f t="shared" si="14"/>
        <v>0.60654796230870278</v>
      </c>
      <c r="T23" s="62">
        <f t="shared" si="15"/>
        <v>23.244679937499999</v>
      </c>
      <c r="U23" s="63">
        <f t="shared" si="16"/>
        <v>0.57622056419326773</v>
      </c>
      <c r="W23" s="36"/>
    </row>
    <row r="24" spans="1:23" x14ac:dyDescent="0.3">
      <c r="A24" s="16">
        <f t="shared" si="17"/>
        <v>16</v>
      </c>
      <c r="B24" s="66">
        <v>37530.080000000002</v>
      </c>
      <c r="C24" s="86"/>
      <c r="D24" s="66">
        <f t="shared" si="18"/>
        <v>49520.940559999995</v>
      </c>
      <c r="E24" s="67">
        <f t="shared" si="0"/>
        <v>1227.5920505504475</v>
      </c>
      <c r="F24" s="66">
        <f t="shared" si="1"/>
        <v>4126.745046666666</v>
      </c>
      <c r="G24" s="67">
        <f t="shared" si="2"/>
        <v>102.29933754587061</v>
      </c>
      <c r="H24" s="66">
        <f t="shared" si="3"/>
        <v>0</v>
      </c>
      <c r="I24" s="67">
        <f t="shared" si="4"/>
        <v>0</v>
      </c>
      <c r="J24" s="66">
        <f t="shared" si="5"/>
        <v>0</v>
      </c>
      <c r="K24" s="67">
        <f t="shared" si="6"/>
        <v>0</v>
      </c>
      <c r="L24" s="62">
        <f t="shared" si="7"/>
        <v>25.061204736842104</v>
      </c>
      <c r="M24" s="63">
        <f t="shared" si="8"/>
        <v>0.62125103772795931</v>
      </c>
      <c r="N24" s="62">
        <f t="shared" si="9"/>
        <v>12.530602368421052</v>
      </c>
      <c r="O24" s="63">
        <f t="shared" si="10"/>
        <v>0.31062551886397965</v>
      </c>
      <c r="P24" s="62">
        <f t="shared" si="11"/>
        <v>5.0122409473684204</v>
      </c>
      <c r="Q24" s="63">
        <f t="shared" si="12"/>
        <v>0.12425020754559184</v>
      </c>
      <c r="R24" s="23">
        <f t="shared" si="13"/>
        <v>25.0612047368421</v>
      </c>
      <c r="S24" s="23">
        <f t="shared" si="14"/>
        <v>0.6212510377279592</v>
      </c>
      <c r="T24" s="62">
        <f t="shared" si="15"/>
        <v>23.808144499999997</v>
      </c>
      <c r="U24" s="63">
        <f t="shared" si="16"/>
        <v>0.59018848584156125</v>
      </c>
      <c r="W24" s="36"/>
    </row>
    <row r="25" spans="1:23" x14ac:dyDescent="0.3">
      <c r="A25" s="16">
        <f t="shared" si="17"/>
        <v>17</v>
      </c>
      <c r="B25" s="66">
        <v>37844.61</v>
      </c>
      <c r="C25" s="86"/>
      <c r="D25" s="66">
        <f t="shared" si="18"/>
        <v>49935.962894999997</v>
      </c>
      <c r="E25" s="67">
        <f t="shared" si="0"/>
        <v>1237.8801854987246</v>
      </c>
      <c r="F25" s="66">
        <f t="shared" si="1"/>
        <v>4161.3302412499997</v>
      </c>
      <c r="G25" s="67">
        <f t="shared" si="2"/>
        <v>103.15668212489371</v>
      </c>
      <c r="H25" s="66">
        <f t="shared" si="3"/>
        <v>0</v>
      </c>
      <c r="I25" s="67">
        <f t="shared" si="4"/>
        <v>0</v>
      </c>
      <c r="J25" s="66">
        <f t="shared" si="5"/>
        <v>0</v>
      </c>
      <c r="K25" s="67">
        <f t="shared" si="6"/>
        <v>0</v>
      </c>
      <c r="L25" s="62">
        <f t="shared" si="7"/>
        <v>25.271236282894737</v>
      </c>
      <c r="M25" s="63">
        <f t="shared" si="8"/>
        <v>0.62645758375441529</v>
      </c>
      <c r="N25" s="62">
        <f t="shared" si="9"/>
        <v>12.635618141447369</v>
      </c>
      <c r="O25" s="63">
        <f t="shared" si="10"/>
        <v>0.31322879187720765</v>
      </c>
      <c r="P25" s="62">
        <f t="shared" si="11"/>
        <v>5.0542472565789476</v>
      </c>
      <c r="Q25" s="63">
        <f t="shared" si="12"/>
        <v>0.12529151675088307</v>
      </c>
      <c r="R25" s="23">
        <f t="shared" si="13"/>
        <v>25.271236282894733</v>
      </c>
      <c r="S25" s="23">
        <f t="shared" si="14"/>
        <v>0.62645758375441518</v>
      </c>
      <c r="T25" s="62">
        <f t="shared" si="15"/>
        <v>24.007674468749997</v>
      </c>
      <c r="U25" s="63">
        <f t="shared" si="16"/>
        <v>0.59513470456669448</v>
      </c>
      <c r="W25" s="36"/>
    </row>
    <row r="26" spans="1:23" x14ac:dyDescent="0.3">
      <c r="A26" s="16">
        <f t="shared" si="17"/>
        <v>18</v>
      </c>
      <c r="B26" s="66">
        <v>39001.449999999997</v>
      </c>
      <c r="C26" s="86"/>
      <c r="D26" s="66">
        <f t="shared" si="18"/>
        <v>51462.413274999992</v>
      </c>
      <c r="E26" s="67">
        <f t="shared" si="0"/>
        <v>1275.7199020076894</v>
      </c>
      <c r="F26" s="66">
        <f t="shared" si="1"/>
        <v>4288.5344395833326</v>
      </c>
      <c r="G26" s="67">
        <f t="shared" si="2"/>
        <v>106.30999183397412</v>
      </c>
      <c r="H26" s="66">
        <f t="shared" si="3"/>
        <v>0</v>
      </c>
      <c r="I26" s="67">
        <f t="shared" si="4"/>
        <v>0</v>
      </c>
      <c r="J26" s="66">
        <f t="shared" si="5"/>
        <v>0</v>
      </c>
      <c r="K26" s="67">
        <f t="shared" si="6"/>
        <v>0</v>
      </c>
      <c r="L26" s="62">
        <f t="shared" si="7"/>
        <v>26.04373141447368</v>
      </c>
      <c r="M26" s="63">
        <f t="shared" si="8"/>
        <v>0.64560723785814245</v>
      </c>
      <c r="N26" s="62">
        <f t="shared" si="9"/>
        <v>13.02186570723684</v>
      </c>
      <c r="O26" s="63">
        <f t="shared" si="10"/>
        <v>0.32280361892907122</v>
      </c>
      <c r="P26" s="62">
        <f t="shared" si="11"/>
        <v>5.2087462828947357</v>
      </c>
      <c r="Q26" s="63">
        <f t="shared" si="12"/>
        <v>0.12912144757162847</v>
      </c>
      <c r="R26" s="23">
        <f t="shared" si="13"/>
        <v>26.043731414473676</v>
      </c>
      <c r="S26" s="23">
        <f t="shared" si="14"/>
        <v>0.64560723785814234</v>
      </c>
      <c r="T26" s="62">
        <f t="shared" si="15"/>
        <v>24.741544843749995</v>
      </c>
      <c r="U26" s="63">
        <f t="shared" si="16"/>
        <v>0.61332687596523527</v>
      </c>
      <c r="W26" s="36"/>
    </row>
    <row r="27" spans="1:23" x14ac:dyDescent="0.3">
      <c r="A27" s="16">
        <f t="shared" si="17"/>
        <v>19</v>
      </c>
      <c r="B27" s="66">
        <v>39046.949999999997</v>
      </c>
      <c r="C27" s="86"/>
      <c r="D27" s="66">
        <f t="shared" si="18"/>
        <v>51522.450524999993</v>
      </c>
      <c r="E27" s="67">
        <f t="shared" si="0"/>
        <v>1277.2081865597088</v>
      </c>
      <c r="F27" s="66">
        <f t="shared" si="1"/>
        <v>4293.5375437499997</v>
      </c>
      <c r="G27" s="67">
        <f t="shared" si="2"/>
        <v>106.4340155466424</v>
      </c>
      <c r="H27" s="66">
        <f t="shared" si="3"/>
        <v>0</v>
      </c>
      <c r="I27" s="67">
        <f t="shared" si="4"/>
        <v>0</v>
      </c>
      <c r="J27" s="66">
        <f t="shared" si="5"/>
        <v>0</v>
      </c>
      <c r="K27" s="67">
        <f t="shared" si="6"/>
        <v>0</v>
      </c>
      <c r="L27" s="62">
        <f t="shared" si="7"/>
        <v>26.074114638157891</v>
      </c>
      <c r="M27" s="63">
        <f t="shared" si="8"/>
        <v>0.64636041829944768</v>
      </c>
      <c r="N27" s="62">
        <f t="shared" si="9"/>
        <v>13.037057319078945</v>
      </c>
      <c r="O27" s="63">
        <f t="shared" si="10"/>
        <v>0.32318020914972384</v>
      </c>
      <c r="P27" s="62">
        <f t="shared" si="11"/>
        <v>5.2148229276315785</v>
      </c>
      <c r="Q27" s="63">
        <f t="shared" si="12"/>
        <v>0.12927208365988954</v>
      </c>
      <c r="R27" s="23">
        <f t="shared" si="13"/>
        <v>26.074114638157894</v>
      </c>
      <c r="S27" s="23">
        <f t="shared" si="14"/>
        <v>0.64636041829944779</v>
      </c>
      <c r="T27" s="62">
        <f t="shared" si="15"/>
        <v>24.770408906249997</v>
      </c>
      <c r="U27" s="63">
        <f t="shared" si="16"/>
        <v>0.6140423973844753</v>
      </c>
      <c r="W27" s="36"/>
    </row>
    <row r="28" spans="1:23" x14ac:dyDescent="0.3">
      <c r="A28" s="16">
        <f t="shared" si="17"/>
        <v>20</v>
      </c>
      <c r="B28" s="66">
        <v>40472.800000000003</v>
      </c>
      <c r="C28" s="86"/>
      <c r="D28" s="66">
        <f t="shared" si="18"/>
        <v>53403.859599999996</v>
      </c>
      <c r="E28" s="67">
        <f t="shared" si="0"/>
        <v>1323.8470992739199</v>
      </c>
      <c r="F28" s="66">
        <f t="shared" si="1"/>
        <v>4450.321633333333</v>
      </c>
      <c r="G28" s="67">
        <f t="shared" si="2"/>
        <v>110.32059160615998</v>
      </c>
      <c r="H28" s="66">
        <f t="shared" si="3"/>
        <v>0</v>
      </c>
      <c r="I28" s="67">
        <f t="shared" si="4"/>
        <v>0</v>
      </c>
      <c r="J28" s="66">
        <f t="shared" si="5"/>
        <v>0</v>
      </c>
      <c r="K28" s="67">
        <f t="shared" si="6"/>
        <v>0</v>
      </c>
      <c r="L28" s="62">
        <f t="shared" si="7"/>
        <v>27.026244736842102</v>
      </c>
      <c r="M28" s="63">
        <f t="shared" si="8"/>
        <v>0.66996310691999983</v>
      </c>
      <c r="N28" s="62">
        <f t="shared" si="9"/>
        <v>13.513122368421051</v>
      </c>
      <c r="O28" s="63">
        <f t="shared" si="10"/>
        <v>0.33498155345999991</v>
      </c>
      <c r="P28" s="62">
        <f t="shared" si="11"/>
        <v>5.4052489473684204</v>
      </c>
      <c r="Q28" s="63">
        <f t="shared" si="12"/>
        <v>0.13399262138399998</v>
      </c>
      <c r="R28" s="23">
        <f t="shared" si="13"/>
        <v>27.026244736842102</v>
      </c>
      <c r="S28" s="23">
        <f t="shared" si="14"/>
        <v>0.66996310691999983</v>
      </c>
      <c r="T28" s="62">
        <f t="shared" si="15"/>
        <v>25.674932499999997</v>
      </c>
      <c r="U28" s="63">
        <f t="shared" si="16"/>
        <v>0.63646495157399985</v>
      </c>
      <c r="W28" s="36"/>
    </row>
    <row r="29" spans="1:23" x14ac:dyDescent="0.3">
      <c r="A29" s="16">
        <f t="shared" si="17"/>
        <v>21</v>
      </c>
      <c r="B29" s="66">
        <v>40506.44</v>
      </c>
      <c r="C29" s="86"/>
      <c r="D29" s="66">
        <f t="shared" si="18"/>
        <v>53448.247579999996</v>
      </c>
      <c r="E29" s="67">
        <f t="shared" si="0"/>
        <v>1324.9474485558962</v>
      </c>
      <c r="F29" s="66">
        <f t="shared" si="1"/>
        <v>4454.0206316666663</v>
      </c>
      <c r="G29" s="67">
        <f t="shared" si="2"/>
        <v>110.41228737965801</v>
      </c>
      <c r="H29" s="66">
        <f t="shared" si="3"/>
        <v>0</v>
      </c>
      <c r="I29" s="67">
        <f t="shared" si="4"/>
        <v>0</v>
      </c>
      <c r="J29" s="66">
        <f t="shared" si="5"/>
        <v>0</v>
      </c>
      <c r="K29" s="67">
        <f t="shared" si="6"/>
        <v>0</v>
      </c>
      <c r="L29" s="62">
        <f t="shared" si="7"/>
        <v>27.048708289473684</v>
      </c>
      <c r="M29" s="63">
        <f t="shared" si="8"/>
        <v>0.67051996384407708</v>
      </c>
      <c r="N29" s="62">
        <f t="shared" si="9"/>
        <v>13.524354144736842</v>
      </c>
      <c r="O29" s="63">
        <f t="shared" si="10"/>
        <v>0.33525998192203854</v>
      </c>
      <c r="P29" s="62">
        <f t="shared" si="11"/>
        <v>5.4097416578947364</v>
      </c>
      <c r="Q29" s="63">
        <f t="shared" si="12"/>
        <v>0.13410399276881541</v>
      </c>
      <c r="R29" s="23">
        <f t="shared" si="13"/>
        <v>27.04870828947368</v>
      </c>
      <c r="S29" s="23">
        <f t="shared" si="14"/>
        <v>0.67051996384407697</v>
      </c>
      <c r="T29" s="62">
        <f t="shared" si="15"/>
        <v>25.696272874999998</v>
      </c>
      <c r="U29" s="63">
        <f t="shared" si="16"/>
        <v>0.63699396565187316</v>
      </c>
      <c r="W29" s="36"/>
    </row>
    <row r="30" spans="1:23" x14ac:dyDescent="0.3">
      <c r="A30" s="16">
        <f t="shared" si="17"/>
        <v>22</v>
      </c>
      <c r="B30" s="66">
        <v>41944.17</v>
      </c>
      <c r="C30" s="86"/>
      <c r="D30" s="66">
        <f t="shared" si="18"/>
        <v>55345.332314999992</v>
      </c>
      <c r="E30" s="67">
        <f t="shared" si="0"/>
        <v>1371.9749507311617</v>
      </c>
      <c r="F30" s="66">
        <f t="shared" si="1"/>
        <v>4612.1110262499997</v>
      </c>
      <c r="G30" s="67">
        <f t="shared" si="2"/>
        <v>114.33124589426349</v>
      </c>
      <c r="H30" s="66">
        <f t="shared" si="3"/>
        <v>0</v>
      </c>
      <c r="I30" s="67">
        <f t="shared" si="4"/>
        <v>0</v>
      </c>
      <c r="J30" s="66">
        <f t="shared" si="5"/>
        <v>0</v>
      </c>
      <c r="K30" s="67">
        <f t="shared" si="6"/>
        <v>0</v>
      </c>
      <c r="L30" s="62">
        <f t="shared" si="7"/>
        <v>28.008771414473681</v>
      </c>
      <c r="M30" s="63">
        <f t="shared" si="8"/>
        <v>0.69431930705018308</v>
      </c>
      <c r="N30" s="62">
        <f t="shared" si="9"/>
        <v>14.004385707236841</v>
      </c>
      <c r="O30" s="63">
        <f t="shared" si="10"/>
        <v>0.34715965352509154</v>
      </c>
      <c r="P30" s="62">
        <f t="shared" si="11"/>
        <v>5.6017542828947366</v>
      </c>
      <c r="Q30" s="63">
        <f t="shared" si="12"/>
        <v>0.13886386141003662</v>
      </c>
      <c r="R30" s="23">
        <f t="shared" si="13"/>
        <v>28.008771414473681</v>
      </c>
      <c r="S30" s="23">
        <f t="shared" si="14"/>
        <v>0.69431930705018308</v>
      </c>
      <c r="T30" s="62">
        <f t="shared" si="15"/>
        <v>26.608332843749995</v>
      </c>
      <c r="U30" s="63">
        <f t="shared" si="16"/>
        <v>0.65960334169767387</v>
      </c>
      <c r="W30" s="36"/>
    </row>
    <row r="31" spans="1:23" x14ac:dyDescent="0.3">
      <c r="A31" s="16">
        <f t="shared" si="17"/>
        <v>23</v>
      </c>
      <c r="B31" s="66">
        <v>43415.519999999997</v>
      </c>
      <c r="C31" s="86"/>
      <c r="D31" s="66">
        <f t="shared" si="18"/>
        <v>57286.77863999999</v>
      </c>
      <c r="E31" s="67">
        <f t="shared" si="0"/>
        <v>1420.102147997392</v>
      </c>
      <c r="F31" s="66">
        <f t="shared" si="1"/>
        <v>4773.8982199999991</v>
      </c>
      <c r="G31" s="67">
        <f t="shared" si="2"/>
        <v>118.34184566644933</v>
      </c>
      <c r="H31" s="66">
        <f t="shared" si="3"/>
        <v>0</v>
      </c>
      <c r="I31" s="67">
        <f t="shared" si="4"/>
        <v>0</v>
      </c>
      <c r="J31" s="66">
        <f t="shared" si="5"/>
        <v>0</v>
      </c>
      <c r="K31" s="67">
        <f t="shared" si="6"/>
        <v>0</v>
      </c>
      <c r="L31" s="62">
        <f t="shared" si="7"/>
        <v>28.991284736842101</v>
      </c>
      <c r="M31" s="63">
        <f t="shared" si="8"/>
        <v>0.71867517611204046</v>
      </c>
      <c r="N31" s="62">
        <f t="shared" si="9"/>
        <v>14.49564236842105</v>
      </c>
      <c r="O31" s="63">
        <f t="shared" si="10"/>
        <v>0.35933758805602023</v>
      </c>
      <c r="P31" s="62">
        <f t="shared" si="11"/>
        <v>5.7982569473684205</v>
      </c>
      <c r="Q31" s="63">
        <f t="shared" si="12"/>
        <v>0.1437350352224081</v>
      </c>
      <c r="R31" s="23">
        <f t="shared" si="13"/>
        <v>28.991284736842104</v>
      </c>
      <c r="S31" s="23">
        <f t="shared" si="14"/>
        <v>0.71867517611204057</v>
      </c>
      <c r="T31" s="62">
        <f t="shared" si="15"/>
        <v>27.541720499999997</v>
      </c>
      <c r="U31" s="63">
        <f t="shared" si="16"/>
        <v>0.68274141730643845</v>
      </c>
      <c r="W31" s="36"/>
    </row>
    <row r="32" spans="1:23" x14ac:dyDescent="0.3">
      <c r="A32" s="16">
        <f t="shared" si="17"/>
        <v>24</v>
      </c>
      <c r="B32" s="66">
        <v>44853.25</v>
      </c>
      <c r="C32" s="86"/>
      <c r="D32" s="66">
        <f t="shared" si="18"/>
        <v>59183.863374999994</v>
      </c>
      <c r="E32" s="67">
        <f t="shared" si="0"/>
        <v>1467.1296501726576</v>
      </c>
      <c r="F32" s="66">
        <f t="shared" si="1"/>
        <v>4931.9886145833334</v>
      </c>
      <c r="G32" s="67">
        <f t="shared" si="2"/>
        <v>122.26080418105482</v>
      </c>
      <c r="H32" s="66">
        <f t="shared" si="3"/>
        <v>0</v>
      </c>
      <c r="I32" s="67">
        <f t="shared" si="4"/>
        <v>0</v>
      </c>
      <c r="J32" s="66">
        <f t="shared" si="5"/>
        <v>0</v>
      </c>
      <c r="K32" s="67">
        <f t="shared" si="6"/>
        <v>0</v>
      </c>
      <c r="L32" s="62">
        <f t="shared" si="7"/>
        <v>29.951347861842102</v>
      </c>
      <c r="M32" s="63">
        <f t="shared" si="8"/>
        <v>0.74247451931814656</v>
      </c>
      <c r="N32" s="62">
        <f t="shared" si="9"/>
        <v>14.975673930921051</v>
      </c>
      <c r="O32" s="63">
        <f t="shared" si="10"/>
        <v>0.37123725965907328</v>
      </c>
      <c r="P32" s="62">
        <f t="shared" si="11"/>
        <v>5.9902695723684207</v>
      </c>
      <c r="Q32" s="63">
        <f t="shared" si="12"/>
        <v>0.14849490386362932</v>
      </c>
      <c r="R32" s="23">
        <f t="shared" si="13"/>
        <v>29.951347861842102</v>
      </c>
      <c r="S32" s="23">
        <f t="shared" si="14"/>
        <v>0.74247451931814656</v>
      </c>
      <c r="T32" s="62">
        <f t="shared" si="15"/>
        <v>28.453780468749997</v>
      </c>
      <c r="U32" s="63">
        <f t="shared" si="16"/>
        <v>0.70535079335223927</v>
      </c>
      <c r="W32" s="36"/>
    </row>
    <row r="33" spans="1:23" x14ac:dyDescent="0.3">
      <c r="A33" s="16">
        <f t="shared" si="17"/>
        <v>25</v>
      </c>
      <c r="B33" s="66">
        <v>44853.25</v>
      </c>
      <c r="C33" s="86"/>
      <c r="D33" s="66">
        <f t="shared" si="18"/>
        <v>59183.863374999994</v>
      </c>
      <c r="E33" s="67">
        <f t="shared" si="0"/>
        <v>1467.1296501726576</v>
      </c>
      <c r="F33" s="66">
        <f t="shared" si="1"/>
        <v>4931.9886145833334</v>
      </c>
      <c r="G33" s="67">
        <f t="shared" si="2"/>
        <v>122.26080418105482</v>
      </c>
      <c r="H33" s="66">
        <f t="shared" si="3"/>
        <v>0</v>
      </c>
      <c r="I33" s="67">
        <f t="shared" si="4"/>
        <v>0</v>
      </c>
      <c r="J33" s="66">
        <f t="shared" si="5"/>
        <v>0</v>
      </c>
      <c r="K33" s="67">
        <f t="shared" si="6"/>
        <v>0</v>
      </c>
      <c r="L33" s="62">
        <f t="shared" si="7"/>
        <v>29.951347861842102</v>
      </c>
      <c r="M33" s="63">
        <f t="shared" si="8"/>
        <v>0.74247451931814656</v>
      </c>
      <c r="N33" s="62">
        <f t="shared" si="9"/>
        <v>14.975673930921051</v>
      </c>
      <c r="O33" s="63">
        <f t="shared" si="10"/>
        <v>0.37123725965907328</v>
      </c>
      <c r="P33" s="62">
        <f t="shared" si="11"/>
        <v>5.9902695723684207</v>
      </c>
      <c r="Q33" s="63">
        <f t="shared" si="12"/>
        <v>0.14849490386362932</v>
      </c>
      <c r="R33" s="23">
        <f t="shared" si="13"/>
        <v>29.951347861842102</v>
      </c>
      <c r="S33" s="23">
        <f t="shared" si="14"/>
        <v>0.74247451931814656</v>
      </c>
      <c r="T33" s="62">
        <f t="shared" si="15"/>
        <v>28.453780468749997</v>
      </c>
      <c r="U33" s="63">
        <f t="shared" si="16"/>
        <v>0.70535079335223927</v>
      </c>
      <c r="W33" s="36"/>
    </row>
    <row r="34" spans="1:23" x14ac:dyDescent="0.3">
      <c r="A34" s="16">
        <f t="shared" si="17"/>
        <v>26</v>
      </c>
      <c r="B34" s="66">
        <v>44853.25</v>
      </c>
      <c r="C34" s="86"/>
      <c r="D34" s="66">
        <f t="shared" si="18"/>
        <v>59183.863374999994</v>
      </c>
      <c r="E34" s="67">
        <f t="shared" si="0"/>
        <v>1467.1296501726576</v>
      </c>
      <c r="F34" s="66">
        <f t="shared" si="1"/>
        <v>4931.9886145833334</v>
      </c>
      <c r="G34" s="67">
        <f t="shared" si="2"/>
        <v>122.26080418105482</v>
      </c>
      <c r="H34" s="66">
        <f t="shared" si="3"/>
        <v>0</v>
      </c>
      <c r="I34" s="67">
        <f t="shared" si="4"/>
        <v>0</v>
      </c>
      <c r="J34" s="66">
        <f t="shared" si="5"/>
        <v>0</v>
      </c>
      <c r="K34" s="67">
        <f t="shared" si="6"/>
        <v>0</v>
      </c>
      <c r="L34" s="62">
        <f t="shared" si="7"/>
        <v>29.951347861842102</v>
      </c>
      <c r="M34" s="63">
        <f t="shared" si="8"/>
        <v>0.74247451931814656</v>
      </c>
      <c r="N34" s="62">
        <f t="shared" si="9"/>
        <v>14.975673930921051</v>
      </c>
      <c r="O34" s="63">
        <f t="shared" si="10"/>
        <v>0.37123725965907328</v>
      </c>
      <c r="P34" s="62">
        <f t="shared" si="11"/>
        <v>5.9902695723684207</v>
      </c>
      <c r="Q34" s="63">
        <f t="shared" si="12"/>
        <v>0.14849490386362932</v>
      </c>
      <c r="R34" s="23">
        <f t="shared" si="13"/>
        <v>29.951347861842102</v>
      </c>
      <c r="S34" s="23">
        <f t="shared" si="14"/>
        <v>0.74247451931814656</v>
      </c>
      <c r="T34" s="62">
        <f t="shared" si="15"/>
        <v>28.453780468749997</v>
      </c>
      <c r="U34" s="63">
        <f t="shared" si="16"/>
        <v>0.70535079335223927</v>
      </c>
      <c r="W34" s="36"/>
    </row>
    <row r="35" spans="1:23" x14ac:dyDescent="0.3">
      <c r="A35" s="16">
        <f t="shared" si="17"/>
        <v>27</v>
      </c>
      <c r="B35" s="66">
        <v>44853.25</v>
      </c>
      <c r="C35" s="86"/>
      <c r="D35" s="66">
        <f t="shared" si="18"/>
        <v>59183.863374999994</v>
      </c>
      <c r="E35" s="67">
        <f t="shared" si="0"/>
        <v>1467.1296501726576</v>
      </c>
      <c r="F35" s="66">
        <f t="shared" si="1"/>
        <v>4931.9886145833334</v>
      </c>
      <c r="G35" s="67">
        <f t="shared" si="2"/>
        <v>122.26080418105482</v>
      </c>
      <c r="H35" s="66">
        <f t="shared" si="3"/>
        <v>0</v>
      </c>
      <c r="I35" s="67">
        <f t="shared" si="4"/>
        <v>0</v>
      </c>
      <c r="J35" s="66">
        <f t="shared" si="5"/>
        <v>0</v>
      </c>
      <c r="K35" s="67">
        <f t="shared" si="6"/>
        <v>0</v>
      </c>
      <c r="L35" s="62">
        <f t="shared" si="7"/>
        <v>29.951347861842102</v>
      </c>
      <c r="M35" s="63">
        <f t="shared" si="8"/>
        <v>0.74247451931814656</v>
      </c>
      <c r="N35" s="62">
        <f t="shared" si="9"/>
        <v>14.975673930921051</v>
      </c>
      <c r="O35" s="63">
        <f t="shared" si="10"/>
        <v>0.37123725965907328</v>
      </c>
      <c r="P35" s="62">
        <f t="shared" si="11"/>
        <v>5.9902695723684207</v>
      </c>
      <c r="Q35" s="63">
        <f t="shared" si="12"/>
        <v>0.14849490386362932</v>
      </c>
      <c r="R35" s="23">
        <f t="shared" si="13"/>
        <v>29.951347861842102</v>
      </c>
      <c r="S35" s="23">
        <f t="shared" si="14"/>
        <v>0.74247451931814656</v>
      </c>
      <c r="T35" s="62">
        <f t="shared" si="15"/>
        <v>28.453780468749997</v>
      </c>
      <c r="U35" s="63">
        <f t="shared" si="16"/>
        <v>0.70535079335223927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6"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5703125" style="1" customWidth="1"/>
    <col min="24" max="16384" width="8.85546875" style="1"/>
  </cols>
  <sheetData>
    <row r="1" spans="1:23" ht="16.5" x14ac:dyDescent="0.3">
      <c r="A1" s="5" t="s">
        <v>45</v>
      </c>
      <c r="B1" s="5" t="s">
        <v>1</v>
      </c>
      <c r="C1" s="5" t="s">
        <v>89</v>
      </c>
      <c r="D1" s="5"/>
      <c r="E1" s="32"/>
      <c r="G1" s="7"/>
      <c r="H1" s="5"/>
      <c r="N1" s="34">
        <f>D6</f>
        <v>42917</v>
      </c>
      <c r="Q1" s="8" t="s">
        <v>44</v>
      </c>
    </row>
    <row r="2" spans="1:23" x14ac:dyDescent="0.3">
      <c r="A2" s="8"/>
      <c r="T2" s="57" t="s">
        <v>90</v>
      </c>
      <c r="U2" s="11">
        <f>'LOG4'!$U$2</f>
        <v>1.3194999999999999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27164.45</v>
      </c>
      <c r="C8" s="86"/>
      <c r="D8" s="66">
        <f t="shared" ref="D8:D35" si="0">B8*$U$2</f>
        <v>35843.491774999995</v>
      </c>
      <c r="E8" s="67">
        <f t="shared" ref="E8:E35" si="1">D8/40.3399</f>
        <v>888.53695162853637</v>
      </c>
      <c r="F8" s="66">
        <f t="shared" ref="F8:F35" si="2">B8/12*$U$2</f>
        <v>2986.9576479166667</v>
      </c>
      <c r="G8" s="67">
        <f t="shared" ref="G8:G35" si="3">F8/40.3399</f>
        <v>74.044745969044712</v>
      </c>
      <c r="H8" s="66">
        <f t="shared" ref="H8:H35" si="4">((B8&lt;19968.2)*913.03+(B8&gt;19968.2)*(B8&lt;20424.71)*(20424.71-B8+456.51)+(B8&gt;20424.71)*(B8&lt;22659.62)*456.51+(B8&gt;22659.62)*(B8&lt;23116.13)*(23116.13-B8))/12*$U$2</f>
        <v>0</v>
      </c>
      <c r="I8" s="67">
        <f t="shared" ref="I8:I35" si="5">H8/40.3399</f>
        <v>0</v>
      </c>
      <c r="J8" s="66">
        <f t="shared" ref="J8:J35" si="6">((B8&lt;19968.2)*456.51+(B8&gt;19968.2)*(B8&lt;20196.46)*(20196.46-B8+228.26)+(B8&gt;20196.46)*(B8&lt;22659.62)*228.26+(B8&gt;22659.62)*(B8&lt;22887.88)*(22887.88-B8))/12*$U$2</f>
        <v>0</v>
      </c>
      <c r="K8" s="67">
        <f t="shared" ref="K8:K35" si="7">J8/40.3399</f>
        <v>0</v>
      </c>
      <c r="L8" s="62">
        <f t="shared" ref="L8:L35" si="8">D8/1976</f>
        <v>18.13941891447368</v>
      </c>
      <c r="M8" s="63">
        <f t="shared" ref="M8:M35" si="9">L8/40.3399</f>
        <v>0.44966444920472487</v>
      </c>
      <c r="N8" s="62">
        <f t="shared" ref="N8:N35" si="10">L8/2</f>
        <v>9.06970945723684</v>
      </c>
      <c r="O8" s="63">
        <f t="shared" ref="O8:O35" si="11">N8/40.3399</f>
        <v>0.22483222460236243</v>
      </c>
      <c r="P8" s="62">
        <f t="shared" ref="P8:P35" si="12">L8/5</f>
        <v>3.6278837828947359</v>
      </c>
      <c r="Q8" s="63">
        <f t="shared" ref="Q8:Q35" si="13">P8/40.3399</f>
        <v>8.9932889840944968E-2</v>
      </c>
      <c r="R8" s="23">
        <f t="shared" ref="R8:R35" si="14">(F8+H8)/1976*12</f>
        <v>18.139418914473687</v>
      </c>
      <c r="S8" s="23">
        <f t="shared" ref="S8:S35" si="15">R8/40.3399</f>
        <v>0.44966444920472504</v>
      </c>
      <c r="T8" s="62">
        <f t="shared" ref="T8:T35" si="16">D8/2080</f>
        <v>17.232447968749998</v>
      </c>
      <c r="U8" s="63">
        <f t="shared" ref="U8:U35" si="17">T8/40.3399</f>
        <v>0.42718122674448866</v>
      </c>
      <c r="W8" s="36"/>
    </row>
    <row r="9" spans="1:23" x14ac:dyDescent="0.3">
      <c r="A9" s="16">
        <f t="shared" ref="A9:A35" si="18">+A8+1</f>
        <v>1</v>
      </c>
      <c r="B9" s="66">
        <v>27948.04</v>
      </c>
      <c r="C9" s="86"/>
      <c r="D9" s="66">
        <f t="shared" si="0"/>
        <v>36877.438779999997</v>
      </c>
      <c r="E9" s="67">
        <f t="shared" si="1"/>
        <v>914.1678283783549</v>
      </c>
      <c r="F9" s="66">
        <f t="shared" si="2"/>
        <v>3073.1198983333334</v>
      </c>
      <c r="G9" s="67">
        <f t="shared" si="3"/>
        <v>76.180652364862908</v>
      </c>
      <c r="H9" s="66">
        <f t="shared" si="4"/>
        <v>0</v>
      </c>
      <c r="I9" s="67">
        <f t="shared" si="5"/>
        <v>0</v>
      </c>
      <c r="J9" s="66">
        <f t="shared" si="6"/>
        <v>0</v>
      </c>
      <c r="K9" s="67">
        <f t="shared" si="7"/>
        <v>0</v>
      </c>
      <c r="L9" s="62">
        <f t="shared" si="8"/>
        <v>18.662671447368421</v>
      </c>
      <c r="M9" s="63">
        <f t="shared" si="9"/>
        <v>0.46263554067730511</v>
      </c>
      <c r="N9" s="62">
        <f t="shared" si="10"/>
        <v>9.3313357236842105</v>
      </c>
      <c r="O9" s="63">
        <f t="shared" si="11"/>
        <v>0.23131777033865256</v>
      </c>
      <c r="P9" s="62">
        <f t="shared" si="12"/>
        <v>3.7325342894736844</v>
      </c>
      <c r="Q9" s="63">
        <f t="shared" si="13"/>
        <v>9.2527108135461028E-2</v>
      </c>
      <c r="R9" s="23">
        <f t="shared" si="14"/>
        <v>18.662671447368421</v>
      </c>
      <c r="S9" s="23">
        <f t="shared" si="15"/>
        <v>0.46263554067730511</v>
      </c>
      <c r="T9" s="62">
        <f t="shared" si="16"/>
        <v>17.729537874999998</v>
      </c>
      <c r="U9" s="63">
        <f t="shared" si="17"/>
        <v>0.43950376364343985</v>
      </c>
      <c r="W9" s="36"/>
    </row>
    <row r="10" spans="1:23" x14ac:dyDescent="0.3">
      <c r="A10" s="16">
        <f t="shared" si="18"/>
        <v>2</v>
      </c>
      <c r="B10" s="66">
        <v>28764.29</v>
      </c>
      <c r="C10" s="86"/>
      <c r="D10" s="66">
        <f t="shared" si="0"/>
        <v>37954.480654999999</v>
      </c>
      <c r="E10" s="67">
        <f t="shared" si="1"/>
        <v>940.86699905056776</v>
      </c>
      <c r="F10" s="66">
        <f t="shared" si="2"/>
        <v>3162.8733879166662</v>
      </c>
      <c r="G10" s="67">
        <f t="shared" si="3"/>
        <v>78.405583254213965</v>
      </c>
      <c r="H10" s="66">
        <f t="shared" si="4"/>
        <v>0</v>
      </c>
      <c r="I10" s="67">
        <f t="shared" si="5"/>
        <v>0</v>
      </c>
      <c r="J10" s="66">
        <f t="shared" si="6"/>
        <v>0</v>
      </c>
      <c r="K10" s="67">
        <f t="shared" si="7"/>
        <v>0</v>
      </c>
      <c r="L10" s="62">
        <f t="shared" si="8"/>
        <v>19.207733125000001</v>
      </c>
      <c r="M10" s="63">
        <f t="shared" si="9"/>
        <v>0.47614726672599589</v>
      </c>
      <c r="N10" s="62">
        <f t="shared" si="10"/>
        <v>9.6038665625000004</v>
      </c>
      <c r="O10" s="63">
        <f t="shared" si="11"/>
        <v>0.23807363336299794</v>
      </c>
      <c r="P10" s="62">
        <f t="shared" si="12"/>
        <v>3.8415466250000003</v>
      </c>
      <c r="Q10" s="63">
        <f t="shared" si="13"/>
        <v>9.522945334519918E-2</v>
      </c>
      <c r="R10" s="23">
        <f t="shared" si="14"/>
        <v>19.207733124999997</v>
      </c>
      <c r="S10" s="23">
        <f t="shared" si="15"/>
        <v>0.47614726672599578</v>
      </c>
      <c r="T10" s="62">
        <f t="shared" si="16"/>
        <v>18.247346468749999</v>
      </c>
      <c r="U10" s="63">
        <f t="shared" si="17"/>
        <v>0.45233990338969604</v>
      </c>
      <c r="W10" s="36"/>
    </row>
    <row r="11" spans="1:23" x14ac:dyDescent="0.3">
      <c r="A11" s="16">
        <f t="shared" si="18"/>
        <v>3</v>
      </c>
      <c r="B11" s="66">
        <v>29580.51</v>
      </c>
      <c r="C11" s="86"/>
      <c r="D11" s="66">
        <f t="shared" si="0"/>
        <v>39031.482944999996</v>
      </c>
      <c r="E11" s="67">
        <f t="shared" si="1"/>
        <v>967.5651884362627</v>
      </c>
      <c r="F11" s="66">
        <f t="shared" si="2"/>
        <v>3252.62357875</v>
      </c>
      <c r="G11" s="67">
        <f t="shared" si="3"/>
        <v>80.630432369688577</v>
      </c>
      <c r="H11" s="66">
        <f t="shared" si="4"/>
        <v>0</v>
      </c>
      <c r="I11" s="67">
        <f t="shared" si="5"/>
        <v>0</v>
      </c>
      <c r="J11" s="66">
        <f t="shared" si="6"/>
        <v>0</v>
      </c>
      <c r="K11" s="67">
        <f t="shared" si="7"/>
        <v>0</v>
      </c>
      <c r="L11" s="62">
        <f t="shared" si="8"/>
        <v>19.752774769736842</v>
      </c>
      <c r="M11" s="63">
        <f t="shared" si="9"/>
        <v>0.48965849617219781</v>
      </c>
      <c r="N11" s="62">
        <f t="shared" si="10"/>
        <v>9.8763873848684209</v>
      </c>
      <c r="O11" s="63">
        <f t="shared" si="11"/>
        <v>0.24482924808609891</v>
      </c>
      <c r="P11" s="62">
        <f t="shared" si="12"/>
        <v>3.9505549539473686</v>
      </c>
      <c r="Q11" s="63">
        <f t="shared" si="13"/>
        <v>9.7931699234439562E-2</v>
      </c>
      <c r="R11" s="23">
        <f t="shared" si="14"/>
        <v>19.752774769736842</v>
      </c>
      <c r="S11" s="23">
        <f t="shared" si="15"/>
        <v>0.48965849617219781</v>
      </c>
      <c r="T11" s="62">
        <f t="shared" si="16"/>
        <v>18.765136031249998</v>
      </c>
      <c r="U11" s="63">
        <f t="shared" si="17"/>
        <v>0.46517557136358789</v>
      </c>
      <c r="W11" s="36"/>
    </row>
    <row r="12" spans="1:23" x14ac:dyDescent="0.3">
      <c r="A12" s="16">
        <f t="shared" si="18"/>
        <v>4</v>
      </c>
      <c r="B12" s="66">
        <v>30560.01</v>
      </c>
      <c r="C12" s="86"/>
      <c r="D12" s="66">
        <f t="shared" si="0"/>
        <v>40323.933194999998</v>
      </c>
      <c r="E12" s="67">
        <f t="shared" si="1"/>
        <v>999.6041932429182</v>
      </c>
      <c r="F12" s="66">
        <f t="shared" si="2"/>
        <v>3360.32776625</v>
      </c>
      <c r="G12" s="67">
        <f t="shared" si="3"/>
        <v>83.300349436909855</v>
      </c>
      <c r="H12" s="66">
        <f t="shared" si="4"/>
        <v>0</v>
      </c>
      <c r="I12" s="67">
        <f t="shared" si="5"/>
        <v>0</v>
      </c>
      <c r="J12" s="66">
        <f t="shared" si="6"/>
        <v>0</v>
      </c>
      <c r="K12" s="67">
        <f t="shared" si="7"/>
        <v>0</v>
      </c>
      <c r="L12" s="62">
        <f t="shared" si="8"/>
        <v>20.406848782894734</v>
      </c>
      <c r="M12" s="63">
        <f t="shared" si="9"/>
        <v>0.50587256743062659</v>
      </c>
      <c r="N12" s="62">
        <f t="shared" si="10"/>
        <v>10.203424391447367</v>
      </c>
      <c r="O12" s="63">
        <f t="shared" si="11"/>
        <v>0.25293628371531329</v>
      </c>
      <c r="P12" s="62">
        <f t="shared" si="12"/>
        <v>4.0813697565789466</v>
      </c>
      <c r="Q12" s="63">
        <f t="shared" si="13"/>
        <v>0.10117451348612531</v>
      </c>
      <c r="R12" s="23">
        <f t="shared" si="14"/>
        <v>20.406848782894734</v>
      </c>
      <c r="S12" s="23">
        <f t="shared" si="15"/>
        <v>0.50587256743062659</v>
      </c>
      <c r="T12" s="62">
        <f t="shared" si="16"/>
        <v>19.38650634375</v>
      </c>
      <c r="U12" s="63">
        <f t="shared" si="17"/>
        <v>0.48057893905909532</v>
      </c>
      <c r="W12" s="36"/>
    </row>
    <row r="13" spans="1:23" x14ac:dyDescent="0.3">
      <c r="A13" s="16">
        <f t="shared" si="18"/>
        <v>5</v>
      </c>
      <c r="B13" s="66">
        <v>31833.34</v>
      </c>
      <c r="C13" s="86"/>
      <c r="D13" s="66">
        <f t="shared" si="0"/>
        <v>42004.092129999997</v>
      </c>
      <c r="E13" s="67">
        <f t="shared" si="1"/>
        <v>1041.2542453005585</v>
      </c>
      <c r="F13" s="66">
        <f t="shared" si="2"/>
        <v>3500.3410108333328</v>
      </c>
      <c r="G13" s="67">
        <f t="shared" si="3"/>
        <v>86.771187108379863</v>
      </c>
      <c r="H13" s="66">
        <f t="shared" si="4"/>
        <v>0</v>
      </c>
      <c r="I13" s="67">
        <f t="shared" si="5"/>
        <v>0</v>
      </c>
      <c r="J13" s="66">
        <f t="shared" si="6"/>
        <v>0</v>
      </c>
      <c r="K13" s="67">
        <f t="shared" si="7"/>
        <v>0</v>
      </c>
      <c r="L13" s="62">
        <f t="shared" si="8"/>
        <v>21.257131644736841</v>
      </c>
      <c r="M13" s="63">
        <f t="shared" si="9"/>
        <v>0.52695052899825834</v>
      </c>
      <c r="N13" s="62">
        <f t="shared" si="10"/>
        <v>10.628565822368421</v>
      </c>
      <c r="O13" s="63">
        <f t="shared" si="11"/>
        <v>0.26347526449912917</v>
      </c>
      <c r="P13" s="62">
        <f t="shared" si="12"/>
        <v>4.2514263289473684</v>
      </c>
      <c r="Q13" s="63">
        <f t="shared" si="13"/>
        <v>0.10539010579965168</v>
      </c>
      <c r="R13" s="23">
        <f t="shared" si="14"/>
        <v>21.257131644736837</v>
      </c>
      <c r="S13" s="23">
        <f t="shared" si="15"/>
        <v>0.52695052899825823</v>
      </c>
      <c r="T13" s="62">
        <f t="shared" si="16"/>
        <v>20.194275062499997</v>
      </c>
      <c r="U13" s="63">
        <f t="shared" si="17"/>
        <v>0.50060300254834533</v>
      </c>
      <c r="W13" s="36"/>
    </row>
    <row r="14" spans="1:23" x14ac:dyDescent="0.3">
      <c r="A14" s="16">
        <f t="shared" si="18"/>
        <v>6</v>
      </c>
      <c r="B14" s="66">
        <v>31833.34</v>
      </c>
      <c r="C14" s="86"/>
      <c r="D14" s="66">
        <f t="shared" si="0"/>
        <v>42004.092129999997</v>
      </c>
      <c r="E14" s="67">
        <f t="shared" si="1"/>
        <v>1041.2542453005585</v>
      </c>
      <c r="F14" s="66">
        <f t="shared" si="2"/>
        <v>3500.3410108333328</v>
      </c>
      <c r="G14" s="67">
        <f t="shared" si="3"/>
        <v>86.771187108379863</v>
      </c>
      <c r="H14" s="66">
        <f t="shared" si="4"/>
        <v>0</v>
      </c>
      <c r="I14" s="67">
        <f t="shared" si="5"/>
        <v>0</v>
      </c>
      <c r="J14" s="66">
        <f t="shared" si="6"/>
        <v>0</v>
      </c>
      <c r="K14" s="67">
        <f t="shared" si="7"/>
        <v>0</v>
      </c>
      <c r="L14" s="62">
        <f t="shared" si="8"/>
        <v>21.257131644736841</v>
      </c>
      <c r="M14" s="63">
        <f t="shared" si="9"/>
        <v>0.52695052899825834</v>
      </c>
      <c r="N14" s="62">
        <f t="shared" si="10"/>
        <v>10.628565822368421</v>
      </c>
      <c r="O14" s="63">
        <f t="shared" si="11"/>
        <v>0.26347526449912917</v>
      </c>
      <c r="P14" s="62">
        <f t="shared" si="12"/>
        <v>4.2514263289473684</v>
      </c>
      <c r="Q14" s="63">
        <f t="shared" si="13"/>
        <v>0.10539010579965168</v>
      </c>
      <c r="R14" s="23">
        <f t="shared" si="14"/>
        <v>21.257131644736837</v>
      </c>
      <c r="S14" s="23">
        <f t="shared" si="15"/>
        <v>0.52695052899825823</v>
      </c>
      <c r="T14" s="62">
        <f t="shared" si="16"/>
        <v>20.194275062499997</v>
      </c>
      <c r="U14" s="63">
        <f t="shared" si="17"/>
        <v>0.50060300254834533</v>
      </c>
      <c r="W14" s="36"/>
    </row>
    <row r="15" spans="1:23" x14ac:dyDescent="0.3">
      <c r="A15" s="16">
        <f t="shared" si="18"/>
        <v>7</v>
      </c>
      <c r="B15" s="66">
        <v>33139.31</v>
      </c>
      <c r="C15" s="86"/>
      <c r="D15" s="66">
        <f t="shared" si="0"/>
        <v>43727.319544999991</v>
      </c>
      <c r="E15" s="67">
        <f t="shared" si="1"/>
        <v>1083.9719370895812</v>
      </c>
      <c r="F15" s="66">
        <f t="shared" si="2"/>
        <v>3643.9432954166664</v>
      </c>
      <c r="G15" s="67">
        <f t="shared" si="3"/>
        <v>90.330994757465106</v>
      </c>
      <c r="H15" s="66">
        <f t="shared" si="4"/>
        <v>0</v>
      </c>
      <c r="I15" s="67">
        <f t="shared" si="5"/>
        <v>0</v>
      </c>
      <c r="J15" s="66">
        <f t="shared" si="6"/>
        <v>0</v>
      </c>
      <c r="K15" s="67">
        <f t="shared" si="7"/>
        <v>0</v>
      </c>
      <c r="L15" s="62">
        <f t="shared" si="8"/>
        <v>22.129210296052626</v>
      </c>
      <c r="M15" s="63">
        <f t="shared" si="9"/>
        <v>0.54856879407367465</v>
      </c>
      <c r="N15" s="62">
        <f t="shared" si="10"/>
        <v>11.064605148026313</v>
      </c>
      <c r="O15" s="63">
        <f t="shared" si="11"/>
        <v>0.27428439703683732</v>
      </c>
      <c r="P15" s="62">
        <f t="shared" si="12"/>
        <v>4.4258420592105256</v>
      </c>
      <c r="Q15" s="63">
        <f t="shared" si="13"/>
        <v>0.10971375881473493</v>
      </c>
      <c r="R15" s="23">
        <f t="shared" si="14"/>
        <v>22.12921029605263</v>
      </c>
      <c r="S15" s="23">
        <f t="shared" si="15"/>
        <v>0.54856879407367465</v>
      </c>
      <c r="T15" s="62">
        <f t="shared" si="16"/>
        <v>21.022749781249995</v>
      </c>
      <c r="U15" s="63">
        <f t="shared" si="17"/>
        <v>0.52114035436999084</v>
      </c>
      <c r="W15" s="36"/>
    </row>
    <row r="16" spans="1:23" x14ac:dyDescent="0.3">
      <c r="A16" s="16">
        <f t="shared" si="18"/>
        <v>8</v>
      </c>
      <c r="B16" s="66">
        <v>33139.31</v>
      </c>
      <c r="C16" s="86"/>
      <c r="D16" s="66">
        <f t="shared" si="0"/>
        <v>43727.319544999991</v>
      </c>
      <c r="E16" s="67">
        <f t="shared" si="1"/>
        <v>1083.9719370895812</v>
      </c>
      <c r="F16" s="66">
        <f t="shared" si="2"/>
        <v>3643.9432954166664</v>
      </c>
      <c r="G16" s="67">
        <f t="shared" si="3"/>
        <v>90.330994757465106</v>
      </c>
      <c r="H16" s="66">
        <f t="shared" si="4"/>
        <v>0</v>
      </c>
      <c r="I16" s="67">
        <f t="shared" si="5"/>
        <v>0</v>
      </c>
      <c r="J16" s="66">
        <f t="shared" si="6"/>
        <v>0</v>
      </c>
      <c r="K16" s="67">
        <f t="shared" si="7"/>
        <v>0</v>
      </c>
      <c r="L16" s="62">
        <f t="shared" si="8"/>
        <v>22.129210296052626</v>
      </c>
      <c r="M16" s="63">
        <f t="shared" si="9"/>
        <v>0.54856879407367465</v>
      </c>
      <c r="N16" s="62">
        <f t="shared" si="10"/>
        <v>11.064605148026313</v>
      </c>
      <c r="O16" s="63">
        <f t="shared" si="11"/>
        <v>0.27428439703683732</v>
      </c>
      <c r="P16" s="62">
        <f t="shared" si="12"/>
        <v>4.4258420592105256</v>
      </c>
      <c r="Q16" s="63">
        <f t="shared" si="13"/>
        <v>0.10971375881473493</v>
      </c>
      <c r="R16" s="23">
        <f t="shared" si="14"/>
        <v>22.12921029605263</v>
      </c>
      <c r="S16" s="23">
        <f t="shared" si="15"/>
        <v>0.54856879407367465</v>
      </c>
      <c r="T16" s="62">
        <f t="shared" si="16"/>
        <v>21.022749781249995</v>
      </c>
      <c r="U16" s="63">
        <f t="shared" si="17"/>
        <v>0.52114035436999084</v>
      </c>
      <c r="W16" s="36"/>
    </row>
    <row r="17" spans="1:23" x14ac:dyDescent="0.3">
      <c r="A17" s="16">
        <f t="shared" si="18"/>
        <v>9</v>
      </c>
      <c r="B17" s="66">
        <v>34445.31</v>
      </c>
      <c r="C17" s="86"/>
      <c r="D17" s="66">
        <f t="shared" si="0"/>
        <v>45450.586544999991</v>
      </c>
      <c r="E17" s="67">
        <f t="shared" si="1"/>
        <v>1126.6906101651216</v>
      </c>
      <c r="F17" s="66">
        <f t="shared" si="2"/>
        <v>3787.5488787499994</v>
      </c>
      <c r="G17" s="67">
        <f t="shared" si="3"/>
        <v>93.890884180426809</v>
      </c>
      <c r="H17" s="66">
        <f t="shared" si="4"/>
        <v>0</v>
      </c>
      <c r="I17" s="67">
        <f t="shared" si="5"/>
        <v>0</v>
      </c>
      <c r="J17" s="66">
        <f t="shared" si="6"/>
        <v>0</v>
      </c>
      <c r="K17" s="67">
        <f t="shared" si="7"/>
        <v>0</v>
      </c>
      <c r="L17" s="62">
        <f t="shared" si="8"/>
        <v>23.001308980263154</v>
      </c>
      <c r="M17" s="63">
        <f t="shared" si="9"/>
        <v>0.57018755575157976</v>
      </c>
      <c r="N17" s="62">
        <f t="shared" si="10"/>
        <v>11.500654490131577</v>
      </c>
      <c r="O17" s="63">
        <f t="shared" si="11"/>
        <v>0.28509377787578988</v>
      </c>
      <c r="P17" s="62">
        <f t="shared" si="12"/>
        <v>4.6002617960526306</v>
      </c>
      <c r="Q17" s="63">
        <f t="shared" si="13"/>
        <v>0.11403751115031596</v>
      </c>
      <c r="R17" s="23">
        <f t="shared" si="14"/>
        <v>23.001308980263154</v>
      </c>
      <c r="S17" s="23">
        <f t="shared" si="15"/>
        <v>0.57018755575157976</v>
      </c>
      <c r="T17" s="62">
        <f t="shared" si="16"/>
        <v>21.851243531249995</v>
      </c>
      <c r="U17" s="63">
        <f t="shared" si="17"/>
        <v>0.54167817796400075</v>
      </c>
      <c r="W17" s="36"/>
    </row>
    <row r="18" spans="1:23" x14ac:dyDescent="0.3">
      <c r="A18" s="16">
        <f t="shared" si="18"/>
        <v>10</v>
      </c>
      <c r="B18" s="66">
        <v>34445.31</v>
      </c>
      <c r="C18" s="86"/>
      <c r="D18" s="66">
        <f t="shared" si="0"/>
        <v>45450.586544999991</v>
      </c>
      <c r="E18" s="67">
        <f t="shared" si="1"/>
        <v>1126.6906101651216</v>
      </c>
      <c r="F18" s="66">
        <f t="shared" si="2"/>
        <v>3787.5488787499994</v>
      </c>
      <c r="G18" s="67">
        <f t="shared" si="3"/>
        <v>93.890884180426809</v>
      </c>
      <c r="H18" s="66">
        <f t="shared" si="4"/>
        <v>0</v>
      </c>
      <c r="I18" s="67">
        <f t="shared" si="5"/>
        <v>0</v>
      </c>
      <c r="J18" s="66">
        <f t="shared" si="6"/>
        <v>0</v>
      </c>
      <c r="K18" s="67">
        <f t="shared" si="7"/>
        <v>0</v>
      </c>
      <c r="L18" s="62">
        <f t="shared" si="8"/>
        <v>23.001308980263154</v>
      </c>
      <c r="M18" s="63">
        <f t="shared" si="9"/>
        <v>0.57018755575157976</v>
      </c>
      <c r="N18" s="62">
        <f t="shared" si="10"/>
        <v>11.500654490131577</v>
      </c>
      <c r="O18" s="63">
        <f t="shared" si="11"/>
        <v>0.28509377787578988</v>
      </c>
      <c r="P18" s="62">
        <f t="shared" si="12"/>
        <v>4.6002617960526306</v>
      </c>
      <c r="Q18" s="63">
        <f t="shared" si="13"/>
        <v>0.11403751115031596</v>
      </c>
      <c r="R18" s="23">
        <f t="shared" si="14"/>
        <v>23.001308980263154</v>
      </c>
      <c r="S18" s="23">
        <f t="shared" si="15"/>
        <v>0.57018755575157976</v>
      </c>
      <c r="T18" s="62">
        <f t="shared" si="16"/>
        <v>21.851243531249995</v>
      </c>
      <c r="U18" s="63">
        <f t="shared" si="17"/>
        <v>0.54167817796400075</v>
      </c>
      <c r="W18" s="36"/>
    </row>
    <row r="19" spans="1:23" x14ac:dyDescent="0.3">
      <c r="A19" s="16">
        <f t="shared" si="18"/>
        <v>11</v>
      </c>
      <c r="B19" s="66">
        <v>36077.79</v>
      </c>
      <c r="C19" s="86"/>
      <c r="D19" s="66">
        <f t="shared" si="0"/>
        <v>47604.643904999997</v>
      </c>
      <c r="E19" s="67">
        <f t="shared" si="1"/>
        <v>1180.0882973185358</v>
      </c>
      <c r="F19" s="66">
        <f t="shared" si="2"/>
        <v>3967.0536587499996</v>
      </c>
      <c r="G19" s="67">
        <f t="shared" si="3"/>
        <v>98.340691443211298</v>
      </c>
      <c r="H19" s="66">
        <f t="shared" si="4"/>
        <v>0</v>
      </c>
      <c r="I19" s="67">
        <f t="shared" si="5"/>
        <v>0</v>
      </c>
      <c r="J19" s="66">
        <f t="shared" si="6"/>
        <v>0</v>
      </c>
      <c r="K19" s="67">
        <f t="shared" si="7"/>
        <v>0</v>
      </c>
      <c r="L19" s="62">
        <f t="shared" si="8"/>
        <v>24.091418980263157</v>
      </c>
      <c r="M19" s="63">
        <f t="shared" si="9"/>
        <v>0.59721067678063544</v>
      </c>
      <c r="N19" s="62">
        <f t="shared" si="10"/>
        <v>12.045709490131578</v>
      </c>
      <c r="O19" s="63">
        <f t="shared" si="11"/>
        <v>0.29860533839031772</v>
      </c>
      <c r="P19" s="62">
        <f t="shared" si="12"/>
        <v>4.818283796052631</v>
      </c>
      <c r="Q19" s="63">
        <f t="shared" si="13"/>
        <v>0.11944213535612709</v>
      </c>
      <c r="R19" s="23">
        <f t="shared" si="14"/>
        <v>24.091418980263157</v>
      </c>
      <c r="S19" s="23">
        <f t="shared" si="15"/>
        <v>0.59721067678063544</v>
      </c>
      <c r="T19" s="62">
        <f t="shared" si="16"/>
        <v>22.886848031249997</v>
      </c>
      <c r="U19" s="63">
        <f t="shared" si="17"/>
        <v>0.56735014294160369</v>
      </c>
      <c r="W19" s="36"/>
    </row>
    <row r="20" spans="1:23" x14ac:dyDescent="0.3">
      <c r="A20" s="16">
        <f t="shared" si="18"/>
        <v>12</v>
      </c>
      <c r="B20" s="66">
        <v>36077.79</v>
      </c>
      <c r="C20" s="86"/>
      <c r="D20" s="66">
        <f t="shared" si="0"/>
        <v>47604.643904999997</v>
      </c>
      <c r="E20" s="67">
        <f t="shared" si="1"/>
        <v>1180.0882973185358</v>
      </c>
      <c r="F20" s="66">
        <f t="shared" si="2"/>
        <v>3967.0536587499996</v>
      </c>
      <c r="G20" s="67">
        <f t="shared" si="3"/>
        <v>98.340691443211298</v>
      </c>
      <c r="H20" s="66">
        <f t="shared" si="4"/>
        <v>0</v>
      </c>
      <c r="I20" s="67">
        <f t="shared" si="5"/>
        <v>0</v>
      </c>
      <c r="J20" s="66">
        <f t="shared" si="6"/>
        <v>0</v>
      </c>
      <c r="K20" s="67">
        <f t="shared" si="7"/>
        <v>0</v>
      </c>
      <c r="L20" s="62">
        <f t="shared" si="8"/>
        <v>24.091418980263157</v>
      </c>
      <c r="M20" s="63">
        <f t="shared" si="9"/>
        <v>0.59721067678063544</v>
      </c>
      <c r="N20" s="62">
        <f t="shared" si="10"/>
        <v>12.045709490131578</v>
      </c>
      <c r="O20" s="63">
        <f t="shared" si="11"/>
        <v>0.29860533839031772</v>
      </c>
      <c r="P20" s="62">
        <f t="shared" si="12"/>
        <v>4.818283796052631</v>
      </c>
      <c r="Q20" s="63">
        <f t="shared" si="13"/>
        <v>0.11944213535612709</v>
      </c>
      <c r="R20" s="23">
        <f t="shared" si="14"/>
        <v>24.091418980263157</v>
      </c>
      <c r="S20" s="23">
        <f t="shared" si="15"/>
        <v>0.59721067678063544</v>
      </c>
      <c r="T20" s="62">
        <f t="shared" si="16"/>
        <v>22.886848031249997</v>
      </c>
      <c r="U20" s="63">
        <f t="shared" si="17"/>
        <v>0.56735014294160369</v>
      </c>
      <c r="W20" s="36"/>
    </row>
    <row r="21" spans="1:23" x14ac:dyDescent="0.3">
      <c r="A21" s="16">
        <f t="shared" si="18"/>
        <v>13</v>
      </c>
      <c r="B21" s="66">
        <v>37547.019999999997</v>
      </c>
      <c r="C21" s="86"/>
      <c r="D21" s="66">
        <f t="shared" si="0"/>
        <v>49543.29288999999</v>
      </c>
      <c r="E21" s="67">
        <f t="shared" si="1"/>
        <v>1228.1461503375067</v>
      </c>
      <c r="F21" s="66">
        <f t="shared" si="2"/>
        <v>4128.6077408333331</v>
      </c>
      <c r="G21" s="67">
        <f t="shared" si="3"/>
        <v>102.34551252812558</v>
      </c>
      <c r="H21" s="66">
        <f t="shared" si="4"/>
        <v>0</v>
      </c>
      <c r="I21" s="67">
        <f t="shared" si="5"/>
        <v>0</v>
      </c>
      <c r="J21" s="66">
        <f t="shared" si="6"/>
        <v>0</v>
      </c>
      <c r="K21" s="67">
        <f t="shared" si="7"/>
        <v>0</v>
      </c>
      <c r="L21" s="62">
        <f t="shared" si="8"/>
        <v>25.072516644736837</v>
      </c>
      <c r="M21" s="63">
        <f t="shared" si="9"/>
        <v>0.62153145259995279</v>
      </c>
      <c r="N21" s="62">
        <f t="shared" si="10"/>
        <v>12.536258322368418</v>
      </c>
      <c r="O21" s="63">
        <f t="shared" si="11"/>
        <v>0.3107657262999764</v>
      </c>
      <c r="P21" s="62">
        <f t="shared" si="12"/>
        <v>5.0145033289473675</v>
      </c>
      <c r="Q21" s="63">
        <f t="shared" si="13"/>
        <v>0.12430629051999056</v>
      </c>
      <c r="R21" s="23">
        <f t="shared" si="14"/>
        <v>25.072516644736844</v>
      </c>
      <c r="S21" s="23">
        <f t="shared" si="15"/>
        <v>0.62153145259995302</v>
      </c>
      <c r="T21" s="62">
        <f t="shared" si="16"/>
        <v>23.818890812499994</v>
      </c>
      <c r="U21" s="63">
        <f t="shared" si="17"/>
        <v>0.59045487996995516</v>
      </c>
      <c r="W21" s="36"/>
    </row>
    <row r="22" spans="1:23" x14ac:dyDescent="0.3">
      <c r="A22" s="16">
        <f t="shared" si="18"/>
        <v>14</v>
      </c>
      <c r="B22" s="66">
        <v>37547.019999999997</v>
      </c>
      <c r="C22" s="86"/>
      <c r="D22" s="66">
        <f t="shared" si="0"/>
        <v>49543.29288999999</v>
      </c>
      <c r="E22" s="67">
        <f t="shared" si="1"/>
        <v>1228.1461503375067</v>
      </c>
      <c r="F22" s="66">
        <f t="shared" si="2"/>
        <v>4128.6077408333331</v>
      </c>
      <c r="G22" s="67">
        <f t="shared" si="3"/>
        <v>102.34551252812558</v>
      </c>
      <c r="H22" s="66">
        <f t="shared" si="4"/>
        <v>0</v>
      </c>
      <c r="I22" s="67">
        <f t="shared" si="5"/>
        <v>0</v>
      </c>
      <c r="J22" s="66">
        <f t="shared" si="6"/>
        <v>0</v>
      </c>
      <c r="K22" s="67">
        <f t="shared" si="7"/>
        <v>0</v>
      </c>
      <c r="L22" s="62">
        <f t="shared" si="8"/>
        <v>25.072516644736837</v>
      </c>
      <c r="M22" s="63">
        <f t="shared" si="9"/>
        <v>0.62153145259995279</v>
      </c>
      <c r="N22" s="62">
        <f t="shared" si="10"/>
        <v>12.536258322368418</v>
      </c>
      <c r="O22" s="63">
        <f t="shared" si="11"/>
        <v>0.3107657262999764</v>
      </c>
      <c r="P22" s="62">
        <f t="shared" si="12"/>
        <v>5.0145033289473675</v>
      </c>
      <c r="Q22" s="63">
        <f t="shared" si="13"/>
        <v>0.12430629051999056</v>
      </c>
      <c r="R22" s="23">
        <f t="shared" si="14"/>
        <v>25.072516644736844</v>
      </c>
      <c r="S22" s="23">
        <f t="shared" si="15"/>
        <v>0.62153145259995302</v>
      </c>
      <c r="T22" s="62">
        <f t="shared" si="16"/>
        <v>23.818890812499994</v>
      </c>
      <c r="U22" s="63">
        <f t="shared" si="17"/>
        <v>0.59045487996995516</v>
      </c>
      <c r="W22" s="36"/>
    </row>
    <row r="23" spans="1:23" x14ac:dyDescent="0.3">
      <c r="A23" s="16">
        <f t="shared" si="18"/>
        <v>15</v>
      </c>
      <c r="B23" s="66">
        <v>39016.26</v>
      </c>
      <c r="C23" s="86"/>
      <c r="D23" s="66">
        <f t="shared" si="0"/>
        <v>51481.955069999996</v>
      </c>
      <c r="E23" s="67">
        <f t="shared" si="1"/>
        <v>1276.2043304519841</v>
      </c>
      <c r="F23" s="66">
        <f t="shared" si="2"/>
        <v>4290.1629224999997</v>
      </c>
      <c r="G23" s="67">
        <f t="shared" si="3"/>
        <v>106.35036087099868</v>
      </c>
      <c r="H23" s="66">
        <f t="shared" si="4"/>
        <v>0</v>
      </c>
      <c r="I23" s="67">
        <f t="shared" si="5"/>
        <v>0</v>
      </c>
      <c r="J23" s="66">
        <f t="shared" si="6"/>
        <v>0</v>
      </c>
      <c r="K23" s="67">
        <f t="shared" si="7"/>
        <v>0</v>
      </c>
      <c r="L23" s="62">
        <f t="shared" si="8"/>
        <v>26.053620986842102</v>
      </c>
      <c r="M23" s="63">
        <f t="shared" si="9"/>
        <v>0.64585239395343319</v>
      </c>
      <c r="N23" s="62">
        <f t="shared" si="10"/>
        <v>13.026810493421051</v>
      </c>
      <c r="O23" s="63">
        <f t="shared" si="11"/>
        <v>0.3229261969767166</v>
      </c>
      <c r="P23" s="62">
        <f t="shared" si="12"/>
        <v>5.2107241973684202</v>
      </c>
      <c r="Q23" s="63">
        <f t="shared" si="13"/>
        <v>0.12917047879068663</v>
      </c>
      <c r="R23" s="23">
        <f t="shared" si="14"/>
        <v>26.053620986842102</v>
      </c>
      <c r="S23" s="23">
        <f t="shared" si="15"/>
        <v>0.64585239395343319</v>
      </c>
      <c r="T23" s="62">
        <f t="shared" si="16"/>
        <v>24.750939937499997</v>
      </c>
      <c r="U23" s="63">
        <f t="shared" si="17"/>
        <v>0.61355977425576158</v>
      </c>
      <c r="W23" s="36"/>
    </row>
    <row r="24" spans="1:23" x14ac:dyDescent="0.3">
      <c r="A24" s="16">
        <f t="shared" si="18"/>
        <v>16</v>
      </c>
      <c r="B24" s="66">
        <v>39016.26</v>
      </c>
      <c r="C24" s="86"/>
      <c r="D24" s="66">
        <f t="shared" si="0"/>
        <v>51481.955069999996</v>
      </c>
      <c r="E24" s="67">
        <f t="shared" si="1"/>
        <v>1276.2043304519841</v>
      </c>
      <c r="F24" s="66">
        <f t="shared" si="2"/>
        <v>4290.1629224999997</v>
      </c>
      <c r="G24" s="67">
        <f t="shared" si="3"/>
        <v>106.35036087099868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26.053620986842102</v>
      </c>
      <c r="M24" s="63">
        <f t="shared" si="9"/>
        <v>0.64585239395343319</v>
      </c>
      <c r="N24" s="62">
        <f t="shared" si="10"/>
        <v>13.026810493421051</v>
      </c>
      <c r="O24" s="63">
        <f t="shared" si="11"/>
        <v>0.3229261969767166</v>
      </c>
      <c r="P24" s="62">
        <f t="shared" si="12"/>
        <v>5.2107241973684202</v>
      </c>
      <c r="Q24" s="63">
        <f t="shared" si="13"/>
        <v>0.12917047879068663</v>
      </c>
      <c r="R24" s="23">
        <f t="shared" si="14"/>
        <v>26.053620986842102</v>
      </c>
      <c r="S24" s="23">
        <f t="shared" si="15"/>
        <v>0.64585239395343319</v>
      </c>
      <c r="T24" s="62">
        <f t="shared" si="16"/>
        <v>24.750939937499997</v>
      </c>
      <c r="U24" s="63">
        <f t="shared" si="17"/>
        <v>0.61355977425576158</v>
      </c>
      <c r="W24" s="36"/>
    </row>
    <row r="25" spans="1:23" x14ac:dyDescent="0.3">
      <c r="A25" s="16">
        <f t="shared" si="18"/>
        <v>17</v>
      </c>
      <c r="B25" s="66">
        <v>40648.74</v>
      </c>
      <c r="C25" s="86"/>
      <c r="D25" s="66">
        <f t="shared" si="0"/>
        <v>53636.012429999995</v>
      </c>
      <c r="E25" s="67">
        <f t="shared" si="1"/>
        <v>1329.602017605398</v>
      </c>
      <c r="F25" s="66">
        <f t="shared" si="2"/>
        <v>4469.6677024999999</v>
      </c>
      <c r="G25" s="67">
        <f t="shared" si="3"/>
        <v>110.80016813378317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27.143730986842105</v>
      </c>
      <c r="M25" s="63">
        <f t="shared" si="9"/>
        <v>0.67287551498248888</v>
      </c>
      <c r="N25" s="62">
        <f t="shared" si="10"/>
        <v>13.571865493421052</v>
      </c>
      <c r="O25" s="63">
        <f t="shared" si="11"/>
        <v>0.33643775749124444</v>
      </c>
      <c r="P25" s="62">
        <f t="shared" si="12"/>
        <v>5.4287461973684206</v>
      </c>
      <c r="Q25" s="63">
        <f t="shared" si="13"/>
        <v>0.13457510299649778</v>
      </c>
      <c r="R25" s="23">
        <f t="shared" si="14"/>
        <v>27.143730986842108</v>
      </c>
      <c r="S25" s="23">
        <f t="shared" si="15"/>
        <v>0.67287551498248899</v>
      </c>
      <c r="T25" s="62">
        <f t="shared" si="16"/>
        <v>25.786544437499998</v>
      </c>
      <c r="U25" s="63">
        <f t="shared" si="17"/>
        <v>0.6392317392333644</v>
      </c>
      <c r="W25" s="36"/>
    </row>
    <row r="26" spans="1:23" x14ac:dyDescent="0.3">
      <c r="A26" s="16">
        <f t="shared" si="18"/>
        <v>18</v>
      </c>
      <c r="B26" s="66">
        <v>40648.74</v>
      </c>
      <c r="C26" s="86"/>
      <c r="D26" s="66">
        <f t="shared" si="0"/>
        <v>53636.012429999995</v>
      </c>
      <c r="E26" s="67">
        <f t="shared" si="1"/>
        <v>1329.602017605398</v>
      </c>
      <c r="F26" s="66">
        <f t="shared" si="2"/>
        <v>4469.6677024999999</v>
      </c>
      <c r="G26" s="67">
        <f t="shared" si="3"/>
        <v>110.80016813378317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27.143730986842105</v>
      </c>
      <c r="M26" s="63">
        <f t="shared" si="9"/>
        <v>0.67287551498248888</v>
      </c>
      <c r="N26" s="62">
        <f t="shared" si="10"/>
        <v>13.571865493421052</v>
      </c>
      <c r="O26" s="63">
        <f t="shared" si="11"/>
        <v>0.33643775749124444</v>
      </c>
      <c r="P26" s="62">
        <f t="shared" si="12"/>
        <v>5.4287461973684206</v>
      </c>
      <c r="Q26" s="63">
        <f t="shared" si="13"/>
        <v>0.13457510299649778</v>
      </c>
      <c r="R26" s="23">
        <f t="shared" si="14"/>
        <v>27.143730986842108</v>
      </c>
      <c r="S26" s="23">
        <f t="shared" si="15"/>
        <v>0.67287551498248899</v>
      </c>
      <c r="T26" s="62">
        <f t="shared" si="16"/>
        <v>25.786544437499998</v>
      </c>
      <c r="U26" s="63">
        <f t="shared" si="17"/>
        <v>0.6392317392333644</v>
      </c>
      <c r="W26" s="36"/>
    </row>
    <row r="27" spans="1:23" x14ac:dyDescent="0.3">
      <c r="A27" s="16">
        <f t="shared" si="18"/>
        <v>19</v>
      </c>
      <c r="B27" s="66">
        <v>40648.74</v>
      </c>
      <c r="C27" s="86"/>
      <c r="D27" s="66">
        <f t="shared" si="0"/>
        <v>53636.012429999995</v>
      </c>
      <c r="E27" s="67">
        <f t="shared" si="1"/>
        <v>1329.602017605398</v>
      </c>
      <c r="F27" s="66">
        <f t="shared" si="2"/>
        <v>4469.6677024999999</v>
      </c>
      <c r="G27" s="67">
        <f t="shared" si="3"/>
        <v>110.80016813378317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27.143730986842105</v>
      </c>
      <c r="M27" s="63">
        <f t="shared" si="9"/>
        <v>0.67287551498248888</v>
      </c>
      <c r="N27" s="62">
        <f t="shared" si="10"/>
        <v>13.571865493421052</v>
      </c>
      <c r="O27" s="63">
        <f t="shared" si="11"/>
        <v>0.33643775749124444</v>
      </c>
      <c r="P27" s="62">
        <f t="shared" si="12"/>
        <v>5.4287461973684206</v>
      </c>
      <c r="Q27" s="63">
        <f t="shared" si="13"/>
        <v>0.13457510299649778</v>
      </c>
      <c r="R27" s="23">
        <f t="shared" si="14"/>
        <v>27.143730986842108</v>
      </c>
      <c r="S27" s="23">
        <f t="shared" si="15"/>
        <v>0.67287551498248899</v>
      </c>
      <c r="T27" s="62">
        <f t="shared" si="16"/>
        <v>25.786544437499998</v>
      </c>
      <c r="U27" s="63">
        <f t="shared" si="17"/>
        <v>0.6392317392333644</v>
      </c>
      <c r="W27" s="36"/>
    </row>
    <row r="28" spans="1:23" x14ac:dyDescent="0.3">
      <c r="A28" s="16">
        <f t="shared" si="18"/>
        <v>20</v>
      </c>
      <c r="B28" s="66">
        <v>42117.95</v>
      </c>
      <c r="C28" s="86"/>
      <c r="D28" s="66">
        <f t="shared" si="0"/>
        <v>55574.635024999989</v>
      </c>
      <c r="E28" s="67">
        <f t="shared" si="1"/>
        <v>1377.6592164333572</v>
      </c>
      <c r="F28" s="66">
        <f t="shared" si="2"/>
        <v>4631.2195854166657</v>
      </c>
      <c r="G28" s="67">
        <f t="shared" si="3"/>
        <v>114.80493470277978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28.124815296052624</v>
      </c>
      <c r="M28" s="63">
        <f t="shared" si="9"/>
        <v>0.69719595973348036</v>
      </c>
      <c r="N28" s="62">
        <f t="shared" si="10"/>
        <v>14.062407648026312</v>
      </c>
      <c r="O28" s="63">
        <f t="shared" si="11"/>
        <v>0.34859797986674018</v>
      </c>
      <c r="P28" s="62">
        <f t="shared" si="12"/>
        <v>5.6249630592105246</v>
      </c>
      <c r="Q28" s="63">
        <f t="shared" si="13"/>
        <v>0.13943919194669607</v>
      </c>
      <c r="R28" s="23">
        <f t="shared" si="14"/>
        <v>28.124815296052624</v>
      </c>
      <c r="S28" s="23">
        <f t="shared" si="15"/>
        <v>0.69719595973348036</v>
      </c>
      <c r="T28" s="62">
        <f t="shared" si="16"/>
        <v>26.718574531249995</v>
      </c>
      <c r="U28" s="63">
        <f t="shared" si="17"/>
        <v>0.66233616174680643</v>
      </c>
      <c r="W28" s="36"/>
    </row>
    <row r="29" spans="1:23" x14ac:dyDescent="0.3">
      <c r="A29" s="16">
        <f t="shared" si="18"/>
        <v>21</v>
      </c>
      <c r="B29" s="66">
        <v>42117.95</v>
      </c>
      <c r="C29" s="86"/>
      <c r="D29" s="66">
        <f t="shared" si="0"/>
        <v>55574.635024999989</v>
      </c>
      <c r="E29" s="67">
        <f t="shared" si="1"/>
        <v>1377.6592164333572</v>
      </c>
      <c r="F29" s="66">
        <f t="shared" si="2"/>
        <v>4631.2195854166657</v>
      </c>
      <c r="G29" s="67">
        <f t="shared" si="3"/>
        <v>114.80493470277978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28.124815296052624</v>
      </c>
      <c r="M29" s="63">
        <f t="shared" si="9"/>
        <v>0.69719595973348036</v>
      </c>
      <c r="N29" s="62">
        <f t="shared" si="10"/>
        <v>14.062407648026312</v>
      </c>
      <c r="O29" s="63">
        <f t="shared" si="11"/>
        <v>0.34859797986674018</v>
      </c>
      <c r="P29" s="62">
        <f t="shared" si="12"/>
        <v>5.6249630592105246</v>
      </c>
      <c r="Q29" s="63">
        <f t="shared" si="13"/>
        <v>0.13943919194669607</v>
      </c>
      <c r="R29" s="23">
        <f t="shared" si="14"/>
        <v>28.124815296052624</v>
      </c>
      <c r="S29" s="23">
        <f t="shared" si="15"/>
        <v>0.69719595973348036</v>
      </c>
      <c r="T29" s="62">
        <f t="shared" si="16"/>
        <v>26.718574531249995</v>
      </c>
      <c r="U29" s="63">
        <f t="shared" si="17"/>
        <v>0.66233616174680643</v>
      </c>
      <c r="W29" s="36"/>
    </row>
    <row r="30" spans="1:23" x14ac:dyDescent="0.3">
      <c r="A30" s="16">
        <f t="shared" si="18"/>
        <v>22</v>
      </c>
      <c r="B30" s="66">
        <v>43750.42</v>
      </c>
      <c r="C30" s="86"/>
      <c r="D30" s="66">
        <f t="shared" si="0"/>
        <v>57728.679189999995</v>
      </c>
      <c r="E30" s="67">
        <f t="shared" si="1"/>
        <v>1431.0565764912653</v>
      </c>
      <c r="F30" s="66">
        <f t="shared" si="2"/>
        <v>4810.7232658333332</v>
      </c>
      <c r="G30" s="67">
        <f t="shared" si="3"/>
        <v>119.25471470760546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29.214918618421049</v>
      </c>
      <c r="M30" s="63">
        <f t="shared" si="9"/>
        <v>0.72421891522837312</v>
      </c>
      <c r="N30" s="62">
        <f t="shared" si="10"/>
        <v>14.607459309210524</v>
      </c>
      <c r="O30" s="63">
        <f t="shared" si="11"/>
        <v>0.36210945761418656</v>
      </c>
      <c r="P30" s="62">
        <f t="shared" si="12"/>
        <v>5.8429837236842097</v>
      </c>
      <c r="Q30" s="63">
        <f t="shared" si="13"/>
        <v>0.14484378304567463</v>
      </c>
      <c r="R30" s="23">
        <f t="shared" si="14"/>
        <v>29.214918618421052</v>
      </c>
      <c r="S30" s="23">
        <f t="shared" si="15"/>
        <v>0.72421891522837323</v>
      </c>
      <c r="T30" s="62">
        <f t="shared" si="16"/>
        <v>27.754172687499999</v>
      </c>
      <c r="U30" s="63">
        <f t="shared" si="17"/>
        <v>0.68800796946695453</v>
      </c>
      <c r="W30" s="36"/>
    </row>
    <row r="31" spans="1:23" x14ac:dyDescent="0.3">
      <c r="A31" s="16">
        <f t="shared" si="18"/>
        <v>23</v>
      </c>
      <c r="B31" s="66">
        <v>45382.93</v>
      </c>
      <c r="C31" s="86"/>
      <c r="D31" s="66">
        <f t="shared" si="0"/>
        <v>59882.776134999993</v>
      </c>
      <c r="E31" s="67">
        <f t="shared" si="1"/>
        <v>1484.4552449311971</v>
      </c>
      <c r="F31" s="66">
        <f t="shared" si="2"/>
        <v>4990.2313445833333</v>
      </c>
      <c r="G31" s="67">
        <f t="shared" si="3"/>
        <v>123.70460374426644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30.305048651315786</v>
      </c>
      <c r="M31" s="63">
        <f t="shared" si="9"/>
        <v>0.75124253285991749</v>
      </c>
      <c r="N31" s="62">
        <f t="shared" si="10"/>
        <v>15.152524325657893</v>
      </c>
      <c r="O31" s="63">
        <f t="shared" si="11"/>
        <v>0.37562126642995874</v>
      </c>
      <c r="P31" s="62">
        <f t="shared" si="12"/>
        <v>6.0610097302631569</v>
      </c>
      <c r="Q31" s="63">
        <f t="shared" si="13"/>
        <v>0.15024850657198349</v>
      </c>
      <c r="R31" s="23">
        <f t="shared" si="14"/>
        <v>30.305048651315794</v>
      </c>
      <c r="S31" s="23">
        <f t="shared" si="15"/>
        <v>0.75124253285991771</v>
      </c>
      <c r="T31" s="62">
        <f t="shared" si="16"/>
        <v>28.789796218749995</v>
      </c>
      <c r="U31" s="63">
        <f t="shared" si="17"/>
        <v>0.71368040621692153</v>
      </c>
      <c r="W31" s="36"/>
    </row>
    <row r="32" spans="1:23" x14ac:dyDescent="0.3">
      <c r="A32" s="16">
        <f t="shared" si="18"/>
        <v>24</v>
      </c>
      <c r="B32" s="66">
        <v>46688.9</v>
      </c>
      <c r="C32" s="86"/>
      <c r="D32" s="66">
        <f t="shared" si="0"/>
        <v>61606.003549999994</v>
      </c>
      <c r="E32" s="67">
        <f t="shared" si="1"/>
        <v>1527.1729367202197</v>
      </c>
      <c r="F32" s="66">
        <f t="shared" si="2"/>
        <v>5133.8336291666665</v>
      </c>
      <c r="G32" s="67">
        <f t="shared" si="3"/>
        <v>127.26441139335165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31.177127302631575</v>
      </c>
      <c r="M32" s="63">
        <f t="shared" si="9"/>
        <v>0.77286079793533391</v>
      </c>
      <c r="N32" s="62">
        <f t="shared" si="10"/>
        <v>15.588563651315788</v>
      </c>
      <c r="O32" s="63">
        <f t="shared" si="11"/>
        <v>0.38643039896766695</v>
      </c>
      <c r="P32" s="62">
        <f t="shared" si="12"/>
        <v>6.2354254605263151</v>
      </c>
      <c r="Q32" s="63">
        <f t="shared" si="13"/>
        <v>0.15457215958706677</v>
      </c>
      <c r="R32" s="23">
        <f t="shared" si="14"/>
        <v>31.177127302631575</v>
      </c>
      <c r="S32" s="23">
        <f t="shared" si="15"/>
        <v>0.77286079793533391</v>
      </c>
      <c r="T32" s="62">
        <f t="shared" si="16"/>
        <v>29.618270937499997</v>
      </c>
      <c r="U32" s="63">
        <f t="shared" si="17"/>
        <v>0.73421775803856715</v>
      </c>
      <c r="W32" s="36"/>
    </row>
    <row r="33" spans="1:23" x14ac:dyDescent="0.3">
      <c r="A33" s="16">
        <f t="shared" si="18"/>
        <v>25</v>
      </c>
      <c r="B33" s="66">
        <v>46688.9</v>
      </c>
      <c r="C33" s="86"/>
      <c r="D33" s="66">
        <f t="shared" si="0"/>
        <v>61606.003549999994</v>
      </c>
      <c r="E33" s="67">
        <f t="shared" si="1"/>
        <v>1527.1729367202197</v>
      </c>
      <c r="F33" s="66">
        <f t="shared" si="2"/>
        <v>5133.8336291666665</v>
      </c>
      <c r="G33" s="67">
        <f t="shared" si="3"/>
        <v>127.26441139335165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31.177127302631575</v>
      </c>
      <c r="M33" s="63">
        <f t="shared" si="9"/>
        <v>0.77286079793533391</v>
      </c>
      <c r="N33" s="62">
        <f t="shared" si="10"/>
        <v>15.588563651315788</v>
      </c>
      <c r="O33" s="63">
        <f t="shared" si="11"/>
        <v>0.38643039896766695</v>
      </c>
      <c r="P33" s="62">
        <f t="shared" si="12"/>
        <v>6.2354254605263151</v>
      </c>
      <c r="Q33" s="63">
        <f t="shared" si="13"/>
        <v>0.15457215958706677</v>
      </c>
      <c r="R33" s="23">
        <f t="shared" si="14"/>
        <v>31.177127302631575</v>
      </c>
      <c r="S33" s="23">
        <f t="shared" si="15"/>
        <v>0.77286079793533391</v>
      </c>
      <c r="T33" s="62">
        <f t="shared" si="16"/>
        <v>29.618270937499997</v>
      </c>
      <c r="U33" s="63">
        <f t="shared" si="17"/>
        <v>0.73421775803856715</v>
      </c>
      <c r="W33" s="36"/>
    </row>
    <row r="34" spans="1:23" x14ac:dyDescent="0.3">
      <c r="A34" s="16">
        <f t="shared" si="18"/>
        <v>26</v>
      </c>
      <c r="B34" s="66">
        <v>46688.9</v>
      </c>
      <c r="C34" s="86"/>
      <c r="D34" s="66">
        <f t="shared" si="0"/>
        <v>61606.003549999994</v>
      </c>
      <c r="E34" s="67">
        <f t="shared" si="1"/>
        <v>1527.1729367202197</v>
      </c>
      <c r="F34" s="66">
        <f t="shared" si="2"/>
        <v>5133.8336291666665</v>
      </c>
      <c r="G34" s="67">
        <f t="shared" si="3"/>
        <v>127.26441139335165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31.177127302631575</v>
      </c>
      <c r="M34" s="63">
        <f t="shared" si="9"/>
        <v>0.77286079793533391</v>
      </c>
      <c r="N34" s="62">
        <f t="shared" si="10"/>
        <v>15.588563651315788</v>
      </c>
      <c r="O34" s="63">
        <f t="shared" si="11"/>
        <v>0.38643039896766695</v>
      </c>
      <c r="P34" s="62">
        <f t="shared" si="12"/>
        <v>6.2354254605263151</v>
      </c>
      <c r="Q34" s="63">
        <f t="shared" si="13"/>
        <v>0.15457215958706677</v>
      </c>
      <c r="R34" s="23">
        <f t="shared" si="14"/>
        <v>31.177127302631575</v>
      </c>
      <c r="S34" s="23">
        <f t="shared" si="15"/>
        <v>0.77286079793533391</v>
      </c>
      <c r="T34" s="62">
        <f t="shared" si="16"/>
        <v>29.618270937499997</v>
      </c>
      <c r="U34" s="63">
        <f t="shared" si="17"/>
        <v>0.73421775803856715</v>
      </c>
      <c r="W34" s="36"/>
    </row>
    <row r="35" spans="1:23" x14ac:dyDescent="0.3">
      <c r="A35" s="16">
        <f t="shared" si="18"/>
        <v>27</v>
      </c>
      <c r="B35" s="66">
        <v>46688.9</v>
      </c>
      <c r="C35" s="86"/>
      <c r="D35" s="66">
        <f t="shared" si="0"/>
        <v>61606.003549999994</v>
      </c>
      <c r="E35" s="67">
        <f t="shared" si="1"/>
        <v>1527.1729367202197</v>
      </c>
      <c r="F35" s="66">
        <f t="shared" si="2"/>
        <v>5133.8336291666665</v>
      </c>
      <c r="G35" s="67">
        <f t="shared" si="3"/>
        <v>127.26441139335165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31.177127302631575</v>
      </c>
      <c r="M35" s="63">
        <f t="shared" si="9"/>
        <v>0.77286079793533391</v>
      </c>
      <c r="N35" s="62">
        <f t="shared" si="10"/>
        <v>15.588563651315788</v>
      </c>
      <c r="O35" s="63">
        <f t="shared" si="11"/>
        <v>0.38643039896766695</v>
      </c>
      <c r="P35" s="62">
        <f t="shared" si="12"/>
        <v>6.2354254605263151</v>
      </c>
      <c r="Q35" s="63">
        <f t="shared" si="13"/>
        <v>0.15457215958706677</v>
      </c>
      <c r="R35" s="23">
        <f t="shared" si="14"/>
        <v>31.177127302631575</v>
      </c>
      <c r="S35" s="23">
        <f t="shared" si="15"/>
        <v>0.77286079793533391</v>
      </c>
      <c r="T35" s="62">
        <f t="shared" si="16"/>
        <v>29.618270937499997</v>
      </c>
      <c r="U35" s="63">
        <f t="shared" si="17"/>
        <v>0.73421775803856715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6"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2.140625" style="1" customWidth="1"/>
    <col min="24" max="16384" width="8.85546875" style="1"/>
  </cols>
  <sheetData>
    <row r="1" spans="1:23" ht="16.5" x14ac:dyDescent="0.3">
      <c r="A1" s="5" t="s">
        <v>47</v>
      </c>
      <c r="B1" s="5" t="s">
        <v>1</v>
      </c>
      <c r="C1" s="5" t="s">
        <v>57</v>
      </c>
      <c r="D1" s="5"/>
      <c r="E1" s="31"/>
      <c r="G1" s="7"/>
      <c r="H1" s="5"/>
      <c r="N1" s="34">
        <f>D6</f>
        <v>42917</v>
      </c>
      <c r="Q1" s="8" t="s">
        <v>46</v>
      </c>
    </row>
    <row r="2" spans="1:23" x14ac:dyDescent="0.3">
      <c r="A2" s="8"/>
      <c r="T2" s="57" t="s">
        <v>90</v>
      </c>
      <c r="U2" s="11">
        <f>'LOG4'!$U$2</f>
        <v>1.3194999999999999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31377.86</v>
      </c>
      <c r="C8" s="86"/>
      <c r="D8" s="66">
        <f t="shared" ref="D8:D35" si="0">B8*$U$2</f>
        <v>41403.08627</v>
      </c>
      <c r="E8" s="67">
        <f t="shared" ref="E8:E35" si="1">D8/40.3399</f>
        <v>1026.3556991960813</v>
      </c>
      <c r="F8" s="66">
        <f t="shared" ref="F8:F35" si="2">B8/12*$U$2</f>
        <v>3450.2571891666666</v>
      </c>
      <c r="G8" s="67">
        <f t="shared" ref="G8:G35" si="3">F8/40.3399</f>
        <v>85.52964159967344</v>
      </c>
      <c r="H8" s="66">
        <f t="shared" ref="H8:H35" si="4">((B8&lt;19968.2)*913.03+(B8&gt;19968.2)*(B8&lt;20424.71)*(20424.71-B8+456.51)+(B8&gt;20424.71)*(B8&lt;22659.62)*456.51+(B8&gt;22659.62)*(B8&lt;23116.13)*(23116.13-B8))/12*$U$2</f>
        <v>0</v>
      </c>
      <c r="I8" s="67">
        <f t="shared" ref="I8:I35" si="5">H8/40.3399</f>
        <v>0</v>
      </c>
      <c r="J8" s="66">
        <f t="shared" ref="J8:J35" si="6">((B8&lt;19968.2)*456.51+(B8&gt;19968.2)*(B8&lt;20196.46)*(20196.46-B8+228.26)+(B8&gt;20196.46)*(B8&lt;22659.62)*228.26+(B8&gt;22659.62)*(B8&lt;22887.88)*(22887.88-B8))/12*$U$2</f>
        <v>0</v>
      </c>
      <c r="K8" s="67">
        <f t="shared" ref="K8:K35" si="7">J8/40.3399</f>
        <v>0</v>
      </c>
      <c r="L8" s="62">
        <f t="shared" ref="L8:L35" si="8">D8/1976</f>
        <v>20.952978881578947</v>
      </c>
      <c r="M8" s="63">
        <f t="shared" ref="M8:M35" si="9">L8/40.3399</f>
        <v>0.51941077894538523</v>
      </c>
      <c r="N8" s="62">
        <f t="shared" ref="N8:N35" si="10">L8/2</f>
        <v>10.476489440789473</v>
      </c>
      <c r="O8" s="63">
        <f t="shared" ref="O8:O35" si="11">N8/40.3399</f>
        <v>0.25970538947269262</v>
      </c>
      <c r="P8" s="62">
        <f t="shared" ref="P8:P35" si="12">L8/5</f>
        <v>4.1905957763157895</v>
      </c>
      <c r="Q8" s="63">
        <f t="shared" ref="Q8:Q35" si="13">P8/40.3399</f>
        <v>0.10388215578907706</v>
      </c>
      <c r="R8" s="23">
        <f t="shared" ref="R8:R35" si="14">(F8+H8)/1976*12</f>
        <v>20.952978881578947</v>
      </c>
      <c r="S8" s="23">
        <f t="shared" ref="S8:S35" si="15">R8/40.3399</f>
        <v>0.51941077894538523</v>
      </c>
      <c r="T8" s="62">
        <f t="shared" ref="T8:T35" si="16">D8/2080</f>
        <v>19.905329937499999</v>
      </c>
      <c r="U8" s="63">
        <f t="shared" ref="U8:U35" si="17">T8/40.3399</f>
        <v>0.49344023999811598</v>
      </c>
      <c r="W8" s="36"/>
    </row>
    <row r="9" spans="1:23" x14ac:dyDescent="0.3">
      <c r="A9" s="16">
        <f t="shared" ref="A9:A35" si="18">+A8+1</f>
        <v>1</v>
      </c>
      <c r="B9" s="66">
        <v>32139.07</v>
      </c>
      <c r="C9" s="86"/>
      <c r="D9" s="66">
        <f t="shared" si="0"/>
        <v>42407.502864999995</v>
      </c>
      <c r="E9" s="67">
        <f t="shared" si="1"/>
        <v>1051.2545362036096</v>
      </c>
      <c r="F9" s="66">
        <f t="shared" si="2"/>
        <v>3533.9585720833329</v>
      </c>
      <c r="G9" s="67">
        <f t="shared" si="3"/>
        <v>87.604544683634145</v>
      </c>
      <c r="H9" s="66">
        <f t="shared" si="4"/>
        <v>0</v>
      </c>
      <c r="I9" s="67">
        <f t="shared" si="5"/>
        <v>0</v>
      </c>
      <c r="J9" s="66">
        <f t="shared" si="6"/>
        <v>0</v>
      </c>
      <c r="K9" s="67">
        <f t="shared" si="7"/>
        <v>0</v>
      </c>
      <c r="L9" s="62">
        <f t="shared" si="8"/>
        <v>21.461286874999999</v>
      </c>
      <c r="M9" s="63">
        <f t="shared" si="9"/>
        <v>0.53201140496134103</v>
      </c>
      <c r="N9" s="62">
        <f t="shared" si="10"/>
        <v>10.730643437499999</v>
      </c>
      <c r="O9" s="63">
        <f t="shared" si="11"/>
        <v>0.26600570248067051</v>
      </c>
      <c r="P9" s="62">
        <f t="shared" si="12"/>
        <v>4.2922573750000002</v>
      </c>
      <c r="Q9" s="63">
        <f t="shared" si="13"/>
        <v>0.1064022809922682</v>
      </c>
      <c r="R9" s="23">
        <f t="shared" si="14"/>
        <v>21.461286874999995</v>
      </c>
      <c r="S9" s="23">
        <f t="shared" si="15"/>
        <v>0.53201140496134092</v>
      </c>
      <c r="T9" s="62">
        <f t="shared" si="16"/>
        <v>20.388222531249998</v>
      </c>
      <c r="U9" s="63">
        <f t="shared" si="17"/>
        <v>0.50541083471327386</v>
      </c>
      <c r="W9" s="36"/>
    </row>
    <row r="10" spans="1:23" x14ac:dyDescent="0.3">
      <c r="A10" s="16">
        <f t="shared" si="18"/>
        <v>2</v>
      </c>
      <c r="B10" s="66">
        <v>32900.239999999998</v>
      </c>
      <c r="C10" s="86"/>
      <c r="D10" s="66">
        <f t="shared" si="0"/>
        <v>43411.866679999992</v>
      </c>
      <c r="E10" s="67">
        <f t="shared" si="1"/>
        <v>1076.1520648291144</v>
      </c>
      <c r="F10" s="66">
        <f t="shared" si="2"/>
        <v>3617.6555566666661</v>
      </c>
      <c r="G10" s="67">
        <f t="shared" si="3"/>
        <v>89.679338735759544</v>
      </c>
      <c r="H10" s="66">
        <f t="shared" si="4"/>
        <v>0</v>
      </c>
      <c r="I10" s="67">
        <f t="shared" si="5"/>
        <v>0</v>
      </c>
      <c r="J10" s="66">
        <f t="shared" si="6"/>
        <v>0</v>
      </c>
      <c r="K10" s="67">
        <f t="shared" si="7"/>
        <v>0</v>
      </c>
      <c r="L10" s="62">
        <f t="shared" si="8"/>
        <v>21.969568157894734</v>
      </c>
      <c r="M10" s="63">
        <f t="shared" si="9"/>
        <v>0.54461136884064498</v>
      </c>
      <c r="N10" s="62">
        <f t="shared" si="10"/>
        <v>10.984784078947367</v>
      </c>
      <c r="O10" s="63">
        <f t="shared" si="11"/>
        <v>0.27230568442032249</v>
      </c>
      <c r="P10" s="62">
        <f t="shared" si="12"/>
        <v>4.3939136315789469</v>
      </c>
      <c r="Q10" s="63">
        <f t="shared" si="13"/>
        <v>0.10892227376812899</v>
      </c>
      <c r="R10" s="23">
        <f t="shared" si="14"/>
        <v>21.969568157894734</v>
      </c>
      <c r="S10" s="23">
        <f t="shared" si="15"/>
        <v>0.54461136884064498</v>
      </c>
      <c r="T10" s="62">
        <f t="shared" si="16"/>
        <v>20.871089749999996</v>
      </c>
      <c r="U10" s="63">
        <f t="shared" si="17"/>
        <v>0.51738080039861267</v>
      </c>
      <c r="W10" s="36"/>
    </row>
    <row r="11" spans="1:23" x14ac:dyDescent="0.3">
      <c r="A11" s="16">
        <f t="shared" si="18"/>
        <v>3</v>
      </c>
      <c r="B11" s="66">
        <v>33661.06</v>
      </c>
      <c r="C11" s="86"/>
      <c r="D11" s="66">
        <f t="shared" si="0"/>
        <v>44415.76866999999</v>
      </c>
      <c r="E11" s="67">
        <f t="shared" si="1"/>
        <v>1101.0381451119113</v>
      </c>
      <c r="F11" s="66">
        <f t="shared" si="2"/>
        <v>3701.314055833333</v>
      </c>
      <c r="G11" s="67">
        <f t="shared" si="3"/>
        <v>91.753178759325948</v>
      </c>
      <c r="H11" s="66">
        <f t="shared" si="4"/>
        <v>0</v>
      </c>
      <c r="I11" s="67">
        <f t="shared" si="5"/>
        <v>0</v>
      </c>
      <c r="J11" s="66">
        <f t="shared" si="6"/>
        <v>0</v>
      </c>
      <c r="K11" s="67">
        <f t="shared" si="7"/>
        <v>0</v>
      </c>
      <c r="L11" s="62">
        <f t="shared" si="8"/>
        <v>22.477615723684206</v>
      </c>
      <c r="M11" s="63">
        <f t="shared" si="9"/>
        <v>0.55720553902424663</v>
      </c>
      <c r="N11" s="62">
        <f t="shared" si="10"/>
        <v>11.238807861842103</v>
      </c>
      <c r="O11" s="63">
        <f t="shared" si="11"/>
        <v>0.27860276951212332</v>
      </c>
      <c r="P11" s="62">
        <f t="shared" si="12"/>
        <v>4.4955231447368416</v>
      </c>
      <c r="Q11" s="63">
        <f t="shared" si="13"/>
        <v>0.11144110780484934</v>
      </c>
      <c r="R11" s="23">
        <f t="shared" si="14"/>
        <v>22.47761572368421</v>
      </c>
      <c r="S11" s="23">
        <f t="shared" si="15"/>
        <v>0.55720553902424674</v>
      </c>
      <c r="T11" s="62">
        <f t="shared" si="16"/>
        <v>21.353734937499997</v>
      </c>
      <c r="U11" s="63">
        <f t="shared" si="17"/>
        <v>0.52934526207303434</v>
      </c>
      <c r="W11" s="36"/>
    </row>
    <row r="12" spans="1:23" x14ac:dyDescent="0.3">
      <c r="A12" s="16">
        <f t="shared" si="18"/>
        <v>4</v>
      </c>
      <c r="B12" s="66">
        <v>33661.06</v>
      </c>
      <c r="C12" s="86"/>
      <c r="D12" s="66">
        <f t="shared" si="0"/>
        <v>44415.76866999999</v>
      </c>
      <c r="E12" s="67">
        <f t="shared" si="1"/>
        <v>1101.0381451119113</v>
      </c>
      <c r="F12" s="66">
        <f t="shared" si="2"/>
        <v>3701.314055833333</v>
      </c>
      <c r="G12" s="67">
        <f t="shared" si="3"/>
        <v>91.753178759325948</v>
      </c>
      <c r="H12" s="66">
        <f t="shared" si="4"/>
        <v>0</v>
      </c>
      <c r="I12" s="67">
        <f t="shared" si="5"/>
        <v>0</v>
      </c>
      <c r="J12" s="66">
        <f t="shared" si="6"/>
        <v>0</v>
      </c>
      <c r="K12" s="67">
        <f t="shared" si="7"/>
        <v>0</v>
      </c>
      <c r="L12" s="62">
        <f t="shared" si="8"/>
        <v>22.477615723684206</v>
      </c>
      <c r="M12" s="63">
        <f t="shared" si="9"/>
        <v>0.55720553902424663</v>
      </c>
      <c r="N12" s="62">
        <f t="shared" si="10"/>
        <v>11.238807861842103</v>
      </c>
      <c r="O12" s="63">
        <f t="shared" si="11"/>
        <v>0.27860276951212332</v>
      </c>
      <c r="P12" s="62">
        <f t="shared" si="12"/>
        <v>4.4955231447368416</v>
      </c>
      <c r="Q12" s="63">
        <f t="shared" si="13"/>
        <v>0.11144110780484934</v>
      </c>
      <c r="R12" s="23">
        <f t="shared" si="14"/>
        <v>22.47761572368421</v>
      </c>
      <c r="S12" s="23">
        <f t="shared" si="15"/>
        <v>0.55720553902424674</v>
      </c>
      <c r="T12" s="62">
        <f t="shared" si="16"/>
        <v>21.353734937499997</v>
      </c>
      <c r="U12" s="63">
        <f t="shared" si="17"/>
        <v>0.52934526207303434</v>
      </c>
      <c r="W12" s="36"/>
    </row>
    <row r="13" spans="1:23" x14ac:dyDescent="0.3">
      <c r="A13" s="16">
        <f t="shared" si="18"/>
        <v>5</v>
      </c>
      <c r="B13" s="66">
        <v>34992.94</v>
      </c>
      <c r="C13" s="86"/>
      <c r="D13" s="66">
        <f t="shared" si="0"/>
        <v>46173.184329999996</v>
      </c>
      <c r="E13" s="67">
        <f t="shared" si="1"/>
        <v>1144.6033413568202</v>
      </c>
      <c r="F13" s="66">
        <f t="shared" si="2"/>
        <v>3847.765360833333</v>
      </c>
      <c r="G13" s="67">
        <f t="shared" si="3"/>
        <v>95.383611779735034</v>
      </c>
      <c r="H13" s="66">
        <f t="shared" si="4"/>
        <v>0</v>
      </c>
      <c r="I13" s="67">
        <f t="shared" si="5"/>
        <v>0</v>
      </c>
      <c r="J13" s="66">
        <f t="shared" si="6"/>
        <v>0</v>
      </c>
      <c r="K13" s="67">
        <f t="shared" si="7"/>
        <v>0</v>
      </c>
      <c r="L13" s="62">
        <f t="shared" si="8"/>
        <v>23.366996118421049</v>
      </c>
      <c r="M13" s="63">
        <f t="shared" si="9"/>
        <v>0.57925270311579968</v>
      </c>
      <c r="N13" s="62">
        <f t="shared" si="10"/>
        <v>11.683498059210525</v>
      </c>
      <c r="O13" s="63">
        <f t="shared" si="11"/>
        <v>0.28962635155789984</v>
      </c>
      <c r="P13" s="62">
        <f t="shared" si="12"/>
        <v>4.6733992236842097</v>
      </c>
      <c r="Q13" s="63">
        <f t="shared" si="13"/>
        <v>0.11585054062315994</v>
      </c>
      <c r="R13" s="23">
        <f t="shared" si="14"/>
        <v>23.366996118421049</v>
      </c>
      <c r="S13" s="23">
        <f t="shared" si="15"/>
        <v>0.57925270311579968</v>
      </c>
      <c r="T13" s="62">
        <f t="shared" si="16"/>
        <v>22.198646312499999</v>
      </c>
      <c r="U13" s="63">
        <f t="shared" si="17"/>
        <v>0.55029006796000979</v>
      </c>
      <c r="W13" s="36"/>
    </row>
    <row r="14" spans="1:23" x14ac:dyDescent="0.3">
      <c r="A14" s="16">
        <f t="shared" si="18"/>
        <v>6</v>
      </c>
      <c r="B14" s="66">
        <v>34992.94</v>
      </c>
      <c r="C14" s="86"/>
      <c r="D14" s="66">
        <f t="shared" si="0"/>
        <v>46173.184329999996</v>
      </c>
      <c r="E14" s="67">
        <f t="shared" si="1"/>
        <v>1144.6033413568202</v>
      </c>
      <c r="F14" s="66">
        <f t="shared" si="2"/>
        <v>3847.765360833333</v>
      </c>
      <c r="G14" s="67">
        <f t="shared" si="3"/>
        <v>95.383611779735034</v>
      </c>
      <c r="H14" s="66">
        <f t="shared" si="4"/>
        <v>0</v>
      </c>
      <c r="I14" s="67">
        <f t="shared" si="5"/>
        <v>0</v>
      </c>
      <c r="J14" s="66">
        <f t="shared" si="6"/>
        <v>0</v>
      </c>
      <c r="K14" s="67">
        <f t="shared" si="7"/>
        <v>0</v>
      </c>
      <c r="L14" s="62">
        <f t="shared" si="8"/>
        <v>23.366996118421049</v>
      </c>
      <c r="M14" s="63">
        <f t="shared" si="9"/>
        <v>0.57925270311579968</v>
      </c>
      <c r="N14" s="62">
        <f t="shared" si="10"/>
        <v>11.683498059210525</v>
      </c>
      <c r="O14" s="63">
        <f t="shared" si="11"/>
        <v>0.28962635155789984</v>
      </c>
      <c r="P14" s="62">
        <f t="shared" si="12"/>
        <v>4.6733992236842097</v>
      </c>
      <c r="Q14" s="63">
        <f t="shared" si="13"/>
        <v>0.11585054062315994</v>
      </c>
      <c r="R14" s="23">
        <f t="shared" si="14"/>
        <v>23.366996118421049</v>
      </c>
      <c r="S14" s="23">
        <f t="shared" si="15"/>
        <v>0.57925270311579968</v>
      </c>
      <c r="T14" s="62">
        <f t="shared" si="16"/>
        <v>22.198646312499999</v>
      </c>
      <c r="U14" s="63">
        <f t="shared" si="17"/>
        <v>0.55029006796000979</v>
      </c>
      <c r="W14" s="36"/>
    </row>
    <row r="15" spans="1:23" x14ac:dyDescent="0.3">
      <c r="A15" s="16">
        <f t="shared" si="18"/>
        <v>7</v>
      </c>
      <c r="B15" s="66">
        <v>36324.839999999997</v>
      </c>
      <c r="C15" s="86"/>
      <c r="D15" s="66">
        <f t="shared" si="0"/>
        <v>47930.626379999994</v>
      </c>
      <c r="E15" s="67">
        <f t="shared" si="1"/>
        <v>1188.169191792741</v>
      </c>
      <c r="F15" s="66">
        <f t="shared" si="2"/>
        <v>3994.2188649999994</v>
      </c>
      <c r="G15" s="67">
        <f t="shared" si="3"/>
        <v>99.014099316061746</v>
      </c>
      <c r="H15" s="66">
        <f t="shared" si="4"/>
        <v>0</v>
      </c>
      <c r="I15" s="67">
        <f t="shared" si="5"/>
        <v>0</v>
      </c>
      <c r="J15" s="66">
        <f t="shared" si="6"/>
        <v>0</v>
      </c>
      <c r="K15" s="67">
        <f t="shared" si="7"/>
        <v>0</v>
      </c>
      <c r="L15" s="62">
        <f t="shared" si="8"/>
        <v>24.256389868421049</v>
      </c>
      <c r="M15" s="63">
        <f t="shared" si="9"/>
        <v>0.6013001982756786</v>
      </c>
      <c r="N15" s="62">
        <f t="shared" si="10"/>
        <v>12.128194934210525</v>
      </c>
      <c r="O15" s="63">
        <f t="shared" si="11"/>
        <v>0.3006500991378393</v>
      </c>
      <c r="P15" s="62">
        <f t="shared" si="12"/>
        <v>4.8512779736842102</v>
      </c>
      <c r="Q15" s="63">
        <f t="shared" si="13"/>
        <v>0.12026003965513574</v>
      </c>
      <c r="R15" s="23">
        <f t="shared" si="14"/>
        <v>24.256389868421049</v>
      </c>
      <c r="S15" s="23">
        <f t="shared" si="15"/>
        <v>0.6013001982756786</v>
      </c>
      <c r="T15" s="62">
        <f t="shared" si="16"/>
        <v>23.043570374999998</v>
      </c>
      <c r="U15" s="63">
        <f t="shared" si="17"/>
        <v>0.5712351883618948</v>
      </c>
      <c r="W15" s="36"/>
    </row>
    <row r="16" spans="1:23" x14ac:dyDescent="0.3">
      <c r="A16" s="16">
        <f t="shared" si="18"/>
        <v>8</v>
      </c>
      <c r="B16" s="66">
        <v>36324.839999999997</v>
      </c>
      <c r="C16" s="86"/>
      <c r="D16" s="66">
        <f t="shared" si="0"/>
        <v>47930.626379999994</v>
      </c>
      <c r="E16" s="67">
        <f t="shared" si="1"/>
        <v>1188.169191792741</v>
      </c>
      <c r="F16" s="66">
        <f t="shared" si="2"/>
        <v>3994.2188649999994</v>
      </c>
      <c r="G16" s="67">
        <f t="shared" si="3"/>
        <v>99.014099316061746</v>
      </c>
      <c r="H16" s="66">
        <f t="shared" si="4"/>
        <v>0</v>
      </c>
      <c r="I16" s="67">
        <f t="shared" si="5"/>
        <v>0</v>
      </c>
      <c r="J16" s="66">
        <f t="shared" si="6"/>
        <v>0</v>
      </c>
      <c r="K16" s="67">
        <f t="shared" si="7"/>
        <v>0</v>
      </c>
      <c r="L16" s="62">
        <f t="shared" si="8"/>
        <v>24.256389868421049</v>
      </c>
      <c r="M16" s="63">
        <f t="shared" si="9"/>
        <v>0.6013001982756786</v>
      </c>
      <c r="N16" s="62">
        <f t="shared" si="10"/>
        <v>12.128194934210525</v>
      </c>
      <c r="O16" s="63">
        <f t="shared" si="11"/>
        <v>0.3006500991378393</v>
      </c>
      <c r="P16" s="62">
        <f t="shared" si="12"/>
        <v>4.8512779736842102</v>
      </c>
      <c r="Q16" s="63">
        <f t="shared" si="13"/>
        <v>0.12026003965513574</v>
      </c>
      <c r="R16" s="23">
        <f t="shared" si="14"/>
        <v>24.256389868421049</v>
      </c>
      <c r="S16" s="23">
        <f t="shared" si="15"/>
        <v>0.6013001982756786</v>
      </c>
      <c r="T16" s="62">
        <f t="shared" si="16"/>
        <v>23.043570374999998</v>
      </c>
      <c r="U16" s="63">
        <f t="shared" si="17"/>
        <v>0.5712351883618948</v>
      </c>
      <c r="W16" s="36"/>
    </row>
    <row r="17" spans="1:23" x14ac:dyDescent="0.3">
      <c r="A17" s="16">
        <f t="shared" si="18"/>
        <v>9</v>
      </c>
      <c r="B17" s="66">
        <v>37656.75</v>
      </c>
      <c r="C17" s="86"/>
      <c r="D17" s="66">
        <f t="shared" si="0"/>
        <v>49688.081624999999</v>
      </c>
      <c r="E17" s="67">
        <f t="shared" si="1"/>
        <v>1231.7353693241678</v>
      </c>
      <c r="F17" s="66">
        <f t="shared" si="2"/>
        <v>4140.6734687499993</v>
      </c>
      <c r="G17" s="67">
        <f t="shared" si="3"/>
        <v>102.64461411034731</v>
      </c>
      <c r="H17" s="66">
        <f t="shared" si="4"/>
        <v>0</v>
      </c>
      <c r="I17" s="67">
        <f t="shared" si="5"/>
        <v>0</v>
      </c>
      <c r="J17" s="66">
        <f t="shared" si="6"/>
        <v>0</v>
      </c>
      <c r="K17" s="67">
        <f t="shared" si="7"/>
        <v>0</v>
      </c>
      <c r="L17" s="62">
        <f t="shared" si="8"/>
        <v>25.145790296052631</v>
      </c>
      <c r="M17" s="63">
        <f t="shared" si="9"/>
        <v>0.62334785896972056</v>
      </c>
      <c r="N17" s="62">
        <f t="shared" si="10"/>
        <v>12.572895148026316</v>
      </c>
      <c r="O17" s="63">
        <f t="shared" si="11"/>
        <v>0.31167392948486028</v>
      </c>
      <c r="P17" s="62">
        <f t="shared" si="12"/>
        <v>5.0291580592105261</v>
      </c>
      <c r="Q17" s="63">
        <f t="shared" si="13"/>
        <v>0.12466957179394411</v>
      </c>
      <c r="R17" s="23">
        <f t="shared" si="14"/>
        <v>25.145790296052631</v>
      </c>
      <c r="S17" s="23">
        <f t="shared" si="15"/>
        <v>0.62334785896972056</v>
      </c>
      <c r="T17" s="62">
        <f t="shared" si="16"/>
        <v>23.888500781249999</v>
      </c>
      <c r="U17" s="63">
        <f t="shared" si="17"/>
        <v>0.59218046602123453</v>
      </c>
      <c r="W17" s="36"/>
    </row>
    <row r="18" spans="1:23" x14ac:dyDescent="0.3">
      <c r="A18" s="16">
        <f t="shared" si="18"/>
        <v>10</v>
      </c>
      <c r="B18" s="66">
        <v>37656.75</v>
      </c>
      <c r="C18" s="86"/>
      <c r="D18" s="66">
        <f t="shared" si="0"/>
        <v>49688.081624999999</v>
      </c>
      <c r="E18" s="67">
        <f t="shared" si="1"/>
        <v>1231.7353693241678</v>
      </c>
      <c r="F18" s="66">
        <f t="shared" si="2"/>
        <v>4140.6734687499993</v>
      </c>
      <c r="G18" s="67">
        <f t="shared" si="3"/>
        <v>102.64461411034731</v>
      </c>
      <c r="H18" s="66">
        <f t="shared" si="4"/>
        <v>0</v>
      </c>
      <c r="I18" s="67">
        <f t="shared" si="5"/>
        <v>0</v>
      </c>
      <c r="J18" s="66">
        <f t="shared" si="6"/>
        <v>0</v>
      </c>
      <c r="K18" s="67">
        <f t="shared" si="7"/>
        <v>0</v>
      </c>
      <c r="L18" s="62">
        <f t="shared" si="8"/>
        <v>25.145790296052631</v>
      </c>
      <c r="M18" s="63">
        <f t="shared" si="9"/>
        <v>0.62334785896972056</v>
      </c>
      <c r="N18" s="62">
        <f t="shared" si="10"/>
        <v>12.572895148026316</v>
      </c>
      <c r="O18" s="63">
        <f t="shared" si="11"/>
        <v>0.31167392948486028</v>
      </c>
      <c r="P18" s="62">
        <f t="shared" si="12"/>
        <v>5.0291580592105261</v>
      </c>
      <c r="Q18" s="63">
        <f t="shared" si="13"/>
        <v>0.12466957179394411</v>
      </c>
      <c r="R18" s="23">
        <f t="shared" si="14"/>
        <v>25.145790296052631</v>
      </c>
      <c r="S18" s="23">
        <f t="shared" si="15"/>
        <v>0.62334785896972056</v>
      </c>
      <c r="T18" s="62">
        <f t="shared" si="16"/>
        <v>23.888500781249999</v>
      </c>
      <c r="U18" s="63">
        <f t="shared" si="17"/>
        <v>0.59218046602123453</v>
      </c>
      <c r="W18" s="36"/>
    </row>
    <row r="19" spans="1:23" x14ac:dyDescent="0.3">
      <c r="A19" s="16">
        <f t="shared" si="18"/>
        <v>11</v>
      </c>
      <c r="B19" s="66">
        <v>38988.629999999997</v>
      </c>
      <c r="C19" s="86"/>
      <c r="D19" s="66">
        <f t="shared" si="0"/>
        <v>51445.49728499999</v>
      </c>
      <c r="E19" s="67">
        <f t="shared" si="1"/>
        <v>1275.3005655690765</v>
      </c>
      <c r="F19" s="66">
        <f t="shared" si="2"/>
        <v>4287.1247737499998</v>
      </c>
      <c r="G19" s="67">
        <f t="shared" si="3"/>
        <v>106.27504713075639</v>
      </c>
      <c r="H19" s="66">
        <f t="shared" si="4"/>
        <v>0</v>
      </c>
      <c r="I19" s="67">
        <f t="shared" si="5"/>
        <v>0</v>
      </c>
      <c r="J19" s="66">
        <f t="shared" si="6"/>
        <v>0</v>
      </c>
      <c r="K19" s="67">
        <f t="shared" si="7"/>
        <v>0</v>
      </c>
      <c r="L19" s="62">
        <f t="shared" si="8"/>
        <v>26.035170690789467</v>
      </c>
      <c r="M19" s="63">
        <f t="shared" si="9"/>
        <v>0.6453950230612735</v>
      </c>
      <c r="N19" s="62">
        <f t="shared" si="10"/>
        <v>13.017585345394734</v>
      </c>
      <c r="O19" s="63">
        <f t="shared" si="11"/>
        <v>0.32269751153063675</v>
      </c>
      <c r="P19" s="62">
        <f t="shared" si="12"/>
        <v>5.2070341381578933</v>
      </c>
      <c r="Q19" s="63">
        <f t="shared" si="13"/>
        <v>0.12907900461225469</v>
      </c>
      <c r="R19" s="23">
        <f t="shared" si="14"/>
        <v>26.035170690789474</v>
      </c>
      <c r="S19" s="23">
        <f t="shared" si="15"/>
        <v>0.64539502306127372</v>
      </c>
      <c r="T19" s="62">
        <f t="shared" si="16"/>
        <v>24.733412156249994</v>
      </c>
      <c r="U19" s="63">
        <f t="shared" si="17"/>
        <v>0.61312527190820987</v>
      </c>
      <c r="W19" s="36"/>
    </row>
    <row r="20" spans="1:23" x14ac:dyDescent="0.3">
      <c r="A20" s="16">
        <f t="shared" si="18"/>
        <v>12</v>
      </c>
      <c r="B20" s="66">
        <v>38988.629999999997</v>
      </c>
      <c r="C20" s="86"/>
      <c r="D20" s="66">
        <f t="shared" si="0"/>
        <v>51445.49728499999</v>
      </c>
      <c r="E20" s="67">
        <f t="shared" si="1"/>
        <v>1275.3005655690765</v>
      </c>
      <c r="F20" s="66">
        <f t="shared" si="2"/>
        <v>4287.1247737499998</v>
      </c>
      <c r="G20" s="67">
        <f t="shared" si="3"/>
        <v>106.27504713075639</v>
      </c>
      <c r="H20" s="66">
        <f t="shared" si="4"/>
        <v>0</v>
      </c>
      <c r="I20" s="67">
        <f t="shared" si="5"/>
        <v>0</v>
      </c>
      <c r="J20" s="66">
        <f t="shared" si="6"/>
        <v>0</v>
      </c>
      <c r="K20" s="67">
        <f t="shared" si="7"/>
        <v>0</v>
      </c>
      <c r="L20" s="62">
        <f t="shared" si="8"/>
        <v>26.035170690789467</v>
      </c>
      <c r="M20" s="63">
        <f t="shared" si="9"/>
        <v>0.6453950230612735</v>
      </c>
      <c r="N20" s="62">
        <f t="shared" si="10"/>
        <v>13.017585345394734</v>
      </c>
      <c r="O20" s="63">
        <f t="shared" si="11"/>
        <v>0.32269751153063675</v>
      </c>
      <c r="P20" s="62">
        <f t="shared" si="12"/>
        <v>5.2070341381578933</v>
      </c>
      <c r="Q20" s="63">
        <f t="shared" si="13"/>
        <v>0.12907900461225469</v>
      </c>
      <c r="R20" s="23">
        <f t="shared" si="14"/>
        <v>26.035170690789474</v>
      </c>
      <c r="S20" s="23">
        <f t="shared" si="15"/>
        <v>0.64539502306127372</v>
      </c>
      <c r="T20" s="62">
        <f t="shared" si="16"/>
        <v>24.733412156249994</v>
      </c>
      <c r="U20" s="63">
        <f t="shared" si="17"/>
        <v>0.61312527190820987</v>
      </c>
      <c r="W20" s="36"/>
    </row>
    <row r="21" spans="1:23" x14ac:dyDescent="0.3">
      <c r="A21" s="16">
        <f t="shared" si="18"/>
        <v>13</v>
      </c>
      <c r="B21" s="66">
        <v>40320.53</v>
      </c>
      <c r="C21" s="86"/>
      <c r="D21" s="66">
        <f t="shared" si="0"/>
        <v>53202.939334999995</v>
      </c>
      <c r="E21" s="67">
        <f t="shared" si="1"/>
        <v>1318.8664160049975</v>
      </c>
      <c r="F21" s="66">
        <f t="shared" si="2"/>
        <v>4433.5782779166666</v>
      </c>
      <c r="G21" s="67">
        <f t="shared" si="3"/>
        <v>109.90553466708313</v>
      </c>
      <c r="H21" s="66">
        <f t="shared" si="4"/>
        <v>0</v>
      </c>
      <c r="I21" s="67">
        <f t="shared" si="5"/>
        <v>0</v>
      </c>
      <c r="J21" s="66">
        <f t="shared" si="6"/>
        <v>0</v>
      </c>
      <c r="K21" s="67">
        <f t="shared" si="7"/>
        <v>0</v>
      </c>
      <c r="L21" s="62">
        <f t="shared" si="8"/>
        <v>26.924564440789471</v>
      </c>
      <c r="M21" s="63">
        <f t="shared" si="9"/>
        <v>0.66744251822115253</v>
      </c>
      <c r="N21" s="62">
        <f t="shared" si="10"/>
        <v>13.462282220394735</v>
      </c>
      <c r="O21" s="63">
        <f t="shared" si="11"/>
        <v>0.33372125911057626</v>
      </c>
      <c r="P21" s="62">
        <f t="shared" si="12"/>
        <v>5.3849128881578938</v>
      </c>
      <c r="Q21" s="63">
        <f t="shared" si="13"/>
        <v>0.13348850364423048</v>
      </c>
      <c r="R21" s="23">
        <f t="shared" si="14"/>
        <v>26.924564440789471</v>
      </c>
      <c r="S21" s="23">
        <f t="shared" si="15"/>
        <v>0.66744251822115253</v>
      </c>
      <c r="T21" s="62">
        <f t="shared" si="16"/>
        <v>25.578336218749996</v>
      </c>
      <c r="U21" s="63">
        <f t="shared" si="17"/>
        <v>0.63407039231009488</v>
      </c>
      <c r="W21" s="36"/>
    </row>
    <row r="22" spans="1:23" x14ac:dyDescent="0.3">
      <c r="A22" s="16">
        <f t="shared" si="18"/>
        <v>14</v>
      </c>
      <c r="B22" s="66">
        <v>40320.53</v>
      </c>
      <c r="C22" s="86"/>
      <c r="D22" s="66">
        <f t="shared" si="0"/>
        <v>53202.939334999995</v>
      </c>
      <c r="E22" s="67">
        <f t="shared" si="1"/>
        <v>1318.8664160049975</v>
      </c>
      <c r="F22" s="66">
        <f t="shared" si="2"/>
        <v>4433.5782779166666</v>
      </c>
      <c r="G22" s="67">
        <f t="shared" si="3"/>
        <v>109.90553466708313</v>
      </c>
      <c r="H22" s="66">
        <f t="shared" si="4"/>
        <v>0</v>
      </c>
      <c r="I22" s="67">
        <f t="shared" si="5"/>
        <v>0</v>
      </c>
      <c r="J22" s="66">
        <f t="shared" si="6"/>
        <v>0</v>
      </c>
      <c r="K22" s="67">
        <f t="shared" si="7"/>
        <v>0</v>
      </c>
      <c r="L22" s="62">
        <f t="shared" si="8"/>
        <v>26.924564440789471</v>
      </c>
      <c r="M22" s="63">
        <f t="shared" si="9"/>
        <v>0.66744251822115253</v>
      </c>
      <c r="N22" s="62">
        <f t="shared" si="10"/>
        <v>13.462282220394735</v>
      </c>
      <c r="O22" s="63">
        <f t="shared" si="11"/>
        <v>0.33372125911057626</v>
      </c>
      <c r="P22" s="62">
        <f t="shared" si="12"/>
        <v>5.3849128881578938</v>
      </c>
      <c r="Q22" s="63">
        <f t="shared" si="13"/>
        <v>0.13348850364423048</v>
      </c>
      <c r="R22" s="23">
        <f t="shared" si="14"/>
        <v>26.924564440789471</v>
      </c>
      <c r="S22" s="23">
        <f t="shared" si="15"/>
        <v>0.66744251822115253</v>
      </c>
      <c r="T22" s="62">
        <f t="shared" si="16"/>
        <v>25.578336218749996</v>
      </c>
      <c r="U22" s="63">
        <f t="shared" si="17"/>
        <v>0.63407039231009488</v>
      </c>
      <c r="W22" s="36"/>
    </row>
    <row r="23" spans="1:23" x14ac:dyDescent="0.3">
      <c r="A23" s="16">
        <f t="shared" si="18"/>
        <v>15</v>
      </c>
      <c r="B23" s="66">
        <v>41652.03</v>
      </c>
      <c r="C23" s="86"/>
      <c r="D23" s="66">
        <f t="shared" si="0"/>
        <v>54959.853584999997</v>
      </c>
      <c r="E23" s="67">
        <f t="shared" si="1"/>
        <v>1362.4191826206807</v>
      </c>
      <c r="F23" s="66">
        <f t="shared" si="2"/>
        <v>4579.9877987499995</v>
      </c>
      <c r="G23" s="67">
        <f t="shared" si="3"/>
        <v>113.53493188505672</v>
      </c>
      <c r="H23" s="66">
        <f t="shared" si="4"/>
        <v>0</v>
      </c>
      <c r="I23" s="67">
        <f t="shared" si="5"/>
        <v>0</v>
      </c>
      <c r="J23" s="66">
        <f t="shared" si="6"/>
        <v>0</v>
      </c>
      <c r="K23" s="67">
        <f t="shared" si="7"/>
        <v>0</v>
      </c>
      <c r="L23" s="62">
        <f t="shared" si="8"/>
        <v>27.813691085526315</v>
      </c>
      <c r="M23" s="63">
        <f t="shared" si="9"/>
        <v>0.68948339201451458</v>
      </c>
      <c r="N23" s="62">
        <f t="shared" si="10"/>
        <v>13.906845542763158</v>
      </c>
      <c r="O23" s="63">
        <f t="shared" si="11"/>
        <v>0.34474169600725729</v>
      </c>
      <c r="P23" s="62">
        <f t="shared" si="12"/>
        <v>5.5627382171052631</v>
      </c>
      <c r="Q23" s="63">
        <f t="shared" si="13"/>
        <v>0.1378966784029029</v>
      </c>
      <c r="R23" s="23">
        <f t="shared" si="14"/>
        <v>27.813691085526312</v>
      </c>
      <c r="S23" s="23">
        <f t="shared" si="15"/>
        <v>0.68948339201451447</v>
      </c>
      <c r="T23" s="62">
        <f t="shared" si="16"/>
        <v>26.42300653125</v>
      </c>
      <c r="U23" s="63">
        <f t="shared" si="17"/>
        <v>0.65500922241378878</v>
      </c>
      <c r="W23" s="36"/>
    </row>
    <row r="24" spans="1:23" x14ac:dyDescent="0.3">
      <c r="A24" s="16">
        <f t="shared" si="18"/>
        <v>16</v>
      </c>
      <c r="B24" s="66">
        <v>41652.03</v>
      </c>
      <c r="C24" s="86"/>
      <c r="D24" s="66">
        <f t="shared" si="0"/>
        <v>54959.853584999997</v>
      </c>
      <c r="E24" s="67">
        <f t="shared" si="1"/>
        <v>1362.4191826206807</v>
      </c>
      <c r="F24" s="66">
        <f t="shared" si="2"/>
        <v>4579.9877987499995</v>
      </c>
      <c r="G24" s="67">
        <f t="shared" si="3"/>
        <v>113.53493188505672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27.813691085526315</v>
      </c>
      <c r="M24" s="63">
        <f t="shared" si="9"/>
        <v>0.68948339201451458</v>
      </c>
      <c r="N24" s="62">
        <f t="shared" si="10"/>
        <v>13.906845542763158</v>
      </c>
      <c r="O24" s="63">
        <f t="shared" si="11"/>
        <v>0.34474169600725729</v>
      </c>
      <c r="P24" s="62">
        <f t="shared" si="12"/>
        <v>5.5627382171052631</v>
      </c>
      <c r="Q24" s="63">
        <f t="shared" si="13"/>
        <v>0.1378966784029029</v>
      </c>
      <c r="R24" s="23">
        <f t="shared" si="14"/>
        <v>27.813691085526312</v>
      </c>
      <c r="S24" s="23">
        <f t="shared" si="15"/>
        <v>0.68948339201451447</v>
      </c>
      <c r="T24" s="62">
        <f t="shared" si="16"/>
        <v>26.42300653125</v>
      </c>
      <c r="U24" s="63">
        <f t="shared" si="17"/>
        <v>0.65500922241378878</v>
      </c>
      <c r="W24" s="36"/>
    </row>
    <row r="25" spans="1:23" x14ac:dyDescent="0.3">
      <c r="A25" s="16">
        <f t="shared" si="18"/>
        <v>17</v>
      </c>
      <c r="B25" s="66">
        <v>42983.94</v>
      </c>
      <c r="C25" s="86"/>
      <c r="D25" s="66">
        <f t="shared" si="0"/>
        <v>56717.308830000002</v>
      </c>
      <c r="E25" s="67">
        <f t="shared" si="1"/>
        <v>1405.9853601521074</v>
      </c>
      <c r="F25" s="66">
        <f t="shared" si="2"/>
        <v>4726.4424024999998</v>
      </c>
      <c r="G25" s="67">
        <f t="shared" si="3"/>
        <v>117.16544667934228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28.703091513157897</v>
      </c>
      <c r="M25" s="63">
        <f t="shared" si="9"/>
        <v>0.71153105270855643</v>
      </c>
      <c r="N25" s="62">
        <f t="shared" si="10"/>
        <v>14.351545756578949</v>
      </c>
      <c r="O25" s="63">
        <f t="shared" si="11"/>
        <v>0.35576552635427822</v>
      </c>
      <c r="P25" s="62">
        <f t="shared" si="12"/>
        <v>5.7406183026315798</v>
      </c>
      <c r="Q25" s="63">
        <f t="shared" si="13"/>
        <v>0.1423062105417113</v>
      </c>
      <c r="R25" s="23">
        <f t="shared" si="14"/>
        <v>28.703091513157894</v>
      </c>
      <c r="S25" s="23">
        <f t="shared" si="15"/>
        <v>0.71153105270855643</v>
      </c>
      <c r="T25" s="62">
        <f t="shared" si="16"/>
        <v>27.2679369375</v>
      </c>
      <c r="U25" s="63">
        <f t="shared" si="17"/>
        <v>0.67595450007312863</v>
      </c>
      <c r="W25" s="36"/>
    </row>
    <row r="26" spans="1:23" x14ac:dyDescent="0.3">
      <c r="A26" s="16">
        <f t="shared" si="18"/>
        <v>18</v>
      </c>
      <c r="B26" s="66">
        <v>42983.94</v>
      </c>
      <c r="C26" s="86"/>
      <c r="D26" s="66">
        <f t="shared" si="0"/>
        <v>56717.308830000002</v>
      </c>
      <c r="E26" s="67">
        <f t="shared" si="1"/>
        <v>1405.9853601521074</v>
      </c>
      <c r="F26" s="66">
        <f t="shared" si="2"/>
        <v>4726.4424024999998</v>
      </c>
      <c r="G26" s="67">
        <f t="shared" si="3"/>
        <v>117.16544667934228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28.703091513157897</v>
      </c>
      <c r="M26" s="63">
        <f t="shared" si="9"/>
        <v>0.71153105270855643</v>
      </c>
      <c r="N26" s="62">
        <f t="shared" si="10"/>
        <v>14.351545756578949</v>
      </c>
      <c r="O26" s="63">
        <f t="shared" si="11"/>
        <v>0.35576552635427822</v>
      </c>
      <c r="P26" s="62">
        <f t="shared" si="12"/>
        <v>5.7406183026315798</v>
      </c>
      <c r="Q26" s="63">
        <f t="shared" si="13"/>
        <v>0.1423062105417113</v>
      </c>
      <c r="R26" s="23">
        <f t="shared" si="14"/>
        <v>28.703091513157894</v>
      </c>
      <c r="S26" s="23">
        <f t="shared" si="15"/>
        <v>0.71153105270855643</v>
      </c>
      <c r="T26" s="62">
        <f t="shared" si="16"/>
        <v>27.2679369375</v>
      </c>
      <c r="U26" s="63">
        <f t="shared" si="17"/>
        <v>0.67595450007312863</v>
      </c>
      <c r="W26" s="36"/>
    </row>
    <row r="27" spans="1:23" x14ac:dyDescent="0.3">
      <c r="A27" s="16">
        <f t="shared" si="18"/>
        <v>19</v>
      </c>
      <c r="B27" s="66">
        <v>44315.839999999997</v>
      </c>
      <c r="C27" s="86"/>
      <c r="D27" s="66">
        <f t="shared" si="0"/>
        <v>58474.750879999992</v>
      </c>
      <c r="E27" s="67">
        <f t="shared" si="1"/>
        <v>1449.551210588028</v>
      </c>
      <c r="F27" s="66">
        <f t="shared" si="2"/>
        <v>4872.8959066666657</v>
      </c>
      <c r="G27" s="67">
        <f t="shared" si="3"/>
        <v>120.79593421566899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29.59248526315789</v>
      </c>
      <c r="M27" s="63">
        <f t="shared" si="9"/>
        <v>0.73357854786843524</v>
      </c>
      <c r="N27" s="62">
        <f t="shared" si="10"/>
        <v>14.796242631578945</v>
      </c>
      <c r="O27" s="63">
        <f t="shared" si="11"/>
        <v>0.36678927393421762</v>
      </c>
      <c r="P27" s="62">
        <f t="shared" si="12"/>
        <v>5.9184970526315777</v>
      </c>
      <c r="Q27" s="63">
        <f t="shared" si="13"/>
        <v>0.14671570957368704</v>
      </c>
      <c r="R27" s="23">
        <f t="shared" si="14"/>
        <v>29.59248526315789</v>
      </c>
      <c r="S27" s="23">
        <f t="shared" si="15"/>
        <v>0.73357854786843524</v>
      </c>
      <c r="T27" s="62">
        <f t="shared" si="16"/>
        <v>28.112860999999995</v>
      </c>
      <c r="U27" s="63">
        <f t="shared" si="17"/>
        <v>0.69689962047501341</v>
      </c>
      <c r="W27" s="36"/>
    </row>
    <row r="28" spans="1:23" x14ac:dyDescent="0.3">
      <c r="A28" s="16">
        <f t="shared" si="18"/>
        <v>20</v>
      </c>
      <c r="B28" s="66">
        <v>44315.839999999997</v>
      </c>
      <c r="C28" s="86"/>
      <c r="D28" s="66">
        <f t="shared" si="0"/>
        <v>58474.750879999992</v>
      </c>
      <c r="E28" s="67">
        <f t="shared" si="1"/>
        <v>1449.551210588028</v>
      </c>
      <c r="F28" s="66">
        <f t="shared" si="2"/>
        <v>4872.8959066666657</v>
      </c>
      <c r="G28" s="67">
        <f t="shared" si="3"/>
        <v>120.79593421566899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29.59248526315789</v>
      </c>
      <c r="M28" s="63">
        <f t="shared" si="9"/>
        <v>0.73357854786843524</v>
      </c>
      <c r="N28" s="62">
        <f t="shared" si="10"/>
        <v>14.796242631578945</v>
      </c>
      <c r="O28" s="63">
        <f t="shared" si="11"/>
        <v>0.36678927393421762</v>
      </c>
      <c r="P28" s="62">
        <f t="shared" si="12"/>
        <v>5.9184970526315777</v>
      </c>
      <c r="Q28" s="63">
        <f t="shared" si="13"/>
        <v>0.14671570957368704</v>
      </c>
      <c r="R28" s="23">
        <f t="shared" si="14"/>
        <v>29.59248526315789</v>
      </c>
      <c r="S28" s="23">
        <f t="shared" si="15"/>
        <v>0.73357854786843524</v>
      </c>
      <c r="T28" s="62">
        <f t="shared" si="16"/>
        <v>28.112860999999995</v>
      </c>
      <c r="U28" s="63">
        <f t="shared" si="17"/>
        <v>0.69689962047501341</v>
      </c>
      <c r="W28" s="36"/>
    </row>
    <row r="29" spans="1:23" x14ac:dyDescent="0.3">
      <c r="A29" s="16">
        <f t="shared" si="18"/>
        <v>21</v>
      </c>
      <c r="B29" s="66">
        <v>45647.72</v>
      </c>
      <c r="C29" s="86"/>
      <c r="D29" s="66">
        <f t="shared" si="0"/>
        <v>60232.166539999998</v>
      </c>
      <c r="E29" s="67">
        <f t="shared" si="1"/>
        <v>1493.1164068329372</v>
      </c>
      <c r="F29" s="66">
        <f t="shared" si="2"/>
        <v>5019.3472116666662</v>
      </c>
      <c r="G29" s="67">
        <f t="shared" si="3"/>
        <v>124.42636723607808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30.481865657894737</v>
      </c>
      <c r="M29" s="63">
        <f t="shared" si="9"/>
        <v>0.7556257119599884</v>
      </c>
      <c r="N29" s="62">
        <f t="shared" si="10"/>
        <v>15.240932828947368</v>
      </c>
      <c r="O29" s="63">
        <f t="shared" si="11"/>
        <v>0.3778128559799942</v>
      </c>
      <c r="P29" s="62">
        <f t="shared" si="12"/>
        <v>6.0963731315789476</v>
      </c>
      <c r="Q29" s="63">
        <f t="shared" si="13"/>
        <v>0.15112514239199767</v>
      </c>
      <c r="R29" s="23">
        <f t="shared" si="14"/>
        <v>30.481865657894733</v>
      </c>
      <c r="S29" s="23">
        <f t="shared" si="15"/>
        <v>0.75562571195998829</v>
      </c>
      <c r="T29" s="62">
        <f t="shared" si="16"/>
        <v>28.957772374999998</v>
      </c>
      <c r="U29" s="63">
        <f t="shared" si="17"/>
        <v>0.71784442636198897</v>
      </c>
      <c r="W29" s="36"/>
    </row>
    <row r="30" spans="1:23" x14ac:dyDescent="0.3">
      <c r="A30" s="16">
        <f t="shared" si="18"/>
        <v>22</v>
      </c>
      <c r="B30" s="66">
        <v>45647.72</v>
      </c>
      <c r="C30" s="86"/>
      <c r="D30" s="66">
        <f t="shared" si="0"/>
        <v>60232.166539999998</v>
      </c>
      <c r="E30" s="67">
        <f t="shared" si="1"/>
        <v>1493.1164068329372</v>
      </c>
      <c r="F30" s="66">
        <f t="shared" si="2"/>
        <v>5019.3472116666662</v>
      </c>
      <c r="G30" s="67">
        <f t="shared" si="3"/>
        <v>124.42636723607808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30.481865657894737</v>
      </c>
      <c r="M30" s="63">
        <f t="shared" si="9"/>
        <v>0.7556257119599884</v>
      </c>
      <c r="N30" s="62">
        <f t="shared" si="10"/>
        <v>15.240932828947368</v>
      </c>
      <c r="O30" s="63">
        <f t="shared" si="11"/>
        <v>0.3778128559799942</v>
      </c>
      <c r="P30" s="62">
        <f t="shared" si="12"/>
        <v>6.0963731315789476</v>
      </c>
      <c r="Q30" s="63">
        <f t="shared" si="13"/>
        <v>0.15112514239199767</v>
      </c>
      <c r="R30" s="23">
        <f t="shared" si="14"/>
        <v>30.481865657894733</v>
      </c>
      <c r="S30" s="23">
        <f t="shared" si="15"/>
        <v>0.75562571195998829</v>
      </c>
      <c r="T30" s="62">
        <f t="shared" si="16"/>
        <v>28.957772374999998</v>
      </c>
      <c r="U30" s="63">
        <f t="shared" si="17"/>
        <v>0.71784442636198897</v>
      </c>
      <c r="W30" s="36"/>
    </row>
    <row r="31" spans="1:23" x14ac:dyDescent="0.3">
      <c r="A31" s="16">
        <f t="shared" si="18"/>
        <v>23</v>
      </c>
      <c r="B31" s="66">
        <v>46979.63</v>
      </c>
      <c r="C31" s="86"/>
      <c r="D31" s="66">
        <f t="shared" si="0"/>
        <v>61989.621784999988</v>
      </c>
      <c r="E31" s="67">
        <f t="shared" si="1"/>
        <v>1536.6825843643635</v>
      </c>
      <c r="F31" s="66">
        <f t="shared" si="2"/>
        <v>5165.8018154166657</v>
      </c>
      <c r="G31" s="67">
        <f t="shared" si="3"/>
        <v>128.05688203036362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31.371266085526312</v>
      </c>
      <c r="M31" s="63">
        <f t="shared" si="9"/>
        <v>0.77767337265403014</v>
      </c>
      <c r="N31" s="62">
        <f t="shared" si="10"/>
        <v>15.685633042763156</v>
      </c>
      <c r="O31" s="63">
        <f t="shared" si="11"/>
        <v>0.38883668632701507</v>
      </c>
      <c r="P31" s="62">
        <f t="shared" si="12"/>
        <v>6.2742532171052625</v>
      </c>
      <c r="Q31" s="63">
        <f t="shared" si="13"/>
        <v>0.15553467453080605</v>
      </c>
      <c r="R31" s="23">
        <f t="shared" si="14"/>
        <v>31.371266085526308</v>
      </c>
      <c r="S31" s="23">
        <f t="shared" si="15"/>
        <v>0.77767337265403003</v>
      </c>
      <c r="T31" s="62">
        <f t="shared" si="16"/>
        <v>29.802702781249995</v>
      </c>
      <c r="U31" s="63">
        <f t="shared" si="17"/>
        <v>0.7387897040213286</v>
      </c>
      <c r="W31" s="36"/>
    </row>
    <row r="32" spans="1:23" x14ac:dyDescent="0.3">
      <c r="A32" s="16">
        <f t="shared" si="18"/>
        <v>24</v>
      </c>
      <c r="B32" s="66">
        <v>46979.63</v>
      </c>
      <c r="C32" s="86"/>
      <c r="D32" s="66">
        <f t="shared" si="0"/>
        <v>61989.621784999988</v>
      </c>
      <c r="E32" s="67">
        <f t="shared" si="1"/>
        <v>1536.6825843643635</v>
      </c>
      <c r="F32" s="66">
        <f t="shared" si="2"/>
        <v>5165.8018154166657</v>
      </c>
      <c r="G32" s="67">
        <f t="shared" si="3"/>
        <v>128.05688203036362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31.371266085526312</v>
      </c>
      <c r="M32" s="63">
        <f t="shared" si="9"/>
        <v>0.77767337265403014</v>
      </c>
      <c r="N32" s="62">
        <f t="shared" si="10"/>
        <v>15.685633042763156</v>
      </c>
      <c r="O32" s="63">
        <f t="shared" si="11"/>
        <v>0.38883668632701507</v>
      </c>
      <c r="P32" s="62">
        <f t="shared" si="12"/>
        <v>6.2742532171052625</v>
      </c>
      <c r="Q32" s="63">
        <f t="shared" si="13"/>
        <v>0.15553467453080605</v>
      </c>
      <c r="R32" s="23">
        <f t="shared" si="14"/>
        <v>31.371266085526308</v>
      </c>
      <c r="S32" s="23">
        <f t="shared" si="15"/>
        <v>0.77767337265403003</v>
      </c>
      <c r="T32" s="62">
        <f t="shared" si="16"/>
        <v>29.802702781249995</v>
      </c>
      <c r="U32" s="63">
        <f t="shared" si="17"/>
        <v>0.7387897040213286</v>
      </c>
      <c r="W32" s="36"/>
    </row>
    <row r="33" spans="1:23" x14ac:dyDescent="0.3">
      <c r="A33" s="16">
        <f t="shared" si="18"/>
        <v>25</v>
      </c>
      <c r="B33" s="66">
        <v>46979.63</v>
      </c>
      <c r="C33" s="86"/>
      <c r="D33" s="66">
        <f t="shared" si="0"/>
        <v>61989.621784999988</v>
      </c>
      <c r="E33" s="67">
        <f t="shared" si="1"/>
        <v>1536.6825843643635</v>
      </c>
      <c r="F33" s="66">
        <f t="shared" si="2"/>
        <v>5165.8018154166657</v>
      </c>
      <c r="G33" s="67">
        <f t="shared" si="3"/>
        <v>128.05688203036362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31.371266085526312</v>
      </c>
      <c r="M33" s="63">
        <f t="shared" si="9"/>
        <v>0.77767337265403014</v>
      </c>
      <c r="N33" s="62">
        <f t="shared" si="10"/>
        <v>15.685633042763156</v>
      </c>
      <c r="O33" s="63">
        <f t="shared" si="11"/>
        <v>0.38883668632701507</v>
      </c>
      <c r="P33" s="62">
        <f t="shared" si="12"/>
        <v>6.2742532171052625</v>
      </c>
      <c r="Q33" s="63">
        <f t="shared" si="13"/>
        <v>0.15553467453080605</v>
      </c>
      <c r="R33" s="23">
        <f t="shared" si="14"/>
        <v>31.371266085526308</v>
      </c>
      <c r="S33" s="23">
        <f t="shared" si="15"/>
        <v>0.77767337265403003</v>
      </c>
      <c r="T33" s="62">
        <f t="shared" si="16"/>
        <v>29.802702781249995</v>
      </c>
      <c r="U33" s="63">
        <f t="shared" si="17"/>
        <v>0.7387897040213286</v>
      </c>
      <c r="W33" s="36"/>
    </row>
    <row r="34" spans="1:23" x14ac:dyDescent="0.3">
      <c r="A34" s="16">
        <f t="shared" si="18"/>
        <v>26</v>
      </c>
      <c r="B34" s="66">
        <v>46979.63</v>
      </c>
      <c r="C34" s="86"/>
      <c r="D34" s="66">
        <f t="shared" si="0"/>
        <v>61989.621784999988</v>
      </c>
      <c r="E34" s="67">
        <f t="shared" si="1"/>
        <v>1536.6825843643635</v>
      </c>
      <c r="F34" s="66">
        <f t="shared" si="2"/>
        <v>5165.8018154166657</v>
      </c>
      <c r="G34" s="67">
        <f t="shared" si="3"/>
        <v>128.05688203036362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31.371266085526312</v>
      </c>
      <c r="M34" s="63">
        <f t="shared" si="9"/>
        <v>0.77767337265403014</v>
      </c>
      <c r="N34" s="62">
        <f t="shared" si="10"/>
        <v>15.685633042763156</v>
      </c>
      <c r="O34" s="63">
        <f t="shared" si="11"/>
        <v>0.38883668632701507</v>
      </c>
      <c r="P34" s="62">
        <f t="shared" si="12"/>
        <v>6.2742532171052625</v>
      </c>
      <c r="Q34" s="63">
        <f t="shared" si="13"/>
        <v>0.15553467453080605</v>
      </c>
      <c r="R34" s="23">
        <f t="shared" si="14"/>
        <v>31.371266085526308</v>
      </c>
      <c r="S34" s="23">
        <f t="shared" si="15"/>
        <v>0.77767337265403003</v>
      </c>
      <c r="T34" s="62">
        <f t="shared" si="16"/>
        <v>29.802702781249995</v>
      </c>
      <c r="U34" s="63">
        <f t="shared" si="17"/>
        <v>0.7387897040213286</v>
      </c>
      <c r="W34" s="36"/>
    </row>
    <row r="35" spans="1:23" x14ac:dyDescent="0.3">
      <c r="A35" s="16">
        <f t="shared" si="18"/>
        <v>27</v>
      </c>
      <c r="B35" s="66">
        <v>46979.63</v>
      </c>
      <c r="C35" s="86"/>
      <c r="D35" s="66">
        <f t="shared" si="0"/>
        <v>61989.621784999988</v>
      </c>
      <c r="E35" s="67">
        <f t="shared" si="1"/>
        <v>1536.6825843643635</v>
      </c>
      <c r="F35" s="66">
        <f t="shared" si="2"/>
        <v>5165.8018154166657</v>
      </c>
      <c r="G35" s="67">
        <f t="shared" si="3"/>
        <v>128.05688203036362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31.371266085526312</v>
      </c>
      <c r="M35" s="63">
        <f t="shared" si="9"/>
        <v>0.77767337265403014</v>
      </c>
      <c r="N35" s="62">
        <f t="shared" si="10"/>
        <v>15.685633042763156</v>
      </c>
      <c r="O35" s="63">
        <f t="shared" si="11"/>
        <v>0.38883668632701507</v>
      </c>
      <c r="P35" s="62">
        <f t="shared" si="12"/>
        <v>6.2742532171052625</v>
      </c>
      <c r="Q35" s="63">
        <f t="shared" si="13"/>
        <v>0.15553467453080605</v>
      </c>
      <c r="R35" s="23">
        <f t="shared" si="14"/>
        <v>31.371266085526308</v>
      </c>
      <c r="S35" s="23">
        <f t="shared" si="15"/>
        <v>0.77767337265403003</v>
      </c>
      <c r="T35" s="62">
        <f t="shared" si="16"/>
        <v>29.802702781249995</v>
      </c>
      <c r="U35" s="63">
        <f t="shared" si="17"/>
        <v>0.7387897040213286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6"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7109375" style="1" customWidth="1"/>
    <col min="24" max="16384" width="8.85546875" style="1"/>
  </cols>
  <sheetData>
    <row r="1" spans="1:23" ht="16.5" x14ac:dyDescent="0.3">
      <c r="A1" s="5" t="s">
        <v>50</v>
      </c>
      <c r="B1" s="5" t="s">
        <v>1</v>
      </c>
      <c r="C1" s="5" t="s">
        <v>58</v>
      </c>
      <c r="D1" s="5"/>
      <c r="E1" s="31"/>
      <c r="G1" s="5"/>
      <c r="H1" s="5"/>
      <c r="N1" s="34">
        <f>D6</f>
        <v>42917</v>
      </c>
      <c r="Q1" s="8" t="s">
        <v>49</v>
      </c>
    </row>
    <row r="2" spans="1:23" x14ac:dyDescent="0.3">
      <c r="A2" s="8"/>
      <c r="T2" s="57" t="s">
        <v>90</v>
      </c>
      <c r="U2" s="11">
        <f>'LOG4'!$U$2</f>
        <v>1.3194999999999999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41706.69</v>
      </c>
      <c r="C8" s="86"/>
      <c r="D8" s="66">
        <f t="shared" ref="D8:D35" si="0">B8*$U$2</f>
        <v>55031.977455</v>
      </c>
      <c r="E8" s="67">
        <f t="shared" ref="E8:E35" si="1">D8/40.3399</f>
        <v>1364.2070866561394</v>
      </c>
      <c r="F8" s="66">
        <f t="shared" ref="F8:F35" si="2">B8/12*$U$2</f>
        <v>4585.9981212499997</v>
      </c>
      <c r="G8" s="67">
        <f t="shared" ref="G8:G35" si="3">F8/40.3399</f>
        <v>113.68392388801162</v>
      </c>
      <c r="H8" s="66">
        <f t="shared" ref="H8:H35" si="4">((B8&lt;19968.2)*913.03+(B8&gt;19968.2)*(B8&lt;20424.71)*(20424.71-B8+456.51)+(B8&gt;20424.71)*(B8&lt;22659.62)*456.51+(B8&gt;22659.62)*(B8&lt;23116.13)*(23116.13-B8))/12*$U$2</f>
        <v>0</v>
      </c>
      <c r="I8" s="67">
        <f t="shared" ref="I8:I35" si="5">H8/40.3399</f>
        <v>0</v>
      </c>
      <c r="J8" s="66">
        <f t="shared" ref="J8:J35" si="6">((B8&lt;19968.2)*456.51+(B8&gt;19968.2)*(B8&lt;20196.46)*(20196.46-B8+228.26)+(B8&gt;20196.46)*(B8&lt;22659.62)*228.26+(B8&gt;22659.62)*(B8&lt;22887.88)*(22887.88-B8))/12*$U$2</f>
        <v>0</v>
      </c>
      <c r="K8" s="67">
        <f t="shared" ref="K8:K35" si="7">J8/40.3399</f>
        <v>0</v>
      </c>
      <c r="L8" s="62">
        <f t="shared" ref="L8:L35" si="8">D8/1976</f>
        <v>27.850191019736844</v>
      </c>
      <c r="M8" s="63">
        <f t="shared" ref="M8:M35" si="9">L8/40.3399</f>
        <v>0.69038820174905846</v>
      </c>
      <c r="N8" s="62">
        <f t="shared" ref="N8:N35" si="10">L8/2</f>
        <v>13.925095509868422</v>
      </c>
      <c r="O8" s="63">
        <f t="shared" ref="O8:O35" si="11">N8/40.3399</f>
        <v>0.34519410087452923</v>
      </c>
      <c r="P8" s="62">
        <f t="shared" ref="P8:P35" si="12">L8/5</f>
        <v>5.5700382039473686</v>
      </c>
      <c r="Q8" s="63">
        <f t="shared" ref="Q8:Q35" si="13">P8/40.3399</f>
        <v>0.13807764034981168</v>
      </c>
      <c r="R8" s="23">
        <f t="shared" ref="R8:R35" si="14">(F8+H8)/1976*12</f>
        <v>27.85019101973684</v>
      </c>
      <c r="S8" s="23">
        <f t="shared" ref="S8:S35" si="15">R8/40.3399</f>
        <v>0.69038820174905835</v>
      </c>
      <c r="T8" s="62">
        <f t="shared" ref="T8:T35" si="16">D8/2080</f>
        <v>26.45768146875</v>
      </c>
      <c r="U8" s="63">
        <f t="shared" ref="U8:U35" si="17">T8/40.3399</f>
        <v>0.6558687916616055</v>
      </c>
      <c r="W8" s="36"/>
    </row>
    <row r="9" spans="1:23" x14ac:dyDescent="0.3">
      <c r="A9" s="16">
        <f t="shared" ref="A9:A35" si="18">+A8+1</f>
        <v>1</v>
      </c>
      <c r="B9" s="66">
        <v>41706.69</v>
      </c>
      <c r="C9" s="86"/>
      <c r="D9" s="66">
        <f t="shared" si="0"/>
        <v>55031.977455</v>
      </c>
      <c r="E9" s="67">
        <f t="shared" si="1"/>
        <v>1364.2070866561394</v>
      </c>
      <c r="F9" s="66">
        <f t="shared" si="2"/>
        <v>4585.9981212499997</v>
      </c>
      <c r="G9" s="67">
        <f t="shared" si="3"/>
        <v>113.68392388801162</v>
      </c>
      <c r="H9" s="66">
        <f t="shared" si="4"/>
        <v>0</v>
      </c>
      <c r="I9" s="67">
        <f t="shared" si="5"/>
        <v>0</v>
      </c>
      <c r="J9" s="66">
        <f t="shared" si="6"/>
        <v>0</v>
      </c>
      <c r="K9" s="67">
        <f t="shared" si="7"/>
        <v>0</v>
      </c>
      <c r="L9" s="62">
        <f t="shared" si="8"/>
        <v>27.850191019736844</v>
      </c>
      <c r="M9" s="63">
        <f t="shared" si="9"/>
        <v>0.69038820174905846</v>
      </c>
      <c r="N9" s="62">
        <f t="shared" si="10"/>
        <v>13.925095509868422</v>
      </c>
      <c r="O9" s="63">
        <f t="shared" si="11"/>
        <v>0.34519410087452923</v>
      </c>
      <c r="P9" s="62">
        <f t="shared" si="12"/>
        <v>5.5700382039473686</v>
      </c>
      <c r="Q9" s="63">
        <f t="shared" si="13"/>
        <v>0.13807764034981168</v>
      </c>
      <c r="R9" s="23">
        <f t="shared" si="14"/>
        <v>27.85019101973684</v>
      </c>
      <c r="S9" s="23">
        <f t="shared" si="15"/>
        <v>0.69038820174905835</v>
      </c>
      <c r="T9" s="62">
        <f t="shared" si="16"/>
        <v>26.45768146875</v>
      </c>
      <c r="U9" s="63">
        <f t="shared" si="17"/>
        <v>0.6558687916616055</v>
      </c>
      <c r="W9" s="36"/>
    </row>
    <row r="10" spans="1:23" x14ac:dyDescent="0.3">
      <c r="A10" s="16">
        <f t="shared" si="18"/>
        <v>2</v>
      </c>
      <c r="B10" s="66">
        <v>43337.599999999999</v>
      </c>
      <c r="C10" s="86"/>
      <c r="D10" s="66">
        <f t="shared" si="0"/>
        <v>57183.963199999991</v>
      </c>
      <c r="E10" s="67">
        <f t="shared" si="1"/>
        <v>1417.5534198151208</v>
      </c>
      <c r="F10" s="66">
        <f t="shared" si="2"/>
        <v>4765.3302666666659</v>
      </c>
      <c r="G10" s="67">
        <f t="shared" si="3"/>
        <v>118.12945165126007</v>
      </c>
      <c r="H10" s="66">
        <f t="shared" si="4"/>
        <v>0</v>
      </c>
      <c r="I10" s="67">
        <f t="shared" si="5"/>
        <v>0</v>
      </c>
      <c r="J10" s="66">
        <f t="shared" si="6"/>
        <v>0</v>
      </c>
      <c r="K10" s="67">
        <f t="shared" si="7"/>
        <v>0</v>
      </c>
      <c r="L10" s="62">
        <f t="shared" si="8"/>
        <v>28.939252631578942</v>
      </c>
      <c r="M10" s="63">
        <f t="shared" si="9"/>
        <v>0.71738533391453474</v>
      </c>
      <c r="N10" s="62">
        <f t="shared" si="10"/>
        <v>14.469626315789471</v>
      </c>
      <c r="O10" s="63">
        <f t="shared" si="11"/>
        <v>0.35869266695726737</v>
      </c>
      <c r="P10" s="62">
        <f t="shared" si="12"/>
        <v>5.787850526315788</v>
      </c>
      <c r="Q10" s="63">
        <f t="shared" si="13"/>
        <v>0.14347706678290695</v>
      </c>
      <c r="R10" s="23">
        <f t="shared" si="14"/>
        <v>28.939252631578945</v>
      </c>
      <c r="S10" s="23">
        <f t="shared" si="15"/>
        <v>0.71738533391453485</v>
      </c>
      <c r="T10" s="62">
        <f t="shared" si="16"/>
        <v>27.492289999999997</v>
      </c>
      <c r="U10" s="63">
        <f t="shared" si="17"/>
        <v>0.68151606721880809</v>
      </c>
      <c r="W10" s="36"/>
    </row>
    <row r="11" spans="1:23" x14ac:dyDescent="0.3">
      <c r="A11" s="16">
        <f t="shared" si="18"/>
        <v>3</v>
      </c>
      <c r="B11" s="66">
        <v>43337.599999999999</v>
      </c>
      <c r="C11" s="86"/>
      <c r="D11" s="66">
        <f t="shared" si="0"/>
        <v>57183.963199999991</v>
      </c>
      <c r="E11" s="67">
        <f t="shared" si="1"/>
        <v>1417.5534198151208</v>
      </c>
      <c r="F11" s="66">
        <f t="shared" si="2"/>
        <v>4765.3302666666659</v>
      </c>
      <c r="G11" s="67">
        <f t="shared" si="3"/>
        <v>118.12945165126007</v>
      </c>
      <c r="H11" s="66">
        <f t="shared" si="4"/>
        <v>0</v>
      </c>
      <c r="I11" s="67">
        <f t="shared" si="5"/>
        <v>0</v>
      </c>
      <c r="J11" s="66">
        <f t="shared" si="6"/>
        <v>0</v>
      </c>
      <c r="K11" s="67">
        <f t="shared" si="7"/>
        <v>0</v>
      </c>
      <c r="L11" s="62">
        <f t="shared" si="8"/>
        <v>28.939252631578942</v>
      </c>
      <c r="M11" s="63">
        <f t="shared" si="9"/>
        <v>0.71738533391453474</v>
      </c>
      <c r="N11" s="62">
        <f t="shared" si="10"/>
        <v>14.469626315789471</v>
      </c>
      <c r="O11" s="63">
        <f t="shared" si="11"/>
        <v>0.35869266695726737</v>
      </c>
      <c r="P11" s="62">
        <f t="shared" si="12"/>
        <v>5.787850526315788</v>
      </c>
      <c r="Q11" s="63">
        <f t="shared" si="13"/>
        <v>0.14347706678290695</v>
      </c>
      <c r="R11" s="23">
        <f t="shared" si="14"/>
        <v>28.939252631578945</v>
      </c>
      <c r="S11" s="23">
        <f t="shared" si="15"/>
        <v>0.71738533391453485</v>
      </c>
      <c r="T11" s="62">
        <f t="shared" si="16"/>
        <v>27.492289999999997</v>
      </c>
      <c r="U11" s="63">
        <f t="shared" si="17"/>
        <v>0.68151606721880809</v>
      </c>
      <c r="W11" s="36"/>
    </row>
    <row r="12" spans="1:23" x14ac:dyDescent="0.3">
      <c r="A12" s="16">
        <f t="shared" si="18"/>
        <v>4</v>
      </c>
      <c r="B12" s="66">
        <v>44968.51</v>
      </c>
      <c r="C12" s="86"/>
      <c r="D12" s="66">
        <f t="shared" si="0"/>
        <v>59335.948944999996</v>
      </c>
      <c r="E12" s="67">
        <f t="shared" si="1"/>
        <v>1470.8997529741025</v>
      </c>
      <c r="F12" s="66">
        <f t="shared" si="2"/>
        <v>4944.662412083333</v>
      </c>
      <c r="G12" s="67">
        <f t="shared" si="3"/>
        <v>122.57497941450853</v>
      </c>
      <c r="H12" s="66">
        <f t="shared" si="4"/>
        <v>0</v>
      </c>
      <c r="I12" s="67">
        <f t="shared" si="5"/>
        <v>0</v>
      </c>
      <c r="J12" s="66">
        <f t="shared" si="6"/>
        <v>0</v>
      </c>
      <c r="K12" s="67">
        <f t="shared" si="7"/>
        <v>0</v>
      </c>
      <c r="L12" s="62">
        <f t="shared" si="8"/>
        <v>30.02831424342105</v>
      </c>
      <c r="M12" s="63">
        <f t="shared" si="9"/>
        <v>0.74438246608001135</v>
      </c>
      <c r="N12" s="62">
        <f t="shared" si="10"/>
        <v>15.014157121710525</v>
      </c>
      <c r="O12" s="63">
        <f t="shared" si="11"/>
        <v>0.37219123304000568</v>
      </c>
      <c r="P12" s="62">
        <f t="shared" si="12"/>
        <v>6.0056628486842101</v>
      </c>
      <c r="Q12" s="63">
        <f t="shared" si="13"/>
        <v>0.14887649321600227</v>
      </c>
      <c r="R12" s="23">
        <f t="shared" si="14"/>
        <v>30.02831424342105</v>
      </c>
      <c r="S12" s="23">
        <f t="shared" si="15"/>
        <v>0.74438246608001135</v>
      </c>
      <c r="T12" s="62">
        <f t="shared" si="16"/>
        <v>28.526898531249998</v>
      </c>
      <c r="U12" s="63">
        <f t="shared" si="17"/>
        <v>0.70716334277601078</v>
      </c>
      <c r="W12" s="36"/>
    </row>
    <row r="13" spans="1:23" x14ac:dyDescent="0.3">
      <c r="A13" s="16">
        <f t="shared" si="18"/>
        <v>5</v>
      </c>
      <c r="B13" s="66">
        <v>44968.51</v>
      </c>
      <c r="C13" s="86"/>
      <c r="D13" s="66">
        <f t="shared" si="0"/>
        <v>59335.948944999996</v>
      </c>
      <c r="E13" s="67">
        <f t="shared" si="1"/>
        <v>1470.8997529741025</v>
      </c>
      <c r="F13" s="66">
        <f t="shared" si="2"/>
        <v>4944.662412083333</v>
      </c>
      <c r="G13" s="67">
        <f t="shared" si="3"/>
        <v>122.57497941450853</v>
      </c>
      <c r="H13" s="66">
        <f t="shared" si="4"/>
        <v>0</v>
      </c>
      <c r="I13" s="67">
        <f t="shared" si="5"/>
        <v>0</v>
      </c>
      <c r="J13" s="66">
        <f t="shared" si="6"/>
        <v>0</v>
      </c>
      <c r="K13" s="67">
        <f t="shared" si="7"/>
        <v>0</v>
      </c>
      <c r="L13" s="62">
        <f t="shared" si="8"/>
        <v>30.02831424342105</v>
      </c>
      <c r="M13" s="63">
        <f t="shared" si="9"/>
        <v>0.74438246608001135</v>
      </c>
      <c r="N13" s="62">
        <f t="shared" si="10"/>
        <v>15.014157121710525</v>
      </c>
      <c r="O13" s="63">
        <f t="shared" si="11"/>
        <v>0.37219123304000568</v>
      </c>
      <c r="P13" s="62">
        <f t="shared" si="12"/>
        <v>6.0056628486842101</v>
      </c>
      <c r="Q13" s="63">
        <f t="shared" si="13"/>
        <v>0.14887649321600227</v>
      </c>
      <c r="R13" s="23">
        <f t="shared" si="14"/>
        <v>30.02831424342105</v>
      </c>
      <c r="S13" s="23">
        <f t="shared" si="15"/>
        <v>0.74438246608001135</v>
      </c>
      <c r="T13" s="62">
        <f t="shared" si="16"/>
        <v>28.526898531249998</v>
      </c>
      <c r="U13" s="63">
        <f t="shared" si="17"/>
        <v>0.70716334277601078</v>
      </c>
      <c r="W13" s="36"/>
    </row>
    <row r="14" spans="1:23" x14ac:dyDescent="0.3">
      <c r="A14" s="16">
        <f t="shared" si="18"/>
        <v>6</v>
      </c>
      <c r="B14" s="66">
        <v>46599.03</v>
      </c>
      <c r="C14" s="86"/>
      <c r="D14" s="66">
        <f t="shared" si="0"/>
        <v>61487.420084999991</v>
      </c>
      <c r="E14" s="67">
        <f t="shared" si="1"/>
        <v>1524.2333294083523</v>
      </c>
      <c r="F14" s="66">
        <f t="shared" si="2"/>
        <v>5123.9516737499998</v>
      </c>
      <c r="G14" s="67">
        <f t="shared" si="3"/>
        <v>127.01944411736271</v>
      </c>
      <c r="H14" s="66">
        <f t="shared" si="4"/>
        <v>0</v>
      </c>
      <c r="I14" s="67">
        <f t="shared" si="5"/>
        <v>0</v>
      </c>
      <c r="J14" s="66">
        <f t="shared" si="6"/>
        <v>0</v>
      </c>
      <c r="K14" s="67">
        <f t="shared" si="7"/>
        <v>0</v>
      </c>
      <c r="L14" s="62">
        <f t="shared" si="8"/>
        <v>31.117115427631575</v>
      </c>
      <c r="M14" s="63">
        <f t="shared" si="9"/>
        <v>0.77137314241313371</v>
      </c>
      <c r="N14" s="62">
        <f t="shared" si="10"/>
        <v>15.558557713815787</v>
      </c>
      <c r="O14" s="63">
        <f t="shared" si="11"/>
        <v>0.38568657120656685</v>
      </c>
      <c r="P14" s="62">
        <f t="shared" si="12"/>
        <v>6.2234230855263153</v>
      </c>
      <c r="Q14" s="63">
        <f t="shared" si="13"/>
        <v>0.15427462848262677</v>
      </c>
      <c r="R14" s="23">
        <f t="shared" si="14"/>
        <v>31.117115427631575</v>
      </c>
      <c r="S14" s="23">
        <f t="shared" si="15"/>
        <v>0.77137314241313371</v>
      </c>
      <c r="T14" s="62">
        <f t="shared" si="16"/>
        <v>29.561259656249995</v>
      </c>
      <c r="U14" s="63">
        <f t="shared" si="17"/>
        <v>0.73280448529247699</v>
      </c>
      <c r="W14" s="36"/>
    </row>
    <row r="15" spans="1:23" x14ac:dyDescent="0.3">
      <c r="A15" s="16">
        <f t="shared" si="18"/>
        <v>7</v>
      </c>
      <c r="B15" s="66">
        <v>46599.03</v>
      </c>
      <c r="C15" s="86"/>
      <c r="D15" s="66">
        <f t="shared" si="0"/>
        <v>61487.420084999991</v>
      </c>
      <c r="E15" s="67">
        <f t="shared" si="1"/>
        <v>1524.2333294083523</v>
      </c>
      <c r="F15" s="66">
        <f t="shared" si="2"/>
        <v>5123.9516737499998</v>
      </c>
      <c r="G15" s="67">
        <f t="shared" si="3"/>
        <v>127.01944411736271</v>
      </c>
      <c r="H15" s="66">
        <f t="shared" si="4"/>
        <v>0</v>
      </c>
      <c r="I15" s="67">
        <f t="shared" si="5"/>
        <v>0</v>
      </c>
      <c r="J15" s="66">
        <f t="shared" si="6"/>
        <v>0</v>
      </c>
      <c r="K15" s="67">
        <f t="shared" si="7"/>
        <v>0</v>
      </c>
      <c r="L15" s="62">
        <f t="shared" si="8"/>
        <v>31.117115427631575</v>
      </c>
      <c r="M15" s="63">
        <f t="shared" si="9"/>
        <v>0.77137314241313371</v>
      </c>
      <c r="N15" s="62">
        <f t="shared" si="10"/>
        <v>15.558557713815787</v>
      </c>
      <c r="O15" s="63">
        <f t="shared" si="11"/>
        <v>0.38568657120656685</v>
      </c>
      <c r="P15" s="62">
        <f t="shared" si="12"/>
        <v>6.2234230855263153</v>
      </c>
      <c r="Q15" s="63">
        <f t="shared" si="13"/>
        <v>0.15427462848262677</v>
      </c>
      <c r="R15" s="23">
        <f t="shared" si="14"/>
        <v>31.117115427631575</v>
      </c>
      <c r="S15" s="23">
        <f t="shared" si="15"/>
        <v>0.77137314241313371</v>
      </c>
      <c r="T15" s="62">
        <f t="shared" si="16"/>
        <v>29.561259656249995</v>
      </c>
      <c r="U15" s="63">
        <f t="shared" si="17"/>
        <v>0.73280448529247699</v>
      </c>
      <c r="W15" s="36"/>
    </row>
    <row r="16" spans="1:23" x14ac:dyDescent="0.3">
      <c r="A16" s="16">
        <f t="shared" si="18"/>
        <v>8</v>
      </c>
      <c r="B16" s="66">
        <v>48229.94</v>
      </c>
      <c r="C16" s="86"/>
      <c r="D16" s="66">
        <f t="shared" si="0"/>
        <v>63639.405829999996</v>
      </c>
      <c r="E16" s="67">
        <f t="shared" si="1"/>
        <v>1577.579662567334</v>
      </c>
      <c r="F16" s="66">
        <f t="shared" si="2"/>
        <v>5303.2838191666669</v>
      </c>
      <c r="G16" s="67">
        <f t="shared" si="3"/>
        <v>131.46497188061119</v>
      </c>
      <c r="H16" s="66">
        <f t="shared" si="4"/>
        <v>0</v>
      </c>
      <c r="I16" s="67">
        <f t="shared" si="5"/>
        <v>0</v>
      </c>
      <c r="J16" s="66">
        <f t="shared" si="6"/>
        <v>0</v>
      </c>
      <c r="K16" s="67">
        <f t="shared" si="7"/>
        <v>0</v>
      </c>
      <c r="L16" s="62">
        <f t="shared" si="8"/>
        <v>32.20617703947368</v>
      </c>
      <c r="M16" s="63">
        <f t="shared" si="9"/>
        <v>0.79837027457861021</v>
      </c>
      <c r="N16" s="62">
        <f t="shared" si="10"/>
        <v>16.10308851973684</v>
      </c>
      <c r="O16" s="63">
        <f t="shared" si="11"/>
        <v>0.3991851372893051</v>
      </c>
      <c r="P16" s="62">
        <f t="shared" si="12"/>
        <v>6.4412354078947356</v>
      </c>
      <c r="Q16" s="63">
        <f t="shared" si="13"/>
        <v>0.15967405491572204</v>
      </c>
      <c r="R16" s="23">
        <f t="shared" si="14"/>
        <v>32.206177039473687</v>
      </c>
      <c r="S16" s="23">
        <f t="shared" si="15"/>
        <v>0.79837027457861043</v>
      </c>
      <c r="T16" s="62">
        <f t="shared" si="16"/>
        <v>30.595868187499999</v>
      </c>
      <c r="U16" s="63">
        <f t="shared" si="17"/>
        <v>0.7584517608496798</v>
      </c>
      <c r="W16" s="36"/>
    </row>
    <row r="17" spans="1:23" x14ac:dyDescent="0.3">
      <c r="A17" s="16">
        <f t="shared" si="18"/>
        <v>9</v>
      </c>
      <c r="B17" s="66">
        <v>48229.94</v>
      </c>
      <c r="C17" s="86"/>
      <c r="D17" s="66">
        <f t="shared" si="0"/>
        <v>63639.405829999996</v>
      </c>
      <c r="E17" s="67">
        <f t="shared" si="1"/>
        <v>1577.579662567334</v>
      </c>
      <c r="F17" s="66">
        <f t="shared" si="2"/>
        <v>5303.2838191666669</v>
      </c>
      <c r="G17" s="67">
        <f t="shared" si="3"/>
        <v>131.46497188061119</v>
      </c>
      <c r="H17" s="66">
        <f t="shared" si="4"/>
        <v>0</v>
      </c>
      <c r="I17" s="67">
        <f t="shared" si="5"/>
        <v>0</v>
      </c>
      <c r="J17" s="66">
        <f t="shared" si="6"/>
        <v>0</v>
      </c>
      <c r="K17" s="67">
        <f t="shared" si="7"/>
        <v>0</v>
      </c>
      <c r="L17" s="62">
        <f t="shared" si="8"/>
        <v>32.20617703947368</v>
      </c>
      <c r="M17" s="63">
        <f t="shared" si="9"/>
        <v>0.79837027457861021</v>
      </c>
      <c r="N17" s="62">
        <f t="shared" si="10"/>
        <v>16.10308851973684</v>
      </c>
      <c r="O17" s="63">
        <f t="shared" si="11"/>
        <v>0.3991851372893051</v>
      </c>
      <c r="P17" s="62">
        <f t="shared" si="12"/>
        <v>6.4412354078947356</v>
      </c>
      <c r="Q17" s="63">
        <f t="shared" si="13"/>
        <v>0.15967405491572204</v>
      </c>
      <c r="R17" s="23">
        <f t="shared" si="14"/>
        <v>32.206177039473687</v>
      </c>
      <c r="S17" s="23">
        <f t="shared" si="15"/>
        <v>0.79837027457861043</v>
      </c>
      <c r="T17" s="62">
        <f t="shared" si="16"/>
        <v>30.595868187499999</v>
      </c>
      <c r="U17" s="63">
        <f t="shared" si="17"/>
        <v>0.7584517608496798</v>
      </c>
      <c r="W17" s="36"/>
    </row>
    <row r="18" spans="1:23" x14ac:dyDescent="0.3">
      <c r="A18" s="16">
        <f t="shared" si="18"/>
        <v>10</v>
      </c>
      <c r="B18" s="66">
        <v>49860.85</v>
      </c>
      <c r="C18" s="86"/>
      <c r="D18" s="66">
        <f t="shared" si="0"/>
        <v>65791.391574999987</v>
      </c>
      <c r="E18" s="67">
        <f t="shared" si="1"/>
        <v>1630.9259957263153</v>
      </c>
      <c r="F18" s="66">
        <f t="shared" si="2"/>
        <v>5482.6159645833332</v>
      </c>
      <c r="G18" s="67">
        <f t="shared" si="3"/>
        <v>135.91049964385962</v>
      </c>
      <c r="H18" s="66">
        <f t="shared" si="4"/>
        <v>0</v>
      </c>
      <c r="I18" s="67">
        <f t="shared" si="5"/>
        <v>0</v>
      </c>
      <c r="J18" s="66">
        <f t="shared" si="6"/>
        <v>0</v>
      </c>
      <c r="K18" s="67">
        <f t="shared" si="7"/>
        <v>0</v>
      </c>
      <c r="L18" s="62">
        <f t="shared" si="8"/>
        <v>33.295238651315785</v>
      </c>
      <c r="M18" s="63">
        <f t="shared" si="9"/>
        <v>0.82536740674408671</v>
      </c>
      <c r="N18" s="62">
        <f t="shared" si="10"/>
        <v>16.647619325657892</v>
      </c>
      <c r="O18" s="63">
        <f t="shared" si="11"/>
        <v>0.41268370337204335</v>
      </c>
      <c r="P18" s="62">
        <f t="shared" si="12"/>
        <v>6.6590477302631568</v>
      </c>
      <c r="Q18" s="63">
        <f t="shared" si="13"/>
        <v>0.16507348134881733</v>
      </c>
      <c r="R18" s="23">
        <f t="shared" si="14"/>
        <v>33.295238651315792</v>
      </c>
      <c r="S18" s="23">
        <f t="shared" si="15"/>
        <v>0.82536740674408693</v>
      </c>
      <c r="T18" s="62">
        <f t="shared" si="16"/>
        <v>31.630476718749993</v>
      </c>
      <c r="U18" s="63">
        <f t="shared" si="17"/>
        <v>0.78409903640688228</v>
      </c>
      <c r="W18" s="36"/>
    </row>
    <row r="19" spans="1:23" x14ac:dyDescent="0.3">
      <c r="A19" s="16">
        <f t="shared" si="18"/>
        <v>11</v>
      </c>
      <c r="B19" s="66">
        <v>49860.85</v>
      </c>
      <c r="C19" s="86"/>
      <c r="D19" s="66">
        <f t="shared" si="0"/>
        <v>65791.391574999987</v>
      </c>
      <c r="E19" s="67">
        <f t="shared" si="1"/>
        <v>1630.9259957263153</v>
      </c>
      <c r="F19" s="66">
        <f t="shared" si="2"/>
        <v>5482.6159645833332</v>
      </c>
      <c r="G19" s="67">
        <f t="shared" si="3"/>
        <v>135.91049964385962</v>
      </c>
      <c r="H19" s="66">
        <f t="shared" si="4"/>
        <v>0</v>
      </c>
      <c r="I19" s="67">
        <f t="shared" si="5"/>
        <v>0</v>
      </c>
      <c r="J19" s="66">
        <f t="shared" si="6"/>
        <v>0</v>
      </c>
      <c r="K19" s="67">
        <f t="shared" si="7"/>
        <v>0</v>
      </c>
      <c r="L19" s="62">
        <f t="shared" si="8"/>
        <v>33.295238651315785</v>
      </c>
      <c r="M19" s="63">
        <f t="shared" si="9"/>
        <v>0.82536740674408671</v>
      </c>
      <c r="N19" s="62">
        <f t="shared" si="10"/>
        <v>16.647619325657892</v>
      </c>
      <c r="O19" s="63">
        <f t="shared" si="11"/>
        <v>0.41268370337204335</v>
      </c>
      <c r="P19" s="62">
        <f t="shared" si="12"/>
        <v>6.6590477302631568</v>
      </c>
      <c r="Q19" s="63">
        <f t="shared" si="13"/>
        <v>0.16507348134881733</v>
      </c>
      <c r="R19" s="23">
        <f t="shared" si="14"/>
        <v>33.295238651315792</v>
      </c>
      <c r="S19" s="23">
        <f t="shared" si="15"/>
        <v>0.82536740674408693</v>
      </c>
      <c r="T19" s="62">
        <f t="shared" si="16"/>
        <v>31.630476718749993</v>
      </c>
      <c r="U19" s="63">
        <f t="shared" si="17"/>
        <v>0.78409903640688228</v>
      </c>
      <c r="W19" s="36"/>
    </row>
    <row r="20" spans="1:23" x14ac:dyDescent="0.3">
      <c r="A20" s="16">
        <f t="shared" si="18"/>
        <v>12</v>
      </c>
      <c r="B20" s="66">
        <v>51491.75</v>
      </c>
      <c r="C20" s="86"/>
      <c r="D20" s="66">
        <f t="shared" si="0"/>
        <v>67943.364124999993</v>
      </c>
      <c r="E20" s="67">
        <f t="shared" si="1"/>
        <v>1684.2720017897911</v>
      </c>
      <c r="F20" s="66">
        <f t="shared" si="2"/>
        <v>5661.9470104166667</v>
      </c>
      <c r="G20" s="67">
        <f t="shared" si="3"/>
        <v>140.35600014914928</v>
      </c>
      <c r="H20" s="66">
        <f t="shared" si="4"/>
        <v>0</v>
      </c>
      <c r="I20" s="67">
        <f t="shared" si="5"/>
        <v>0</v>
      </c>
      <c r="J20" s="66">
        <f t="shared" si="6"/>
        <v>0</v>
      </c>
      <c r="K20" s="67">
        <f t="shared" si="7"/>
        <v>0</v>
      </c>
      <c r="L20" s="62">
        <f t="shared" si="8"/>
        <v>34.384293585526315</v>
      </c>
      <c r="M20" s="63">
        <f t="shared" si="9"/>
        <v>0.85236437337540039</v>
      </c>
      <c r="N20" s="62">
        <f t="shared" si="10"/>
        <v>17.192146792763157</v>
      </c>
      <c r="O20" s="63">
        <f t="shared" si="11"/>
        <v>0.42618218668770019</v>
      </c>
      <c r="P20" s="62">
        <f t="shared" si="12"/>
        <v>6.8768587171052626</v>
      </c>
      <c r="Q20" s="63">
        <f t="shared" si="13"/>
        <v>0.17047287467508007</v>
      </c>
      <c r="R20" s="23">
        <f t="shared" si="14"/>
        <v>34.384293585526315</v>
      </c>
      <c r="S20" s="23">
        <f t="shared" si="15"/>
        <v>0.85236437337540039</v>
      </c>
      <c r="T20" s="62">
        <f t="shared" si="16"/>
        <v>32.665078906249995</v>
      </c>
      <c r="U20" s="63">
        <f t="shared" si="17"/>
        <v>0.80974615470663025</v>
      </c>
      <c r="W20" s="36"/>
    </row>
    <row r="21" spans="1:23" x14ac:dyDescent="0.3">
      <c r="A21" s="16">
        <f t="shared" si="18"/>
        <v>13</v>
      </c>
      <c r="B21" s="66">
        <v>51491.75</v>
      </c>
      <c r="C21" s="86"/>
      <c r="D21" s="66">
        <f t="shared" si="0"/>
        <v>67943.364124999993</v>
      </c>
      <c r="E21" s="67">
        <f t="shared" si="1"/>
        <v>1684.2720017897911</v>
      </c>
      <c r="F21" s="66">
        <f t="shared" si="2"/>
        <v>5661.9470104166667</v>
      </c>
      <c r="G21" s="67">
        <f t="shared" si="3"/>
        <v>140.35600014914928</v>
      </c>
      <c r="H21" s="66">
        <f t="shared" si="4"/>
        <v>0</v>
      </c>
      <c r="I21" s="67">
        <f t="shared" si="5"/>
        <v>0</v>
      </c>
      <c r="J21" s="66">
        <f t="shared" si="6"/>
        <v>0</v>
      </c>
      <c r="K21" s="67">
        <f t="shared" si="7"/>
        <v>0</v>
      </c>
      <c r="L21" s="62">
        <f t="shared" si="8"/>
        <v>34.384293585526315</v>
      </c>
      <c r="M21" s="63">
        <f t="shared" si="9"/>
        <v>0.85236437337540039</v>
      </c>
      <c r="N21" s="62">
        <f t="shared" si="10"/>
        <v>17.192146792763157</v>
      </c>
      <c r="O21" s="63">
        <f t="shared" si="11"/>
        <v>0.42618218668770019</v>
      </c>
      <c r="P21" s="62">
        <f t="shared" si="12"/>
        <v>6.8768587171052626</v>
      </c>
      <c r="Q21" s="63">
        <f t="shared" si="13"/>
        <v>0.17047287467508007</v>
      </c>
      <c r="R21" s="23">
        <f t="shared" si="14"/>
        <v>34.384293585526315</v>
      </c>
      <c r="S21" s="23">
        <f t="shared" si="15"/>
        <v>0.85236437337540039</v>
      </c>
      <c r="T21" s="62">
        <f t="shared" si="16"/>
        <v>32.665078906249995</v>
      </c>
      <c r="U21" s="63">
        <f t="shared" si="17"/>
        <v>0.80974615470663025</v>
      </c>
      <c r="W21" s="36"/>
    </row>
    <row r="22" spans="1:23" x14ac:dyDescent="0.3">
      <c r="A22" s="16">
        <f t="shared" si="18"/>
        <v>14</v>
      </c>
      <c r="B22" s="66">
        <v>53122.66</v>
      </c>
      <c r="C22" s="86"/>
      <c r="D22" s="66">
        <f t="shared" si="0"/>
        <v>70095.349870000005</v>
      </c>
      <c r="E22" s="67">
        <f t="shared" si="1"/>
        <v>1737.6183349487728</v>
      </c>
      <c r="F22" s="66">
        <f t="shared" si="2"/>
        <v>5841.2791558333329</v>
      </c>
      <c r="G22" s="67">
        <f t="shared" si="3"/>
        <v>144.80152791239772</v>
      </c>
      <c r="H22" s="66">
        <f t="shared" si="4"/>
        <v>0</v>
      </c>
      <c r="I22" s="67">
        <f t="shared" si="5"/>
        <v>0</v>
      </c>
      <c r="J22" s="66">
        <f t="shared" si="6"/>
        <v>0</v>
      </c>
      <c r="K22" s="67">
        <f t="shared" si="7"/>
        <v>0</v>
      </c>
      <c r="L22" s="62">
        <f t="shared" si="8"/>
        <v>35.473355197368427</v>
      </c>
      <c r="M22" s="63">
        <f t="shared" si="9"/>
        <v>0.87936150554087711</v>
      </c>
      <c r="N22" s="62">
        <f t="shared" si="10"/>
        <v>17.736677598684214</v>
      </c>
      <c r="O22" s="63">
        <f t="shared" si="11"/>
        <v>0.43968075277043855</v>
      </c>
      <c r="P22" s="62">
        <f t="shared" si="12"/>
        <v>7.0946710394736856</v>
      </c>
      <c r="Q22" s="63">
        <f t="shared" si="13"/>
        <v>0.17587230110817542</v>
      </c>
      <c r="R22" s="23">
        <f t="shared" si="14"/>
        <v>35.47335519736842</v>
      </c>
      <c r="S22" s="23">
        <f t="shared" si="15"/>
        <v>0.87936150554087689</v>
      </c>
      <c r="T22" s="62">
        <f t="shared" si="16"/>
        <v>33.699687437500003</v>
      </c>
      <c r="U22" s="63">
        <f t="shared" si="17"/>
        <v>0.83539343026383317</v>
      </c>
      <c r="W22" s="36"/>
    </row>
    <row r="23" spans="1:23" x14ac:dyDescent="0.3">
      <c r="A23" s="16">
        <f t="shared" si="18"/>
        <v>15</v>
      </c>
      <c r="B23" s="66">
        <v>53122.66</v>
      </c>
      <c r="C23" s="86"/>
      <c r="D23" s="66">
        <f t="shared" si="0"/>
        <v>70095.349870000005</v>
      </c>
      <c r="E23" s="67">
        <f t="shared" si="1"/>
        <v>1737.6183349487728</v>
      </c>
      <c r="F23" s="66">
        <f t="shared" si="2"/>
        <v>5841.2791558333329</v>
      </c>
      <c r="G23" s="67">
        <f t="shared" si="3"/>
        <v>144.80152791239772</v>
      </c>
      <c r="H23" s="66">
        <f t="shared" si="4"/>
        <v>0</v>
      </c>
      <c r="I23" s="67">
        <f t="shared" si="5"/>
        <v>0</v>
      </c>
      <c r="J23" s="66">
        <f t="shared" si="6"/>
        <v>0</v>
      </c>
      <c r="K23" s="67">
        <f t="shared" si="7"/>
        <v>0</v>
      </c>
      <c r="L23" s="62">
        <f t="shared" si="8"/>
        <v>35.473355197368427</v>
      </c>
      <c r="M23" s="63">
        <f t="shared" si="9"/>
        <v>0.87936150554087711</v>
      </c>
      <c r="N23" s="62">
        <f t="shared" si="10"/>
        <v>17.736677598684214</v>
      </c>
      <c r="O23" s="63">
        <f t="shared" si="11"/>
        <v>0.43968075277043855</v>
      </c>
      <c r="P23" s="62">
        <f t="shared" si="12"/>
        <v>7.0946710394736856</v>
      </c>
      <c r="Q23" s="63">
        <f t="shared" si="13"/>
        <v>0.17587230110817542</v>
      </c>
      <c r="R23" s="23">
        <f t="shared" si="14"/>
        <v>35.47335519736842</v>
      </c>
      <c r="S23" s="23">
        <f t="shared" si="15"/>
        <v>0.87936150554087689</v>
      </c>
      <c r="T23" s="62">
        <f t="shared" si="16"/>
        <v>33.699687437500003</v>
      </c>
      <c r="U23" s="63">
        <f t="shared" si="17"/>
        <v>0.83539343026383317</v>
      </c>
      <c r="W23" s="36"/>
    </row>
    <row r="24" spans="1:23" x14ac:dyDescent="0.3">
      <c r="A24" s="16">
        <f t="shared" si="18"/>
        <v>16</v>
      </c>
      <c r="B24" s="66">
        <v>54753.57</v>
      </c>
      <c r="C24" s="86"/>
      <c r="D24" s="66">
        <f t="shared" si="0"/>
        <v>72247.335614999989</v>
      </c>
      <c r="E24" s="67">
        <f t="shared" si="1"/>
        <v>1790.9646681077541</v>
      </c>
      <c r="F24" s="66">
        <f t="shared" si="2"/>
        <v>6020.6113012499991</v>
      </c>
      <c r="G24" s="67">
        <f t="shared" si="3"/>
        <v>149.24705567564618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36.562416809210518</v>
      </c>
      <c r="M24" s="63">
        <f t="shared" si="9"/>
        <v>0.90635863770635317</v>
      </c>
      <c r="N24" s="62">
        <f t="shared" si="10"/>
        <v>18.281208404605259</v>
      </c>
      <c r="O24" s="63">
        <f t="shared" si="11"/>
        <v>0.45317931885317658</v>
      </c>
      <c r="P24" s="62">
        <f t="shared" si="12"/>
        <v>7.3124833618421032</v>
      </c>
      <c r="Q24" s="63">
        <f t="shared" si="13"/>
        <v>0.18127172754127063</v>
      </c>
      <c r="R24" s="23">
        <f t="shared" si="14"/>
        <v>36.562416809210518</v>
      </c>
      <c r="S24" s="23">
        <f t="shared" si="15"/>
        <v>0.90635863770635317</v>
      </c>
      <c r="T24" s="62">
        <f t="shared" si="16"/>
        <v>34.734295968749997</v>
      </c>
      <c r="U24" s="63">
        <f t="shared" si="17"/>
        <v>0.86104070582103565</v>
      </c>
      <c r="W24" s="36"/>
    </row>
    <row r="25" spans="1:23" x14ac:dyDescent="0.3">
      <c r="A25" s="16">
        <f t="shared" si="18"/>
        <v>17</v>
      </c>
      <c r="B25" s="66">
        <v>54753.57</v>
      </c>
      <c r="C25" s="86"/>
      <c r="D25" s="66">
        <f t="shared" si="0"/>
        <v>72247.335614999989</v>
      </c>
      <c r="E25" s="67">
        <f t="shared" si="1"/>
        <v>1790.9646681077541</v>
      </c>
      <c r="F25" s="66">
        <f t="shared" si="2"/>
        <v>6020.6113012499991</v>
      </c>
      <c r="G25" s="67">
        <f t="shared" si="3"/>
        <v>149.24705567564618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36.562416809210518</v>
      </c>
      <c r="M25" s="63">
        <f t="shared" si="9"/>
        <v>0.90635863770635317</v>
      </c>
      <c r="N25" s="62">
        <f t="shared" si="10"/>
        <v>18.281208404605259</v>
      </c>
      <c r="O25" s="63">
        <f t="shared" si="11"/>
        <v>0.45317931885317658</v>
      </c>
      <c r="P25" s="62">
        <f t="shared" si="12"/>
        <v>7.3124833618421032</v>
      </c>
      <c r="Q25" s="63">
        <f t="shared" si="13"/>
        <v>0.18127172754127063</v>
      </c>
      <c r="R25" s="23">
        <f t="shared" si="14"/>
        <v>36.562416809210518</v>
      </c>
      <c r="S25" s="23">
        <f t="shared" si="15"/>
        <v>0.90635863770635317</v>
      </c>
      <c r="T25" s="62">
        <f t="shared" si="16"/>
        <v>34.734295968749997</v>
      </c>
      <c r="U25" s="63">
        <f t="shared" si="17"/>
        <v>0.86104070582103565</v>
      </c>
      <c r="W25" s="36"/>
    </row>
    <row r="26" spans="1:23" x14ac:dyDescent="0.3">
      <c r="A26" s="16">
        <f t="shared" si="18"/>
        <v>18</v>
      </c>
      <c r="B26" s="66">
        <v>56384.480000000003</v>
      </c>
      <c r="C26" s="86"/>
      <c r="D26" s="66">
        <f t="shared" si="0"/>
        <v>74399.321360000002</v>
      </c>
      <c r="E26" s="67">
        <f t="shared" si="1"/>
        <v>1844.311001266736</v>
      </c>
      <c r="F26" s="66">
        <f t="shared" si="2"/>
        <v>6199.9434466666662</v>
      </c>
      <c r="G26" s="67">
        <f t="shared" si="3"/>
        <v>153.69258343889464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37.65147842105263</v>
      </c>
      <c r="M26" s="63">
        <f t="shared" si="9"/>
        <v>0.93335576987182989</v>
      </c>
      <c r="N26" s="62">
        <f t="shared" si="10"/>
        <v>18.825739210526315</v>
      </c>
      <c r="O26" s="63">
        <f t="shared" si="11"/>
        <v>0.46667788493591494</v>
      </c>
      <c r="P26" s="62">
        <f t="shared" si="12"/>
        <v>7.5302956842105262</v>
      </c>
      <c r="Q26" s="63">
        <f t="shared" si="13"/>
        <v>0.18667115397436598</v>
      </c>
      <c r="R26" s="23">
        <f t="shared" si="14"/>
        <v>37.65147842105263</v>
      </c>
      <c r="S26" s="23">
        <f t="shared" si="15"/>
        <v>0.93335576987182989</v>
      </c>
      <c r="T26" s="62">
        <f t="shared" si="16"/>
        <v>35.768904499999998</v>
      </c>
      <c r="U26" s="63">
        <f t="shared" si="17"/>
        <v>0.88668798137823834</v>
      </c>
      <c r="W26" s="36"/>
    </row>
    <row r="27" spans="1:23" x14ac:dyDescent="0.3">
      <c r="A27" s="16">
        <f t="shared" si="18"/>
        <v>19</v>
      </c>
      <c r="B27" s="66">
        <v>56384.480000000003</v>
      </c>
      <c r="C27" s="86"/>
      <c r="D27" s="66">
        <f t="shared" si="0"/>
        <v>74399.321360000002</v>
      </c>
      <c r="E27" s="67">
        <f t="shared" si="1"/>
        <v>1844.311001266736</v>
      </c>
      <c r="F27" s="66">
        <f t="shared" si="2"/>
        <v>6199.9434466666662</v>
      </c>
      <c r="G27" s="67">
        <f t="shared" si="3"/>
        <v>153.69258343889464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37.65147842105263</v>
      </c>
      <c r="M27" s="63">
        <f t="shared" si="9"/>
        <v>0.93335576987182989</v>
      </c>
      <c r="N27" s="62">
        <f t="shared" si="10"/>
        <v>18.825739210526315</v>
      </c>
      <c r="O27" s="63">
        <f t="shared" si="11"/>
        <v>0.46667788493591494</v>
      </c>
      <c r="P27" s="62">
        <f t="shared" si="12"/>
        <v>7.5302956842105262</v>
      </c>
      <c r="Q27" s="63">
        <f t="shared" si="13"/>
        <v>0.18667115397436598</v>
      </c>
      <c r="R27" s="23">
        <f t="shared" si="14"/>
        <v>37.65147842105263</v>
      </c>
      <c r="S27" s="23">
        <f t="shared" si="15"/>
        <v>0.93335576987182989</v>
      </c>
      <c r="T27" s="62">
        <f t="shared" si="16"/>
        <v>35.768904499999998</v>
      </c>
      <c r="U27" s="63">
        <f t="shared" si="17"/>
        <v>0.88668798137823834</v>
      </c>
      <c r="W27" s="36"/>
    </row>
    <row r="28" spans="1:23" x14ac:dyDescent="0.3">
      <c r="A28" s="16">
        <f t="shared" si="18"/>
        <v>20</v>
      </c>
      <c r="B28" s="66">
        <v>58015.39</v>
      </c>
      <c r="C28" s="86"/>
      <c r="D28" s="66">
        <f t="shared" si="0"/>
        <v>76551.307105</v>
      </c>
      <c r="E28" s="67">
        <f t="shared" si="1"/>
        <v>1897.6573344257174</v>
      </c>
      <c r="F28" s="66">
        <f t="shared" si="2"/>
        <v>6379.2755920833324</v>
      </c>
      <c r="G28" s="67">
        <f t="shared" si="3"/>
        <v>158.13811120214311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38.740540032894735</v>
      </c>
      <c r="M28" s="63">
        <f t="shared" si="9"/>
        <v>0.96035290203730639</v>
      </c>
      <c r="N28" s="62">
        <f t="shared" si="10"/>
        <v>19.370270016447368</v>
      </c>
      <c r="O28" s="63">
        <f t="shared" si="11"/>
        <v>0.48017645101865319</v>
      </c>
      <c r="P28" s="62">
        <f t="shared" si="12"/>
        <v>7.7481080065789474</v>
      </c>
      <c r="Q28" s="63">
        <f t="shared" si="13"/>
        <v>0.19207058040746128</v>
      </c>
      <c r="R28" s="23">
        <f t="shared" si="14"/>
        <v>38.740540032894728</v>
      </c>
      <c r="S28" s="23">
        <f t="shared" si="15"/>
        <v>0.96035290203730617</v>
      </c>
      <c r="T28" s="62">
        <f t="shared" si="16"/>
        <v>36.803513031249999</v>
      </c>
      <c r="U28" s="63">
        <f t="shared" si="17"/>
        <v>0.91233525693544104</v>
      </c>
      <c r="W28" s="36"/>
    </row>
    <row r="29" spans="1:23" x14ac:dyDescent="0.3">
      <c r="A29" s="16">
        <f t="shared" si="18"/>
        <v>21</v>
      </c>
      <c r="B29" s="66">
        <v>58015.39</v>
      </c>
      <c r="C29" s="86"/>
      <c r="D29" s="66">
        <f t="shared" si="0"/>
        <v>76551.307105</v>
      </c>
      <c r="E29" s="67">
        <f t="shared" si="1"/>
        <v>1897.6573344257174</v>
      </c>
      <c r="F29" s="66">
        <f t="shared" si="2"/>
        <v>6379.2755920833324</v>
      </c>
      <c r="G29" s="67">
        <f t="shared" si="3"/>
        <v>158.13811120214311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38.740540032894735</v>
      </c>
      <c r="M29" s="63">
        <f t="shared" si="9"/>
        <v>0.96035290203730639</v>
      </c>
      <c r="N29" s="62">
        <f t="shared" si="10"/>
        <v>19.370270016447368</v>
      </c>
      <c r="O29" s="63">
        <f t="shared" si="11"/>
        <v>0.48017645101865319</v>
      </c>
      <c r="P29" s="62">
        <f t="shared" si="12"/>
        <v>7.7481080065789474</v>
      </c>
      <c r="Q29" s="63">
        <f t="shared" si="13"/>
        <v>0.19207058040746128</v>
      </c>
      <c r="R29" s="23">
        <f t="shared" si="14"/>
        <v>38.740540032894728</v>
      </c>
      <c r="S29" s="23">
        <f t="shared" si="15"/>
        <v>0.96035290203730617</v>
      </c>
      <c r="T29" s="62">
        <f t="shared" si="16"/>
        <v>36.803513031249999</v>
      </c>
      <c r="U29" s="63">
        <f t="shared" si="17"/>
        <v>0.91233525693544104</v>
      </c>
      <c r="W29" s="36"/>
    </row>
    <row r="30" spans="1:23" x14ac:dyDescent="0.3">
      <c r="A30" s="16">
        <f t="shared" si="18"/>
        <v>22</v>
      </c>
      <c r="B30" s="66">
        <v>59645.91</v>
      </c>
      <c r="C30" s="86"/>
      <c r="D30" s="66">
        <f t="shared" si="0"/>
        <v>78702.778244999994</v>
      </c>
      <c r="E30" s="67">
        <f t="shared" si="1"/>
        <v>1950.9909108599672</v>
      </c>
      <c r="F30" s="66">
        <f t="shared" si="2"/>
        <v>6558.5648537500001</v>
      </c>
      <c r="G30" s="67">
        <f t="shared" si="3"/>
        <v>162.5825759049973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39.829341217105259</v>
      </c>
      <c r="M30" s="63">
        <f t="shared" si="9"/>
        <v>0.98734357837042874</v>
      </c>
      <c r="N30" s="62">
        <f t="shared" si="10"/>
        <v>19.91467060855263</v>
      </c>
      <c r="O30" s="63">
        <f t="shared" si="11"/>
        <v>0.49367178918521437</v>
      </c>
      <c r="P30" s="62">
        <f t="shared" si="12"/>
        <v>7.9658682434210517</v>
      </c>
      <c r="Q30" s="63">
        <f t="shared" si="13"/>
        <v>0.19746871567408575</v>
      </c>
      <c r="R30" s="23">
        <f t="shared" si="14"/>
        <v>39.829341217105267</v>
      </c>
      <c r="S30" s="23">
        <f t="shared" si="15"/>
        <v>0.98734357837042896</v>
      </c>
      <c r="T30" s="62">
        <f t="shared" si="16"/>
        <v>37.837874156249995</v>
      </c>
      <c r="U30" s="63">
        <f t="shared" si="17"/>
        <v>0.93797639945190725</v>
      </c>
      <c r="W30" s="36"/>
    </row>
    <row r="31" spans="1:23" x14ac:dyDescent="0.3">
      <c r="A31" s="16">
        <f t="shared" si="18"/>
        <v>23</v>
      </c>
      <c r="B31" s="66">
        <v>59645.91</v>
      </c>
      <c r="C31" s="86"/>
      <c r="D31" s="66">
        <f t="shared" si="0"/>
        <v>78702.778244999994</v>
      </c>
      <c r="E31" s="67">
        <f t="shared" si="1"/>
        <v>1950.9909108599672</v>
      </c>
      <c r="F31" s="66">
        <f t="shared" si="2"/>
        <v>6558.5648537500001</v>
      </c>
      <c r="G31" s="67">
        <f t="shared" si="3"/>
        <v>162.5825759049973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39.829341217105259</v>
      </c>
      <c r="M31" s="63">
        <f t="shared" si="9"/>
        <v>0.98734357837042874</v>
      </c>
      <c r="N31" s="62">
        <f t="shared" si="10"/>
        <v>19.91467060855263</v>
      </c>
      <c r="O31" s="63">
        <f t="shared" si="11"/>
        <v>0.49367178918521437</v>
      </c>
      <c r="P31" s="62">
        <f t="shared" si="12"/>
        <v>7.9658682434210517</v>
      </c>
      <c r="Q31" s="63">
        <f t="shared" si="13"/>
        <v>0.19746871567408575</v>
      </c>
      <c r="R31" s="23">
        <f t="shared" si="14"/>
        <v>39.829341217105267</v>
      </c>
      <c r="S31" s="23">
        <f t="shared" si="15"/>
        <v>0.98734357837042896</v>
      </c>
      <c r="T31" s="62">
        <f t="shared" si="16"/>
        <v>37.837874156249995</v>
      </c>
      <c r="U31" s="63">
        <f t="shared" si="17"/>
        <v>0.93797639945190725</v>
      </c>
      <c r="W31" s="36"/>
    </row>
    <row r="32" spans="1:23" x14ac:dyDescent="0.3">
      <c r="A32" s="16">
        <f t="shared" si="18"/>
        <v>24</v>
      </c>
      <c r="B32" s="66">
        <v>59645.91</v>
      </c>
      <c r="C32" s="86"/>
      <c r="D32" s="66">
        <f t="shared" si="0"/>
        <v>78702.778244999994</v>
      </c>
      <c r="E32" s="67">
        <f t="shared" si="1"/>
        <v>1950.9909108599672</v>
      </c>
      <c r="F32" s="66">
        <f t="shared" si="2"/>
        <v>6558.5648537500001</v>
      </c>
      <c r="G32" s="67">
        <f t="shared" si="3"/>
        <v>162.5825759049973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39.829341217105259</v>
      </c>
      <c r="M32" s="63">
        <f t="shared" si="9"/>
        <v>0.98734357837042874</v>
      </c>
      <c r="N32" s="62">
        <f t="shared" si="10"/>
        <v>19.91467060855263</v>
      </c>
      <c r="O32" s="63">
        <f t="shared" si="11"/>
        <v>0.49367178918521437</v>
      </c>
      <c r="P32" s="62">
        <f t="shared" si="12"/>
        <v>7.9658682434210517</v>
      </c>
      <c r="Q32" s="63">
        <f t="shared" si="13"/>
        <v>0.19746871567408575</v>
      </c>
      <c r="R32" s="23">
        <f t="shared" si="14"/>
        <v>39.829341217105267</v>
      </c>
      <c r="S32" s="23">
        <f t="shared" si="15"/>
        <v>0.98734357837042896</v>
      </c>
      <c r="T32" s="62">
        <f t="shared" si="16"/>
        <v>37.837874156249995</v>
      </c>
      <c r="U32" s="63">
        <f t="shared" si="17"/>
        <v>0.93797639945190725</v>
      </c>
      <c r="W32" s="36"/>
    </row>
    <row r="33" spans="1:23" x14ac:dyDescent="0.3">
      <c r="A33" s="16">
        <f t="shared" si="18"/>
        <v>25</v>
      </c>
      <c r="B33" s="66">
        <v>59645.91</v>
      </c>
      <c r="C33" s="86"/>
      <c r="D33" s="66">
        <f t="shared" si="0"/>
        <v>78702.778244999994</v>
      </c>
      <c r="E33" s="67">
        <f t="shared" si="1"/>
        <v>1950.9909108599672</v>
      </c>
      <c r="F33" s="66">
        <f t="shared" si="2"/>
        <v>6558.5648537500001</v>
      </c>
      <c r="G33" s="67">
        <f t="shared" si="3"/>
        <v>162.5825759049973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39.829341217105259</v>
      </c>
      <c r="M33" s="63">
        <f t="shared" si="9"/>
        <v>0.98734357837042874</v>
      </c>
      <c r="N33" s="62">
        <f t="shared" si="10"/>
        <v>19.91467060855263</v>
      </c>
      <c r="O33" s="63">
        <f t="shared" si="11"/>
        <v>0.49367178918521437</v>
      </c>
      <c r="P33" s="62">
        <f t="shared" si="12"/>
        <v>7.9658682434210517</v>
      </c>
      <c r="Q33" s="63">
        <f t="shared" si="13"/>
        <v>0.19746871567408575</v>
      </c>
      <c r="R33" s="23">
        <f t="shared" si="14"/>
        <v>39.829341217105267</v>
      </c>
      <c r="S33" s="23">
        <f t="shared" si="15"/>
        <v>0.98734357837042896</v>
      </c>
      <c r="T33" s="62">
        <f t="shared" si="16"/>
        <v>37.837874156249995</v>
      </c>
      <c r="U33" s="63">
        <f t="shared" si="17"/>
        <v>0.93797639945190725</v>
      </c>
      <c r="W33" s="36"/>
    </row>
    <row r="34" spans="1:23" x14ac:dyDescent="0.3">
      <c r="A34" s="16">
        <f t="shared" si="18"/>
        <v>26</v>
      </c>
      <c r="B34" s="66">
        <v>59645.91</v>
      </c>
      <c r="C34" s="86"/>
      <c r="D34" s="66">
        <f t="shared" si="0"/>
        <v>78702.778244999994</v>
      </c>
      <c r="E34" s="67">
        <f t="shared" si="1"/>
        <v>1950.9909108599672</v>
      </c>
      <c r="F34" s="66">
        <f t="shared" si="2"/>
        <v>6558.5648537500001</v>
      </c>
      <c r="G34" s="67">
        <f t="shared" si="3"/>
        <v>162.5825759049973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39.829341217105259</v>
      </c>
      <c r="M34" s="63">
        <f t="shared" si="9"/>
        <v>0.98734357837042874</v>
      </c>
      <c r="N34" s="62">
        <f t="shared" si="10"/>
        <v>19.91467060855263</v>
      </c>
      <c r="O34" s="63">
        <f t="shared" si="11"/>
        <v>0.49367178918521437</v>
      </c>
      <c r="P34" s="62">
        <f t="shared" si="12"/>
        <v>7.9658682434210517</v>
      </c>
      <c r="Q34" s="63">
        <f t="shared" si="13"/>
        <v>0.19746871567408575</v>
      </c>
      <c r="R34" s="23">
        <f t="shared" si="14"/>
        <v>39.829341217105267</v>
      </c>
      <c r="S34" s="23">
        <f t="shared" si="15"/>
        <v>0.98734357837042896</v>
      </c>
      <c r="T34" s="62">
        <f t="shared" si="16"/>
        <v>37.837874156249995</v>
      </c>
      <c r="U34" s="63">
        <f t="shared" si="17"/>
        <v>0.93797639945190725</v>
      </c>
      <c r="W34" s="36"/>
    </row>
    <row r="35" spans="1:23" x14ac:dyDescent="0.3">
      <c r="A35" s="16">
        <f t="shared" si="18"/>
        <v>27</v>
      </c>
      <c r="B35" s="66">
        <v>59645.91</v>
      </c>
      <c r="C35" s="86"/>
      <c r="D35" s="66">
        <f t="shared" si="0"/>
        <v>78702.778244999994</v>
      </c>
      <c r="E35" s="67">
        <f t="shared" si="1"/>
        <v>1950.9909108599672</v>
      </c>
      <c r="F35" s="66">
        <f t="shared" si="2"/>
        <v>6558.5648537500001</v>
      </c>
      <c r="G35" s="67">
        <f t="shared" si="3"/>
        <v>162.5825759049973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39.829341217105259</v>
      </c>
      <c r="M35" s="63">
        <f t="shared" si="9"/>
        <v>0.98734357837042874</v>
      </c>
      <c r="N35" s="62">
        <f t="shared" si="10"/>
        <v>19.91467060855263</v>
      </c>
      <c r="O35" s="63">
        <f t="shared" si="11"/>
        <v>0.49367178918521437</v>
      </c>
      <c r="P35" s="62">
        <f t="shared" si="12"/>
        <v>7.9658682434210517</v>
      </c>
      <c r="Q35" s="63">
        <f t="shared" si="13"/>
        <v>0.19746871567408575</v>
      </c>
      <c r="R35" s="23">
        <f t="shared" si="14"/>
        <v>39.829341217105267</v>
      </c>
      <c r="S35" s="23">
        <f t="shared" si="15"/>
        <v>0.98734357837042896</v>
      </c>
      <c r="T35" s="62">
        <f t="shared" si="16"/>
        <v>37.837874156249995</v>
      </c>
      <c r="U35" s="63">
        <f t="shared" si="17"/>
        <v>0.93797639945190725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6"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855468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0</v>
      </c>
      <c r="B1" s="5" t="s">
        <v>1</v>
      </c>
      <c r="C1" s="5" t="s">
        <v>2</v>
      </c>
      <c r="D1" s="5"/>
      <c r="E1" s="6"/>
      <c r="G1" s="7"/>
      <c r="H1" s="7"/>
      <c r="N1" s="34">
        <v>42552</v>
      </c>
      <c r="Q1" s="8" t="s">
        <v>3</v>
      </c>
    </row>
    <row r="2" spans="1:23" x14ac:dyDescent="0.3">
      <c r="A2" s="8"/>
      <c r="E2"/>
      <c r="F2"/>
      <c r="G2"/>
      <c r="H2"/>
      <c r="I2"/>
      <c r="J2"/>
      <c r="K2"/>
      <c r="T2" s="57" t="s">
        <v>90</v>
      </c>
      <c r="U2" s="11">
        <v>1.3194999999999999</v>
      </c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37" t="s">
        <v>64</v>
      </c>
      <c r="G7" s="38"/>
      <c r="H7" s="39"/>
      <c r="I7" s="40"/>
      <c r="J7" s="39"/>
      <c r="K7" s="40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14951.23</v>
      </c>
      <c r="C8" s="86"/>
      <c r="D8" s="66">
        <f>B8*$U$2</f>
        <v>19728.147985</v>
      </c>
      <c r="E8" s="67">
        <f t="shared" ref="E8:E35" si="0">D8/40.3399</f>
        <v>489.04801412497301</v>
      </c>
      <c r="F8" s="70">
        <f>B8/12*$U$2</f>
        <v>1644.0123320833331</v>
      </c>
      <c r="G8" s="71">
        <f t="shared" ref="G8:G35" si="1">F8/40.3399</f>
        <v>40.754001177081079</v>
      </c>
      <c r="H8" s="66">
        <f>((B8&lt;19968.2)*913.03+(B8&gt;19968.2)*(B8&lt;20424.71)*(20424.71-B8+456.51)+(B8&gt;20424.71)*(B8&lt;22659.62)*456.51+(B8&gt;22659.62)*(B8&lt;23116.13)*(23116.13-B8))/12*$U$2</f>
        <v>100.39525708333332</v>
      </c>
      <c r="I8" s="67">
        <f t="shared" ref="I8:I35" si="2">H8/40.3399</f>
        <v>2.4887334148903024</v>
      </c>
      <c r="J8" s="66">
        <f>((B8&lt;19968.2)*456.51+(B8&gt;19968.2)*(B8&lt;20196.46)*(20196.46-B8+228.26)+(B8&gt;20196.46)*(B8&lt;22659.62)*228.26+(B8&gt;22659.62)*(B8&lt;22887.88)*(22887.88-B8))/12*$U$2</f>
        <v>50.197078749999989</v>
      </c>
      <c r="K8" s="67">
        <f t="shared" ref="K8:K35" si="3">J8/40.3399</f>
        <v>1.2443530784657371</v>
      </c>
      <c r="L8" s="62">
        <f>D8/1976</f>
        <v>9.983880559210526</v>
      </c>
      <c r="M8" s="63">
        <f t="shared" ref="M8:M35" si="4">L8/40.3399</f>
        <v>0.24749393427377178</v>
      </c>
      <c r="N8" s="62">
        <f t="shared" ref="N8:N35" si="5">L8/2</f>
        <v>4.991940279605263</v>
      </c>
      <c r="O8" s="63">
        <f t="shared" ref="O8:O35" si="6">N8/40.3399</f>
        <v>0.12374696713688589</v>
      </c>
      <c r="P8" s="62">
        <f t="shared" ref="P8:P35" si="7">L8/5</f>
        <v>1.9967761118421052</v>
      </c>
      <c r="Q8" s="63">
        <f t="shared" ref="Q8:Q35" si="8">P8/40.3399</f>
        <v>4.9498786854754354E-2</v>
      </c>
      <c r="R8" s="23">
        <f t="shared" ref="R8:R35" si="9">(F8+H8)/1976*12</f>
        <v>10.593568355263155</v>
      </c>
      <c r="S8" s="23">
        <f t="shared" ref="S8:S35" si="10">R8/40.3399</f>
        <v>0.26260769995124317</v>
      </c>
      <c r="T8" s="62">
        <f t="shared" ref="T8:T35" si="11">D8/2080</f>
        <v>9.4846865312500004</v>
      </c>
      <c r="U8" s="63">
        <f t="shared" ref="U8:U35" si="12">T8/40.3399</f>
        <v>0.23511923756008321</v>
      </c>
      <c r="W8" s="36"/>
    </row>
    <row r="9" spans="1:23" x14ac:dyDescent="0.3">
      <c r="A9" s="16">
        <f t="shared" ref="A9:A35" si="13">+A8+1</f>
        <v>1</v>
      </c>
      <c r="B9" s="66">
        <v>15149.02</v>
      </c>
      <c r="C9" s="86"/>
      <c r="D9" s="66">
        <f t="shared" ref="D9:D35" si="14">B9*$U$2</f>
        <v>19989.131890000001</v>
      </c>
      <c r="E9" s="67">
        <f t="shared" si="0"/>
        <v>495.51763613692646</v>
      </c>
      <c r="F9" s="70">
        <f t="shared" ref="F9:F35" si="15">B9/12*$U$2</f>
        <v>1665.7609908333332</v>
      </c>
      <c r="G9" s="71">
        <f t="shared" si="1"/>
        <v>41.293136344743864</v>
      </c>
      <c r="H9" s="66">
        <f t="shared" ref="H9:H35" si="16">((B9&lt;19968.2)*913.03+(B9&gt;19968.2)*(B9&lt;20424.71)*(20424.71-B9+456.51)+(B9&gt;20424.71)*(B9&lt;22659.62)*456.51+(B9&gt;22659.62)*(B9&lt;23116.13)*(23116.13-B9))/12*$U$2</f>
        <v>100.39525708333332</v>
      </c>
      <c r="I9" s="67">
        <f t="shared" si="2"/>
        <v>2.4887334148903024</v>
      </c>
      <c r="J9" s="66">
        <f t="shared" ref="J9:J35" si="17">((B9&lt;19968.2)*456.51+(B9&gt;19968.2)*(B9&lt;20196.46)*(20196.46-B9+228.26)+(B9&gt;20196.46)*(B9&lt;22659.62)*228.26+(B9&gt;22659.62)*(B9&lt;22887.88)*(22887.88-B9))/12*$U$2</f>
        <v>50.197078749999989</v>
      </c>
      <c r="K9" s="67">
        <f t="shared" si="3"/>
        <v>1.2443530784657371</v>
      </c>
      <c r="L9" s="62">
        <f t="shared" ref="L9:L35" si="18">D9/1976</f>
        <v>10.115957434210527</v>
      </c>
      <c r="M9" s="63">
        <f t="shared" si="4"/>
        <v>0.25076803448225027</v>
      </c>
      <c r="N9" s="62">
        <f t="shared" si="5"/>
        <v>5.0579787171052635</v>
      </c>
      <c r="O9" s="63">
        <f t="shared" si="6"/>
        <v>0.12538401724112513</v>
      </c>
      <c r="P9" s="62">
        <f t="shared" si="7"/>
        <v>2.0231914868421055</v>
      </c>
      <c r="Q9" s="63">
        <f t="shared" si="8"/>
        <v>5.0153606896450049E-2</v>
      </c>
      <c r="R9" s="23">
        <f t="shared" si="9"/>
        <v>10.725645230263156</v>
      </c>
      <c r="S9" s="23">
        <f t="shared" si="10"/>
        <v>0.26588180015972168</v>
      </c>
      <c r="T9" s="62">
        <f t="shared" si="11"/>
        <v>9.6101595624999998</v>
      </c>
      <c r="U9" s="63">
        <f t="shared" si="12"/>
        <v>0.23822963275813772</v>
      </c>
      <c r="W9" s="36"/>
    </row>
    <row r="10" spans="1:23" x14ac:dyDescent="0.3">
      <c r="A10" s="16">
        <f t="shared" si="13"/>
        <v>2</v>
      </c>
      <c r="B10" s="66">
        <v>15346.47</v>
      </c>
      <c r="C10" s="86"/>
      <c r="D10" s="66">
        <f t="shared" si="14"/>
        <v>20249.667164999999</v>
      </c>
      <c r="E10" s="67">
        <f t="shared" si="0"/>
        <v>501.97613690167799</v>
      </c>
      <c r="F10" s="70">
        <f t="shared" si="15"/>
        <v>1687.4722637499997</v>
      </c>
      <c r="G10" s="71">
        <f t="shared" si="1"/>
        <v>41.83134474180649</v>
      </c>
      <c r="H10" s="66">
        <f t="shared" si="16"/>
        <v>100.39525708333332</v>
      </c>
      <c r="I10" s="67">
        <f t="shared" si="2"/>
        <v>2.4887334148903024</v>
      </c>
      <c r="J10" s="66">
        <f t="shared" si="17"/>
        <v>50.197078749999989</v>
      </c>
      <c r="K10" s="67">
        <f t="shared" si="3"/>
        <v>1.2443530784657371</v>
      </c>
      <c r="L10" s="62">
        <f t="shared" si="18"/>
        <v>10.247807269736841</v>
      </c>
      <c r="M10" s="63">
        <f t="shared" si="4"/>
        <v>0.25403650652918924</v>
      </c>
      <c r="N10" s="62">
        <f t="shared" si="5"/>
        <v>5.1239036348684204</v>
      </c>
      <c r="O10" s="63">
        <f t="shared" si="6"/>
        <v>0.12701825326459462</v>
      </c>
      <c r="P10" s="62">
        <f t="shared" si="7"/>
        <v>2.0495614539473683</v>
      </c>
      <c r="Q10" s="63">
        <f t="shared" si="8"/>
        <v>5.0807301305837854E-2</v>
      </c>
      <c r="R10" s="23">
        <f t="shared" si="9"/>
        <v>10.857495065789472</v>
      </c>
      <c r="S10" s="23">
        <f t="shared" si="10"/>
        <v>0.26915027220666071</v>
      </c>
      <c r="T10" s="62">
        <f t="shared" si="11"/>
        <v>9.7354169062500002</v>
      </c>
      <c r="U10" s="63">
        <f t="shared" si="12"/>
        <v>0.2413346812027298</v>
      </c>
      <c r="W10" s="36"/>
    </row>
    <row r="11" spans="1:23" x14ac:dyDescent="0.3">
      <c r="A11" s="16">
        <f t="shared" si="13"/>
        <v>3</v>
      </c>
      <c r="B11" s="66">
        <v>15544.26</v>
      </c>
      <c r="C11" s="86"/>
      <c r="D11" s="66">
        <f t="shared" si="14"/>
        <v>20510.65107</v>
      </c>
      <c r="E11" s="67">
        <f t="shared" si="0"/>
        <v>508.44575891363144</v>
      </c>
      <c r="F11" s="70">
        <f t="shared" si="15"/>
        <v>1709.2209224999999</v>
      </c>
      <c r="G11" s="71">
        <f t="shared" si="1"/>
        <v>42.370479909469282</v>
      </c>
      <c r="H11" s="66">
        <f t="shared" si="16"/>
        <v>100.39525708333332</v>
      </c>
      <c r="I11" s="67">
        <f t="shared" si="2"/>
        <v>2.4887334148903024</v>
      </c>
      <c r="J11" s="66">
        <f t="shared" si="17"/>
        <v>50.197078749999989</v>
      </c>
      <c r="K11" s="67">
        <f t="shared" si="3"/>
        <v>1.2443530784657371</v>
      </c>
      <c r="L11" s="62">
        <f t="shared" si="18"/>
        <v>10.379884144736842</v>
      </c>
      <c r="M11" s="63">
        <f t="shared" si="4"/>
        <v>0.2573106067376677</v>
      </c>
      <c r="N11" s="62">
        <f t="shared" si="5"/>
        <v>5.1899420723684209</v>
      </c>
      <c r="O11" s="63">
        <f t="shared" si="6"/>
        <v>0.12865530336883385</v>
      </c>
      <c r="P11" s="62">
        <f t="shared" si="7"/>
        <v>2.0759768289473683</v>
      </c>
      <c r="Q11" s="63">
        <f t="shared" si="8"/>
        <v>5.1462121347533543E-2</v>
      </c>
      <c r="R11" s="23">
        <f t="shared" si="9"/>
        <v>10.989571940789473</v>
      </c>
      <c r="S11" s="23">
        <f t="shared" si="10"/>
        <v>0.27242437241513917</v>
      </c>
      <c r="T11" s="62">
        <f t="shared" si="11"/>
        <v>9.8608899374999996</v>
      </c>
      <c r="U11" s="63">
        <f t="shared" si="12"/>
        <v>0.24444507640078433</v>
      </c>
      <c r="W11" s="36"/>
    </row>
    <row r="12" spans="1:23" x14ac:dyDescent="0.3">
      <c r="A12" s="16">
        <f t="shared" si="13"/>
        <v>4</v>
      </c>
      <c r="B12" s="66">
        <v>15776.73</v>
      </c>
      <c r="C12" s="86"/>
      <c r="D12" s="66">
        <f t="shared" si="14"/>
        <v>20817.395234999996</v>
      </c>
      <c r="E12" s="67">
        <f t="shared" si="0"/>
        <v>516.04974814017874</v>
      </c>
      <c r="F12" s="70">
        <f t="shared" si="15"/>
        <v>1734.7829362499999</v>
      </c>
      <c r="G12" s="71">
        <f t="shared" si="1"/>
        <v>43.00414567834823</v>
      </c>
      <c r="H12" s="66">
        <f t="shared" si="16"/>
        <v>100.39525708333332</v>
      </c>
      <c r="I12" s="67">
        <f t="shared" si="2"/>
        <v>2.4887334148903024</v>
      </c>
      <c r="J12" s="66">
        <f t="shared" si="17"/>
        <v>50.197078749999989</v>
      </c>
      <c r="K12" s="67">
        <f t="shared" si="3"/>
        <v>1.2443530784657371</v>
      </c>
      <c r="L12" s="62">
        <f t="shared" si="18"/>
        <v>10.53511904605263</v>
      </c>
      <c r="M12" s="63">
        <f t="shared" si="4"/>
        <v>0.2611587794231674</v>
      </c>
      <c r="N12" s="62">
        <f t="shared" si="5"/>
        <v>5.267559523026315</v>
      </c>
      <c r="O12" s="63">
        <f t="shared" si="6"/>
        <v>0.1305793897115837</v>
      </c>
      <c r="P12" s="62">
        <f t="shared" si="7"/>
        <v>2.107023809210526</v>
      </c>
      <c r="Q12" s="63">
        <f t="shared" si="8"/>
        <v>5.2231755884633475E-2</v>
      </c>
      <c r="R12" s="23">
        <f t="shared" si="9"/>
        <v>11.144806842105261</v>
      </c>
      <c r="S12" s="23">
        <f t="shared" si="10"/>
        <v>0.27627254510063887</v>
      </c>
      <c r="T12" s="62">
        <f t="shared" si="11"/>
        <v>10.008363093749999</v>
      </c>
      <c r="U12" s="63">
        <f t="shared" si="12"/>
        <v>0.24810084045200903</v>
      </c>
      <c r="W12" s="36"/>
    </row>
    <row r="13" spans="1:23" x14ac:dyDescent="0.3">
      <c r="A13" s="16">
        <f t="shared" si="13"/>
        <v>5</v>
      </c>
      <c r="B13" s="66">
        <v>15948.33</v>
      </c>
      <c r="C13" s="86"/>
      <c r="D13" s="66">
        <f t="shared" si="14"/>
        <v>21043.821434999998</v>
      </c>
      <c r="E13" s="67">
        <f t="shared" si="0"/>
        <v>521.66270702207987</v>
      </c>
      <c r="F13" s="70">
        <f t="shared" si="15"/>
        <v>1753.6517862499998</v>
      </c>
      <c r="G13" s="71">
        <f t="shared" si="1"/>
        <v>43.471892251839982</v>
      </c>
      <c r="H13" s="66">
        <f t="shared" si="16"/>
        <v>100.39525708333332</v>
      </c>
      <c r="I13" s="67">
        <f t="shared" si="2"/>
        <v>2.4887334148903024</v>
      </c>
      <c r="J13" s="66">
        <f t="shared" si="17"/>
        <v>50.197078749999989</v>
      </c>
      <c r="K13" s="67">
        <f t="shared" si="3"/>
        <v>1.2443530784657371</v>
      </c>
      <c r="L13" s="62">
        <f t="shared" si="18"/>
        <v>10.649707203947367</v>
      </c>
      <c r="M13" s="63">
        <f t="shared" si="4"/>
        <v>0.26399934565894728</v>
      </c>
      <c r="N13" s="62">
        <f t="shared" si="5"/>
        <v>5.3248536019736834</v>
      </c>
      <c r="O13" s="63">
        <f t="shared" si="6"/>
        <v>0.13199967282947364</v>
      </c>
      <c r="P13" s="62">
        <f t="shared" si="7"/>
        <v>2.1299414407894735</v>
      </c>
      <c r="Q13" s="63">
        <f t="shared" si="8"/>
        <v>5.2799869131789454E-2</v>
      </c>
      <c r="R13" s="23">
        <f t="shared" si="9"/>
        <v>11.259394999999998</v>
      </c>
      <c r="S13" s="23">
        <f t="shared" si="10"/>
        <v>0.27911311133641875</v>
      </c>
      <c r="T13" s="62">
        <f t="shared" si="11"/>
        <v>10.117221843749999</v>
      </c>
      <c r="U13" s="63">
        <f t="shared" si="12"/>
        <v>0.25079937837599992</v>
      </c>
      <c r="W13" s="36"/>
    </row>
    <row r="14" spans="1:23" x14ac:dyDescent="0.3">
      <c r="A14" s="16">
        <f t="shared" si="13"/>
        <v>6</v>
      </c>
      <c r="B14" s="66">
        <v>16569.150000000001</v>
      </c>
      <c r="C14" s="86"/>
      <c r="D14" s="66">
        <f t="shared" si="14"/>
        <v>21862.993425000001</v>
      </c>
      <c r="E14" s="67">
        <f t="shared" si="0"/>
        <v>541.96945022174077</v>
      </c>
      <c r="F14" s="66">
        <f t="shared" si="15"/>
        <v>1821.9161187499999</v>
      </c>
      <c r="G14" s="67">
        <f t="shared" si="1"/>
        <v>45.164120851811724</v>
      </c>
      <c r="H14" s="66">
        <f t="shared" si="16"/>
        <v>100.39525708333332</v>
      </c>
      <c r="I14" s="67">
        <f t="shared" si="2"/>
        <v>2.4887334148903024</v>
      </c>
      <c r="J14" s="66">
        <f t="shared" si="17"/>
        <v>50.197078749999989</v>
      </c>
      <c r="K14" s="67">
        <f t="shared" si="3"/>
        <v>1.2443530784657371</v>
      </c>
      <c r="L14" s="62">
        <f t="shared" si="18"/>
        <v>11.06426792763158</v>
      </c>
      <c r="M14" s="63">
        <f t="shared" si="4"/>
        <v>0.27427603756160973</v>
      </c>
      <c r="N14" s="62">
        <f t="shared" si="5"/>
        <v>5.5321339638157898</v>
      </c>
      <c r="O14" s="63">
        <f t="shared" si="6"/>
        <v>0.13713801878080487</v>
      </c>
      <c r="P14" s="62">
        <f t="shared" si="7"/>
        <v>2.2128535855263158</v>
      </c>
      <c r="Q14" s="63">
        <f t="shared" si="8"/>
        <v>5.4855207512321938E-2</v>
      </c>
      <c r="R14" s="23">
        <f t="shared" si="9"/>
        <v>11.673955723684209</v>
      </c>
      <c r="S14" s="23">
        <f t="shared" si="10"/>
        <v>0.28938980323908114</v>
      </c>
      <c r="T14" s="62">
        <f t="shared" si="11"/>
        <v>10.51105453125</v>
      </c>
      <c r="U14" s="63">
        <f t="shared" si="12"/>
        <v>0.26056223568352921</v>
      </c>
      <c r="W14" s="36"/>
    </row>
    <row r="15" spans="1:23" x14ac:dyDescent="0.3">
      <c r="A15" s="16">
        <f t="shared" si="13"/>
        <v>7</v>
      </c>
      <c r="B15" s="66">
        <v>16684.13</v>
      </c>
      <c r="C15" s="86"/>
      <c r="D15" s="66">
        <f t="shared" si="14"/>
        <v>22014.709534999998</v>
      </c>
      <c r="E15" s="67">
        <f t="shared" si="0"/>
        <v>545.73039434901921</v>
      </c>
      <c r="F15" s="66">
        <f t="shared" si="15"/>
        <v>1834.5591279166667</v>
      </c>
      <c r="G15" s="67">
        <f t="shared" si="1"/>
        <v>45.477532862418272</v>
      </c>
      <c r="H15" s="66">
        <f t="shared" si="16"/>
        <v>100.39525708333332</v>
      </c>
      <c r="I15" s="67">
        <f t="shared" si="2"/>
        <v>2.4887334148903024</v>
      </c>
      <c r="J15" s="66">
        <f t="shared" si="17"/>
        <v>50.197078749999989</v>
      </c>
      <c r="K15" s="67">
        <f t="shared" si="3"/>
        <v>1.2443530784657371</v>
      </c>
      <c r="L15" s="62">
        <f t="shared" si="18"/>
        <v>11.141047335526315</v>
      </c>
      <c r="M15" s="63">
        <f t="shared" si="4"/>
        <v>0.27617934936691252</v>
      </c>
      <c r="N15" s="62">
        <f t="shared" si="5"/>
        <v>5.5705236677631573</v>
      </c>
      <c r="O15" s="63">
        <f t="shared" si="6"/>
        <v>0.13808967468345626</v>
      </c>
      <c r="P15" s="62">
        <f t="shared" si="7"/>
        <v>2.228209467105263</v>
      </c>
      <c r="Q15" s="63">
        <f t="shared" si="8"/>
        <v>5.5235869873382505E-2</v>
      </c>
      <c r="R15" s="23">
        <f t="shared" si="9"/>
        <v>11.750735131578947</v>
      </c>
      <c r="S15" s="23">
        <f t="shared" si="10"/>
        <v>0.29129311504438404</v>
      </c>
      <c r="T15" s="62">
        <f t="shared" si="11"/>
        <v>10.58399496875</v>
      </c>
      <c r="U15" s="63">
        <f t="shared" si="12"/>
        <v>0.26237038189856693</v>
      </c>
      <c r="W15" s="36"/>
    </row>
    <row r="16" spans="1:23" x14ac:dyDescent="0.3">
      <c r="A16" s="16">
        <f t="shared" si="13"/>
        <v>8</v>
      </c>
      <c r="B16" s="66">
        <v>17361.599999999999</v>
      </c>
      <c r="C16" s="86"/>
      <c r="D16" s="66">
        <f t="shared" si="14"/>
        <v>22908.631199999996</v>
      </c>
      <c r="E16" s="67">
        <f t="shared" si="0"/>
        <v>567.89013358982038</v>
      </c>
      <c r="F16" s="66">
        <f t="shared" si="15"/>
        <v>1909.0525999999998</v>
      </c>
      <c r="G16" s="67">
        <f t="shared" si="1"/>
        <v>47.324177799151705</v>
      </c>
      <c r="H16" s="66">
        <f t="shared" si="16"/>
        <v>100.39525708333332</v>
      </c>
      <c r="I16" s="67">
        <f t="shared" si="2"/>
        <v>2.4887334148903024</v>
      </c>
      <c r="J16" s="66">
        <f t="shared" si="17"/>
        <v>50.197078749999989</v>
      </c>
      <c r="K16" s="67">
        <f t="shared" si="3"/>
        <v>1.2443530784657371</v>
      </c>
      <c r="L16" s="62">
        <f t="shared" si="18"/>
        <v>11.593436842105261</v>
      </c>
      <c r="M16" s="63">
        <f t="shared" si="4"/>
        <v>0.2873937923025407</v>
      </c>
      <c r="N16" s="62">
        <f t="shared" si="5"/>
        <v>5.7967184210526304</v>
      </c>
      <c r="O16" s="63">
        <f t="shared" si="6"/>
        <v>0.14369689615127035</v>
      </c>
      <c r="P16" s="62">
        <f t="shared" si="7"/>
        <v>2.3186873684210521</v>
      </c>
      <c r="Q16" s="63">
        <f t="shared" si="8"/>
        <v>5.7478758460508136E-2</v>
      </c>
      <c r="R16" s="23">
        <f t="shared" si="9"/>
        <v>12.203124638157894</v>
      </c>
      <c r="S16" s="23">
        <f t="shared" si="10"/>
        <v>0.30250755798001217</v>
      </c>
      <c r="T16" s="62">
        <f t="shared" si="11"/>
        <v>11.013764999999998</v>
      </c>
      <c r="U16" s="63">
        <f t="shared" si="12"/>
        <v>0.27302410268741362</v>
      </c>
      <c r="W16" s="36"/>
    </row>
    <row r="17" spans="1:23" x14ac:dyDescent="0.3">
      <c r="A17" s="16">
        <f t="shared" si="13"/>
        <v>9</v>
      </c>
      <c r="B17" s="66">
        <v>17419.93</v>
      </c>
      <c r="C17" s="86"/>
      <c r="D17" s="66">
        <f t="shared" si="14"/>
        <v>22985.597634999998</v>
      </c>
      <c r="E17" s="67">
        <f t="shared" si="0"/>
        <v>569.79808167595854</v>
      </c>
      <c r="F17" s="66">
        <f t="shared" si="15"/>
        <v>1915.4664695833333</v>
      </c>
      <c r="G17" s="67">
        <f t="shared" si="1"/>
        <v>47.48317347299654</v>
      </c>
      <c r="H17" s="66">
        <f t="shared" si="16"/>
        <v>100.39525708333332</v>
      </c>
      <c r="I17" s="67">
        <f t="shared" si="2"/>
        <v>2.4887334148903024</v>
      </c>
      <c r="J17" s="66">
        <f t="shared" si="17"/>
        <v>50.197078749999989</v>
      </c>
      <c r="K17" s="67">
        <f t="shared" si="3"/>
        <v>1.2443530784657371</v>
      </c>
      <c r="L17" s="62">
        <f t="shared" si="18"/>
        <v>11.632387467105263</v>
      </c>
      <c r="M17" s="63">
        <f t="shared" si="4"/>
        <v>0.28835935307487781</v>
      </c>
      <c r="N17" s="62">
        <f t="shared" si="5"/>
        <v>5.8161937335526313</v>
      </c>
      <c r="O17" s="63">
        <f t="shared" si="6"/>
        <v>0.14417967653743891</v>
      </c>
      <c r="P17" s="62">
        <f t="shared" si="7"/>
        <v>2.3264774934210526</v>
      </c>
      <c r="Q17" s="63">
        <f t="shared" si="8"/>
        <v>5.7671870614975557E-2</v>
      </c>
      <c r="R17" s="23">
        <f t="shared" si="9"/>
        <v>12.242075263157894</v>
      </c>
      <c r="S17" s="23">
        <f t="shared" si="10"/>
        <v>0.30347311875234922</v>
      </c>
      <c r="T17" s="62">
        <f t="shared" si="11"/>
        <v>11.050768093749999</v>
      </c>
      <c r="U17" s="63">
        <f t="shared" si="12"/>
        <v>0.27394138542113389</v>
      </c>
      <c r="W17" s="36"/>
    </row>
    <row r="18" spans="1:23" x14ac:dyDescent="0.3">
      <c r="A18" s="16">
        <f t="shared" si="13"/>
        <v>10</v>
      </c>
      <c r="B18" s="66">
        <v>18154.060000000001</v>
      </c>
      <c r="C18" s="86"/>
      <c r="D18" s="66">
        <f t="shared" si="14"/>
        <v>23954.282169999999</v>
      </c>
      <c r="E18" s="67">
        <f t="shared" si="0"/>
        <v>593.81114405340611</v>
      </c>
      <c r="F18" s="66">
        <f t="shared" si="15"/>
        <v>1996.1901808333332</v>
      </c>
      <c r="G18" s="67">
        <f t="shared" si="1"/>
        <v>49.484262004450514</v>
      </c>
      <c r="H18" s="66">
        <f t="shared" si="16"/>
        <v>100.39525708333332</v>
      </c>
      <c r="I18" s="67">
        <f t="shared" si="2"/>
        <v>2.4887334148903024</v>
      </c>
      <c r="J18" s="66">
        <f t="shared" si="17"/>
        <v>50.197078749999989</v>
      </c>
      <c r="K18" s="67">
        <f t="shared" si="3"/>
        <v>1.2443530784657371</v>
      </c>
      <c r="L18" s="62">
        <f t="shared" si="18"/>
        <v>12.122612434210525</v>
      </c>
      <c r="M18" s="63">
        <f t="shared" si="4"/>
        <v>0.3005117125776347</v>
      </c>
      <c r="N18" s="62">
        <f t="shared" si="5"/>
        <v>6.0613062171052627</v>
      </c>
      <c r="O18" s="63">
        <f t="shared" si="6"/>
        <v>0.15025585628881735</v>
      </c>
      <c r="P18" s="62">
        <f t="shared" si="7"/>
        <v>2.4245224868421049</v>
      </c>
      <c r="Q18" s="63">
        <f t="shared" si="8"/>
        <v>6.010234251552693E-2</v>
      </c>
      <c r="R18" s="23">
        <f t="shared" si="9"/>
        <v>12.73230023026316</v>
      </c>
      <c r="S18" s="23">
        <f t="shared" si="10"/>
        <v>0.31562547825510623</v>
      </c>
      <c r="T18" s="62">
        <f t="shared" si="11"/>
        <v>11.516481812499999</v>
      </c>
      <c r="U18" s="63">
        <f t="shared" si="12"/>
        <v>0.28548612694875292</v>
      </c>
      <c r="W18" s="36"/>
    </row>
    <row r="19" spans="1:23" x14ac:dyDescent="0.3">
      <c r="A19" s="16">
        <f t="shared" si="13"/>
        <v>11</v>
      </c>
      <c r="B19" s="66">
        <v>18156.099999999999</v>
      </c>
      <c r="C19" s="86"/>
      <c r="D19" s="66">
        <f t="shared" si="14"/>
        <v>23956.973949999996</v>
      </c>
      <c r="E19" s="67">
        <f t="shared" si="0"/>
        <v>593.87787153661748</v>
      </c>
      <c r="F19" s="66">
        <f t="shared" si="15"/>
        <v>1996.4144958333329</v>
      </c>
      <c r="G19" s="67">
        <f t="shared" si="1"/>
        <v>49.489822628051456</v>
      </c>
      <c r="H19" s="66">
        <f t="shared" si="16"/>
        <v>100.39525708333332</v>
      </c>
      <c r="I19" s="67">
        <f t="shared" si="2"/>
        <v>2.4887334148903024</v>
      </c>
      <c r="J19" s="66">
        <f t="shared" si="17"/>
        <v>50.197078749999989</v>
      </c>
      <c r="K19" s="67">
        <f t="shared" si="3"/>
        <v>1.2443530784657371</v>
      </c>
      <c r="L19" s="62">
        <f t="shared" si="18"/>
        <v>12.123974671052629</v>
      </c>
      <c r="M19" s="63">
        <f t="shared" si="4"/>
        <v>0.30054548154687116</v>
      </c>
      <c r="N19" s="62">
        <f t="shared" si="5"/>
        <v>6.0619873355263145</v>
      </c>
      <c r="O19" s="63">
        <f t="shared" si="6"/>
        <v>0.15027274077343558</v>
      </c>
      <c r="P19" s="62">
        <f t="shared" si="7"/>
        <v>2.4247949342105257</v>
      </c>
      <c r="Q19" s="63">
        <f t="shared" si="8"/>
        <v>6.0109096309374235E-2</v>
      </c>
      <c r="R19" s="23">
        <f t="shared" si="9"/>
        <v>12.733662467105262</v>
      </c>
      <c r="S19" s="23">
        <f t="shared" si="10"/>
        <v>0.31565924722434269</v>
      </c>
      <c r="T19" s="62">
        <f t="shared" si="11"/>
        <v>11.517775937499998</v>
      </c>
      <c r="U19" s="63">
        <f t="shared" si="12"/>
        <v>0.28551820746952766</v>
      </c>
      <c r="W19" s="36"/>
    </row>
    <row r="20" spans="1:23" x14ac:dyDescent="0.3">
      <c r="A20" s="16">
        <f t="shared" si="13"/>
        <v>12</v>
      </c>
      <c r="B20" s="66">
        <v>18946.509999999998</v>
      </c>
      <c r="C20" s="86"/>
      <c r="D20" s="66">
        <f t="shared" si="14"/>
        <v>24999.919944999994</v>
      </c>
      <c r="E20" s="67">
        <f t="shared" si="0"/>
        <v>619.73182742148583</v>
      </c>
      <c r="F20" s="66">
        <f t="shared" si="15"/>
        <v>2083.3266620833333</v>
      </c>
      <c r="G20" s="67">
        <f t="shared" si="1"/>
        <v>51.644318951790495</v>
      </c>
      <c r="H20" s="66">
        <f t="shared" si="16"/>
        <v>100.39525708333332</v>
      </c>
      <c r="I20" s="67">
        <f t="shared" si="2"/>
        <v>2.4887334148903024</v>
      </c>
      <c r="J20" s="66">
        <f t="shared" si="17"/>
        <v>50.197078749999989</v>
      </c>
      <c r="K20" s="67">
        <f t="shared" si="3"/>
        <v>1.2443530784657371</v>
      </c>
      <c r="L20" s="62">
        <f t="shared" si="18"/>
        <v>12.651781348684208</v>
      </c>
      <c r="M20" s="63">
        <f t="shared" si="4"/>
        <v>0.31362946731856567</v>
      </c>
      <c r="N20" s="62">
        <f t="shared" si="5"/>
        <v>6.3258906743421042</v>
      </c>
      <c r="O20" s="63">
        <f t="shared" si="6"/>
        <v>0.15681473365928283</v>
      </c>
      <c r="P20" s="62">
        <f t="shared" si="7"/>
        <v>2.5303562697368416</v>
      </c>
      <c r="Q20" s="63">
        <f t="shared" si="8"/>
        <v>6.2725893463713142E-2</v>
      </c>
      <c r="R20" s="23">
        <f t="shared" si="9"/>
        <v>13.261469144736843</v>
      </c>
      <c r="S20" s="23">
        <f t="shared" si="10"/>
        <v>0.32874323299603725</v>
      </c>
      <c r="T20" s="62">
        <f t="shared" si="11"/>
        <v>12.019192281249998</v>
      </c>
      <c r="U20" s="63">
        <f t="shared" si="12"/>
        <v>0.29794799395263744</v>
      </c>
      <c r="W20" s="36"/>
    </row>
    <row r="21" spans="1:23" x14ac:dyDescent="0.3">
      <c r="A21" s="16">
        <f t="shared" si="13"/>
        <v>13</v>
      </c>
      <c r="B21" s="66">
        <v>18946.509999999998</v>
      </c>
      <c r="C21" s="86"/>
      <c r="D21" s="66">
        <f t="shared" si="14"/>
        <v>24999.919944999994</v>
      </c>
      <c r="E21" s="67">
        <f t="shared" si="0"/>
        <v>619.73182742148583</v>
      </c>
      <c r="F21" s="66">
        <f t="shared" si="15"/>
        <v>2083.3266620833333</v>
      </c>
      <c r="G21" s="67">
        <f t="shared" si="1"/>
        <v>51.644318951790495</v>
      </c>
      <c r="H21" s="66">
        <f t="shared" si="16"/>
        <v>100.39525708333332</v>
      </c>
      <c r="I21" s="67">
        <f t="shared" si="2"/>
        <v>2.4887334148903024</v>
      </c>
      <c r="J21" s="66">
        <f t="shared" si="17"/>
        <v>50.197078749999989</v>
      </c>
      <c r="K21" s="67">
        <f t="shared" si="3"/>
        <v>1.2443530784657371</v>
      </c>
      <c r="L21" s="62">
        <f t="shared" si="18"/>
        <v>12.651781348684208</v>
      </c>
      <c r="M21" s="63">
        <f t="shared" si="4"/>
        <v>0.31362946731856567</v>
      </c>
      <c r="N21" s="62">
        <f t="shared" si="5"/>
        <v>6.3258906743421042</v>
      </c>
      <c r="O21" s="63">
        <f t="shared" si="6"/>
        <v>0.15681473365928283</v>
      </c>
      <c r="P21" s="62">
        <f t="shared" si="7"/>
        <v>2.5303562697368416</v>
      </c>
      <c r="Q21" s="63">
        <f t="shared" si="8"/>
        <v>6.2725893463713142E-2</v>
      </c>
      <c r="R21" s="23">
        <f t="shared" si="9"/>
        <v>13.261469144736843</v>
      </c>
      <c r="S21" s="23">
        <f t="shared" si="10"/>
        <v>0.32874323299603725</v>
      </c>
      <c r="T21" s="62">
        <f t="shared" si="11"/>
        <v>12.019192281249998</v>
      </c>
      <c r="U21" s="63">
        <f t="shared" si="12"/>
        <v>0.29794799395263744</v>
      </c>
      <c r="W21" s="36"/>
    </row>
    <row r="22" spans="1:23" x14ac:dyDescent="0.3">
      <c r="A22" s="16">
        <f t="shared" si="13"/>
        <v>14</v>
      </c>
      <c r="B22" s="66">
        <v>19738.97</v>
      </c>
      <c r="C22" s="86"/>
      <c r="D22" s="66">
        <f t="shared" si="14"/>
        <v>26045.570915</v>
      </c>
      <c r="E22" s="67">
        <f t="shared" si="0"/>
        <v>645.65283788507156</v>
      </c>
      <c r="F22" s="66">
        <f t="shared" si="15"/>
        <v>2170.4642429166665</v>
      </c>
      <c r="G22" s="67">
        <f t="shared" si="1"/>
        <v>53.804403157089297</v>
      </c>
      <c r="H22" s="66">
        <f t="shared" si="16"/>
        <v>100.39525708333332</v>
      </c>
      <c r="I22" s="67">
        <f t="shared" si="2"/>
        <v>2.4887334148903024</v>
      </c>
      <c r="J22" s="66">
        <f t="shared" si="17"/>
        <v>50.197078749999989</v>
      </c>
      <c r="K22" s="67">
        <f t="shared" si="3"/>
        <v>1.2443530784657371</v>
      </c>
      <c r="L22" s="62">
        <f t="shared" si="18"/>
        <v>13.180956940789473</v>
      </c>
      <c r="M22" s="63">
        <f t="shared" si="4"/>
        <v>0.32674738759365968</v>
      </c>
      <c r="N22" s="62">
        <f t="shared" si="5"/>
        <v>6.5904784703947366</v>
      </c>
      <c r="O22" s="63">
        <f t="shared" si="6"/>
        <v>0.16337369379682984</v>
      </c>
      <c r="P22" s="62">
        <f t="shared" si="7"/>
        <v>2.6361913881578944</v>
      </c>
      <c r="Q22" s="63">
        <f t="shared" si="8"/>
        <v>6.5349477518731935E-2</v>
      </c>
      <c r="R22" s="23">
        <f t="shared" si="9"/>
        <v>13.790644736842104</v>
      </c>
      <c r="S22" s="23">
        <f t="shared" si="10"/>
        <v>0.34186115327113115</v>
      </c>
      <c r="T22" s="62">
        <f t="shared" si="11"/>
        <v>12.521909093750001</v>
      </c>
      <c r="U22" s="63">
        <f t="shared" si="12"/>
        <v>0.31041001821397673</v>
      </c>
      <c r="W22" s="36"/>
    </row>
    <row r="23" spans="1:23" x14ac:dyDescent="0.3">
      <c r="A23" s="16">
        <f t="shared" si="13"/>
        <v>15</v>
      </c>
      <c r="B23" s="66">
        <v>19738.97</v>
      </c>
      <c r="C23" s="86"/>
      <c r="D23" s="66">
        <f t="shared" si="14"/>
        <v>26045.570915</v>
      </c>
      <c r="E23" s="67">
        <f t="shared" si="0"/>
        <v>645.65283788507156</v>
      </c>
      <c r="F23" s="66">
        <f t="shared" si="15"/>
        <v>2170.4642429166665</v>
      </c>
      <c r="G23" s="67">
        <f t="shared" si="1"/>
        <v>53.804403157089297</v>
      </c>
      <c r="H23" s="66">
        <f t="shared" si="16"/>
        <v>100.39525708333332</v>
      </c>
      <c r="I23" s="67">
        <f t="shared" si="2"/>
        <v>2.4887334148903024</v>
      </c>
      <c r="J23" s="66">
        <f t="shared" si="17"/>
        <v>50.197078749999989</v>
      </c>
      <c r="K23" s="67">
        <f t="shared" si="3"/>
        <v>1.2443530784657371</v>
      </c>
      <c r="L23" s="62">
        <f t="shared" si="18"/>
        <v>13.180956940789473</v>
      </c>
      <c r="M23" s="63">
        <f t="shared" si="4"/>
        <v>0.32674738759365968</v>
      </c>
      <c r="N23" s="62">
        <f t="shared" si="5"/>
        <v>6.5904784703947366</v>
      </c>
      <c r="O23" s="63">
        <f t="shared" si="6"/>
        <v>0.16337369379682984</v>
      </c>
      <c r="P23" s="62">
        <f t="shared" si="7"/>
        <v>2.6361913881578944</v>
      </c>
      <c r="Q23" s="63">
        <f t="shared" si="8"/>
        <v>6.5349477518731935E-2</v>
      </c>
      <c r="R23" s="23">
        <f t="shared" si="9"/>
        <v>13.790644736842104</v>
      </c>
      <c r="S23" s="23">
        <f t="shared" si="10"/>
        <v>0.34186115327113115</v>
      </c>
      <c r="T23" s="62">
        <f t="shared" si="11"/>
        <v>12.521909093750001</v>
      </c>
      <c r="U23" s="63">
        <f t="shared" si="12"/>
        <v>0.31041001821397673</v>
      </c>
      <c r="W23" s="36"/>
    </row>
    <row r="24" spans="1:23" x14ac:dyDescent="0.3">
      <c r="A24" s="16">
        <f t="shared" si="13"/>
        <v>16</v>
      </c>
      <c r="B24" s="66">
        <v>20531.419999999998</v>
      </c>
      <c r="C24" s="86"/>
      <c r="D24" s="66">
        <f t="shared" si="14"/>
        <v>27091.208689999996</v>
      </c>
      <c r="E24" s="67">
        <f t="shared" si="0"/>
        <v>671.57352125315128</v>
      </c>
      <c r="F24" s="66">
        <f t="shared" si="15"/>
        <v>2257.6007241666662</v>
      </c>
      <c r="G24" s="67">
        <f t="shared" si="1"/>
        <v>55.964460104429264</v>
      </c>
      <c r="H24" s="66">
        <f t="shared" si="16"/>
        <v>50.197078749999989</v>
      </c>
      <c r="I24" s="67">
        <f t="shared" si="2"/>
        <v>1.2443530784657371</v>
      </c>
      <c r="J24" s="66">
        <f t="shared" si="17"/>
        <v>25.099089166666662</v>
      </c>
      <c r="K24" s="67">
        <f t="shared" si="3"/>
        <v>0.62219016821228268</v>
      </c>
      <c r="L24" s="62">
        <f t="shared" si="18"/>
        <v>13.710125855263156</v>
      </c>
      <c r="M24" s="63">
        <f t="shared" si="4"/>
        <v>0.3398651423345907</v>
      </c>
      <c r="N24" s="62">
        <f t="shared" si="5"/>
        <v>6.855062927631578</v>
      </c>
      <c r="O24" s="63">
        <f t="shared" si="6"/>
        <v>0.16993257116729535</v>
      </c>
      <c r="P24" s="62">
        <f t="shared" si="7"/>
        <v>2.7420251710526311</v>
      </c>
      <c r="Q24" s="63">
        <f t="shared" si="8"/>
        <v>6.7973028466918134E-2</v>
      </c>
      <c r="R24" s="23">
        <f t="shared" si="9"/>
        <v>14.01496641447368</v>
      </c>
      <c r="S24" s="23">
        <f t="shared" si="10"/>
        <v>0.34742194240624491</v>
      </c>
      <c r="T24" s="62">
        <f t="shared" si="11"/>
        <v>13.024619562499998</v>
      </c>
      <c r="U24" s="63">
        <f t="shared" si="12"/>
        <v>0.3228718852178612</v>
      </c>
      <c r="W24" s="36"/>
    </row>
    <row r="25" spans="1:23" x14ac:dyDescent="0.3">
      <c r="A25" s="16">
        <f t="shared" si="13"/>
        <v>17</v>
      </c>
      <c r="B25" s="66">
        <v>20531.419999999998</v>
      </c>
      <c r="C25" s="86"/>
      <c r="D25" s="66">
        <f t="shared" si="14"/>
        <v>27091.208689999996</v>
      </c>
      <c r="E25" s="67">
        <f t="shared" si="0"/>
        <v>671.57352125315128</v>
      </c>
      <c r="F25" s="66">
        <f t="shared" si="15"/>
        <v>2257.6007241666662</v>
      </c>
      <c r="G25" s="67">
        <f t="shared" si="1"/>
        <v>55.964460104429264</v>
      </c>
      <c r="H25" s="66">
        <f t="shared" si="16"/>
        <v>50.197078749999989</v>
      </c>
      <c r="I25" s="67">
        <f t="shared" si="2"/>
        <v>1.2443530784657371</v>
      </c>
      <c r="J25" s="66">
        <f t="shared" si="17"/>
        <v>25.099089166666662</v>
      </c>
      <c r="K25" s="67">
        <f t="shared" si="3"/>
        <v>0.62219016821228268</v>
      </c>
      <c r="L25" s="62">
        <f t="shared" si="18"/>
        <v>13.710125855263156</v>
      </c>
      <c r="M25" s="63">
        <f t="shared" si="4"/>
        <v>0.3398651423345907</v>
      </c>
      <c r="N25" s="62">
        <f t="shared" si="5"/>
        <v>6.855062927631578</v>
      </c>
      <c r="O25" s="63">
        <f t="shared" si="6"/>
        <v>0.16993257116729535</v>
      </c>
      <c r="P25" s="62">
        <f t="shared" si="7"/>
        <v>2.7420251710526311</v>
      </c>
      <c r="Q25" s="63">
        <f t="shared" si="8"/>
        <v>6.7973028466918134E-2</v>
      </c>
      <c r="R25" s="23">
        <f t="shared" si="9"/>
        <v>14.01496641447368</v>
      </c>
      <c r="S25" s="23">
        <f t="shared" si="10"/>
        <v>0.34742194240624491</v>
      </c>
      <c r="T25" s="62">
        <f t="shared" si="11"/>
        <v>13.024619562499998</v>
      </c>
      <c r="U25" s="63">
        <f t="shared" si="12"/>
        <v>0.3228718852178612</v>
      </c>
      <c r="W25" s="36"/>
    </row>
    <row r="26" spans="1:23" x14ac:dyDescent="0.3">
      <c r="A26" s="16">
        <f t="shared" si="13"/>
        <v>18</v>
      </c>
      <c r="B26" s="66">
        <v>21323.87</v>
      </c>
      <c r="C26" s="86"/>
      <c r="D26" s="66">
        <f t="shared" si="14"/>
        <v>28136.846464999995</v>
      </c>
      <c r="E26" s="67">
        <f t="shared" si="0"/>
        <v>697.49420462123101</v>
      </c>
      <c r="F26" s="66">
        <f t="shared" si="15"/>
        <v>2344.7372054166663</v>
      </c>
      <c r="G26" s="67">
        <f t="shared" si="1"/>
        <v>58.124517051769246</v>
      </c>
      <c r="H26" s="66">
        <f t="shared" si="16"/>
        <v>50.197078749999989</v>
      </c>
      <c r="I26" s="67">
        <f t="shared" si="2"/>
        <v>1.2443530784657371</v>
      </c>
      <c r="J26" s="66">
        <f t="shared" si="17"/>
        <v>25.099089166666662</v>
      </c>
      <c r="K26" s="67">
        <f t="shared" si="3"/>
        <v>0.62219016821228268</v>
      </c>
      <c r="L26" s="62">
        <f t="shared" si="18"/>
        <v>14.239294769736839</v>
      </c>
      <c r="M26" s="63">
        <f t="shared" si="4"/>
        <v>0.35298289707552172</v>
      </c>
      <c r="N26" s="62">
        <f t="shared" si="5"/>
        <v>7.1196473848684194</v>
      </c>
      <c r="O26" s="63">
        <f t="shared" si="6"/>
        <v>0.17649144853776086</v>
      </c>
      <c r="P26" s="62">
        <f t="shared" si="7"/>
        <v>2.8478589539473678</v>
      </c>
      <c r="Q26" s="63">
        <f t="shared" si="8"/>
        <v>7.0596579415104346E-2</v>
      </c>
      <c r="R26" s="23">
        <f t="shared" si="9"/>
        <v>14.544135328947366</v>
      </c>
      <c r="S26" s="23">
        <f t="shared" si="10"/>
        <v>0.36053969714717604</v>
      </c>
      <c r="T26" s="62">
        <f t="shared" si="11"/>
        <v>13.527330031249997</v>
      </c>
      <c r="U26" s="63">
        <f t="shared" si="12"/>
        <v>0.33533375222174566</v>
      </c>
      <c r="W26" s="36"/>
    </row>
    <row r="27" spans="1:23" x14ac:dyDescent="0.3">
      <c r="A27" s="16">
        <f t="shared" si="13"/>
        <v>19</v>
      </c>
      <c r="B27" s="66">
        <v>21323.87</v>
      </c>
      <c r="C27" s="86"/>
      <c r="D27" s="66">
        <f t="shared" si="14"/>
        <v>28136.846464999995</v>
      </c>
      <c r="E27" s="67">
        <f t="shared" si="0"/>
        <v>697.49420462123101</v>
      </c>
      <c r="F27" s="66">
        <f t="shared" si="15"/>
        <v>2344.7372054166663</v>
      </c>
      <c r="G27" s="67">
        <f t="shared" si="1"/>
        <v>58.124517051769246</v>
      </c>
      <c r="H27" s="66">
        <f t="shared" si="16"/>
        <v>50.197078749999989</v>
      </c>
      <c r="I27" s="67">
        <f t="shared" si="2"/>
        <v>1.2443530784657371</v>
      </c>
      <c r="J27" s="66">
        <f t="shared" si="17"/>
        <v>25.099089166666662</v>
      </c>
      <c r="K27" s="67">
        <f t="shared" si="3"/>
        <v>0.62219016821228268</v>
      </c>
      <c r="L27" s="62">
        <f t="shared" si="18"/>
        <v>14.239294769736839</v>
      </c>
      <c r="M27" s="63">
        <f t="shared" si="4"/>
        <v>0.35298289707552172</v>
      </c>
      <c r="N27" s="62">
        <f t="shared" si="5"/>
        <v>7.1196473848684194</v>
      </c>
      <c r="O27" s="63">
        <f t="shared" si="6"/>
        <v>0.17649144853776086</v>
      </c>
      <c r="P27" s="62">
        <f t="shared" si="7"/>
        <v>2.8478589539473678</v>
      </c>
      <c r="Q27" s="63">
        <f t="shared" si="8"/>
        <v>7.0596579415104346E-2</v>
      </c>
      <c r="R27" s="23">
        <f t="shared" si="9"/>
        <v>14.544135328947366</v>
      </c>
      <c r="S27" s="23">
        <f t="shared" si="10"/>
        <v>0.36053969714717604</v>
      </c>
      <c r="T27" s="62">
        <f t="shared" si="11"/>
        <v>13.527330031249997</v>
      </c>
      <c r="U27" s="63">
        <f t="shared" si="12"/>
        <v>0.33533375222174566</v>
      </c>
      <c r="W27" s="36"/>
    </row>
    <row r="28" spans="1:23" x14ac:dyDescent="0.3">
      <c r="A28" s="16">
        <f t="shared" si="13"/>
        <v>20</v>
      </c>
      <c r="B28" s="66">
        <v>22116.33</v>
      </c>
      <c r="C28" s="86"/>
      <c r="D28" s="66">
        <f t="shared" si="14"/>
        <v>29182.497435000001</v>
      </c>
      <c r="E28" s="67">
        <f t="shared" si="0"/>
        <v>723.41521508481685</v>
      </c>
      <c r="F28" s="66">
        <f t="shared" si="15"/>
        <v>2431.8747862499999</v>
      </c>
      <c r="G28" s="67">
        <f t="shared" si="1"/>
        <v>60.284601257068061</v>
      </c>
      <c r="H28" s="66">
        <f t="shared" si="16"/>
        <v>50.197078749999989</v>
      </c>
      <c r="I28" s="67">
        <f t="shared" si="2"/>
        <v>1.2443530784657371</v>
      </c>
      <c r="J28" s="66">
        <f t="shared" si="17"/>
        <v>25.099089166666662</v>
      </c>
      <c r="K28" s="67">
        <f t="shared" si="3"/>
        <v>0.62219016821228268</v>
      </c>
      <c r="L28" s="62">
        <f t="shared" si="18"/>
        <v>14.768470361842105</v>
      </c>
      <c r="M28" s="63">
        <f t="shared" si="4"/>
        <v>0.36610081735061578</v>
      </c>
      <c r="N28" s="62">
        <f t="shared" si="5"/>
        <v>7.3842351809210527</v>
      </c>
      <c r="O28" s="63">
        <f t="shared" si="6"/>
        <v>0.18305040867530789</v>
      </c>
      <c r="P28" s="62">
        <f t="shared" si="7"/>
        <v>2.9536940723684211</v>
      </c>
      <c r="Q28" s="63">
        <f t="shared" si="8"/>
        <v>7.3220163470123154E-2</v>
      </c>
      <c r="R28" s="23">
        <f t="shared" si="9"/>
        <v>15.073310921052631</v>
      </c>
      <c r="S28" s="23">
        <f t="shared" si="10"/>
        <v>0.37365761742227005</v>
      </c>
      <c r="T28" s="62">
        <f t="shared" si="11"/>
        <v>14.03004684375</v>
      </c>
      <c r="U28" s="63">
        <f t="shared" si="12"/>
        <v>0.34779577648308496</v>
      </c>
      <c r="W28" s="36"/>
    </row>
    <row r="29" spans="1:23" x14ac:dyDescent="0.3">
      <c r="A29" s="16">
        <f t="shared" si="13"/>
        <v>21</v>
      </c>
      <c r="B29" s="66">
        <v>22116.33</v>
      </c>
      <c r="C29" s="86"/>
      <c r="D29" s="66">
        <f t="shared" si="14"/>
        <v>29182.497435000001</v>
      </c>
      <c r="E29" s="67">
        <f t="shared" si="0"/>
        <v>723.41521508481685</v>
      </c>
      <c r="F29" s="66">
        <f t="shared" si="15"/>
        <v>2431.8747862499999</v>
      </c>
      <c r="G29" s="67">
        <f t="shared" si="1"/>
        <v>60.284601257068061</v>
      </c>
      <c r="H29" s="66">
        <f t="shared" si="16"/>
        <v>50.197078749999989</v>
      </c>
      <c r="I29" s="67">
        <f t="shared" si="2"/>
        <v>1.2443530784657371</v>
      </c>
      <c r="J29" s="66">
        <f t="shared" si="17"/>
        <v>25.099089166666662</v>
      </c>
      <c r="K29" s="67">
        <f t="shared" si="3"/>
        <v>0.62219016821228268</v>
      </c>
      <c r="L29" s="62">
        <f t="shared" si="18"/>
        <v>14.768470361842105</v>
      </c>
      <c r="M29" s="63">
        <f t="shared" si="4"/>
        <v>0.36610081735061578</v>
      </c>
      <c r="N29" s="62">
        <f t="shared" si="5"/>
        <v>7.3842351809210527</v>
      </c>
      <c r="O29" s="63">
        <f t="shared" si="6"/>
        <v>0.18305040867530789</v>
      </c>
      <c r="P29" s="62">
        <f t="shared" si="7"/>
        <v>2.9536940723684211</v>
      </c>
      <c r="Q29" s="63">
        <f t="shared" si="8"/>
        <v>7.3220163470123154E-2</v>
      </c>
      <c r="R29" s="23">
        <f t="shared" si="9"/>
        <v>15.073310921052631</v>
      </c>
      <c r="S29" s="23">
        <f t="shared" si="10"/>
        <v>0.37365761742227005</v>
      </c>
      <c r="T29" s="62">
        <f t="shared" si="11"/>
        <v>14.03004684375</v>
      </c>
      <c r="U29" s="63">
        <f t="shared" si="12"/>
        <v>0.34779577648308496</v>
      </c>
      <c r="W29" s="36"/>
    </row>
    <row r="30" spans="1:23" x14ac:dyDescent="0.3">
      <c r="A30" s="16">
        <f t="shared" si="13"/>
        <v>22</v>
      </c>
      <c r="B30" s="66">
        <v>22908.78</v>
      </c>
      <c r="C30" s="86"/>
      <c r="D30" s="66">
        <f t="shared" si="14"/>
        <v>30228.135209999997</v>
      </c>
      <c r="E30" s="67">
        <f t="shared" si="0"/>
        <v>749.33589845289646</v>
      </c>
      <c r="F30" s="66">
        <f t="shared" si="15"/>
        <v>2519.0112674999996</v>
      </c>
      <c r="G30" s="67">
        <f t="shared" si="1"/>
        <v>62.444658204408029</v>
      </c>
      <c r="H30" s="66">
        <f t="shared" si="16"/>
        <v>22.799860416666906</v>
      </c>
      <c r="I30" s="67">
        <f t="shared" si="2"/>
        <v>0.56519377630254175</v>
      </c>
      <c r="J30" s="66">
        <f t="shared" si="17"/>
        <v>0</v>
      </c>
      <c r="K30" s="67">
        <f t="shared" si="3"/>
        <v>0</v>
      </c>
      <c r="L30" s="62">
        <f t="shared" si="18"/>
        <v>15.297639276315788</v>
      </c>
      <c r="M30" s="63">
        <f t="shared" si="4"/>
        <v>0.3792185720915468</v>
      </c>
      <c r="N30" s="62">
        <f t="shared" si="5"/>
        <v>7.6488196381578941</v>
      </c>
      <c r="O30" s="63">
        <f t="shared" si="6"/>
        <v>0.1896092860457734</v>
      </c>
      <c r="P30" s="62">
        <f t="shared" si="7"/>
        <v>3.0595278552631577</v>
      </c>
      <c r="Q30" s="63">
        <f t="shared" si="8"/>
        <v>7.5843714418309366E-2</v>
      </c>
      <c r="R30" s="23">
        <f t="shared" si="9"/>
        <v>15.436099967105264</v>
      </c>
      <c r="S30" s="23">
        <f t="shared" si="10"/>
        <v>0.38265092295978087</v>
      </c>
      <c r="T30" s="62">
        <f t="shared" si="11"/>
        <v>14.532757312499998</v>
      </c>
      <c r="U30" s="63">
        <f t="shared" si="12"/>
        <v>0.36025764348696943</v>
      </c>
      <c r="W30" s="36"/>
    </row>
    <row r="31" spans="1:23" x14ac:dyDescent="0.3">
      <c r="A31" s="16">
        <f t="shared" si="13"/>
        <v>23</v>
      </c>
      <c r="B31" s="66">
        <v>23701.23</v>
      </c>
      <c r="C31" s="86"/>
      <c r="D31" s="66">
        <f t="shared" si="14"/>
        <v>31273.772984999996</v>
      </c>
      <c r="E31" s="67">
        <f t="shared" si="0"/>
        <v>775.25658182097618</v>
      </c>
      <c r="F31" s="66">
        <f t="shared" si="15"/>
        <v>2606.1477487499997</v>
      </c>
      <c r="G31" s="67">
        <f t="shared" si="1"/>
        <v>64.60471515174801</v>
      </c>
      <c r="H31" s="66">
        <f t="shared" si="16"/>
        <v>0</v>
      </c>
      <c r="I31" s="67">
        <f t="shared" si="2"/>
        <v>0</v>
      </c>
      <c r="J31" s="66">
        <f t="shared" si="17"/>
        <v>0</v>
      </c>
      <c r="K31" s="67">
        <f t="shared" si="3"/>
        <v>0</v>
      </c>
      <c r="L31" s="62">
        <f t="shared" si="18"/>
        <v>15.826808190789471</v>
      </c>
      <c r="M31" s="63">
        <f t="shared" si="4"/>
        <v>0.39233632683247782</v>
      </c>
      <c r="N31" s="62">
        <f t="shared" si="5"/>
        <v>7.9134040953947355</v>
      </c>
      <c r="O31" s="63">
        <f t="shared" si="6"/>
        <v>0.19616816341623891</v>
      </c>
      <c r="P31" s="62">
        <f t="shared" si="7"/>
        <v>3.1653616381578944</v>
      </c>
      <c r="Q31" s="63">
        <f t="shared" si="8"/>
        <v>7.8467265366495564E-2</v>
      </c>
      <c r="R31" s="23">
        <f t="shared" si="9"/>
        <v>15.826808190789473</v>
      </c>
      <c r="S31" s="23">
        <f t="shared" si="10"/>
        <v>0.39233632683247782</v>
      </c>
      <c r="T31" s="62">
        <f t="shared" si="11"/>
        <v>15.035467781249999</v>
      </c>
      <c r="U31" s="63">
        <f t="shared" si="12"/>
        <v>0.37271951049085394</v>
      </c>
      <c r="W31" s="36"/>
    </row>
    <row r="32" spans="1:23" x14ac:dyDescent="0.3">
      <c r="A32" s="16">
        <f t="shared" si="13"/>
        <v>24</v>
      </c>
      <c r="B32" s="66">
        <v>24493.66</v>
      </c>
      <c r="C32" s="86"/>
      <c r="D32" s="66">
        <f t="shared" si="14"/>
        <v>32319.384369999996</v>
      </c>
      <c r="E32" s="67">
        <f t="shared" si="0"/>
        <v>801.176610998044</v>
      </c>
      <c r="F32" s="66">
        <f t="shared" si="15"/>
        <v>2693.282030833333</v>
      </c>
      <c r="G32" s="67">
        <f t="shared" si="1"/>
        <v>66.764717583170338</v>
      </c>
      <c r="H32" s="66">
        <f t="shared" si="16"/>
        <v>0</v>
      </c>
      <c r="I32" s="67">
        <f t="shared" si="2"/>
        <v>0</v>
      </c>
      <c r="J32" s="66">
        <f t="shared" si="17"/>
        <v>0</v>
      </c>
      <c r="K32" s="67">
        <f t="shared" si="3"/>
        <v>0</v>
      </c>
      <c r="L32" s="62">
        <f t="shared" si="18"/>
        <v>16.355963749999997</v>
      </c>
      <c r="M32" s="63">
        <f t="shared" si="4"/>
        <v>0.40545375050508298</v>
      </c>
      <c r="N32" s="62">
        <f t="shared" si="5"/>
        <v>8.1779818749999986</v>
      </c>
      <c r="O32" s="63">
        <f t="shared" si="6"/>
        <v>0.20272687525254149</v>
      </c>
      <c r="P32" s="62">
        <f t="shared" si="7"/>
        <v>3.2711927499999995</v>
      </c>
      <c r="Q32" s="63">
        <f t="shared" si="8"/>
        <v>8.1090750101016601E-2</v>
      </c>
      <c r="R32" s="23">
        <f t="shared" si="9"/>
        <v>16.355963749999997</v>
      </c>
      <c r="S32" s="23">
        <f t="shared" si="10"/>
        <v>0.40545375050508298</v>
      </c>
      <c r="T32" s="62">
        <f t="shared" si="11"/>
        <v>15.538165562499998</v>
      </c>
      <c r="U32" s="63">
        <f t="shared" si="12"/>
        <v>0.38518106297982885</v>
      </c>
      <c r="W32" s="36"/>
    </row>
    <row r="33" spans="1:23" x14ac:dyDescent="0.3">
      <c r="A33" s="16">
        <f t="shared" si="13"/>
        <v>25</v>
      </c>
      <c r="B33" s="66">
        <v>24493.66</v>
      </c>
      <c r="C33" s="86"/>
      <c r="D33" s="66">
        <f t="shared" si="14"/>
        <v>32319.384369999996</v>
      </c>
      <c r="E33" s="67">
        <f t="shared" si="0"/>
        <v>801.176610998044</v>
      </c>
      <c r="F33" s="66">
        <f t="shared" si="15"/>
        <v>2693.282030833333</v>
      </c>
      <c r="G33" s="67">
        <f t="shared" si="1"/>
        <v>66.764717583170338</v>
      </c>
      <c r="H33" s="66">
        <f t="shared" si="16"/>
        <v>0</v>
      </c>
      <c r="I33" s="67">
        <f t="shared" si="2"/>
        <v>0</v>
      </c>
      <c r="J33" s="66">
        <f t="shared" si="17"/>
        <v>0</v>
      </c>
      <c r="K33" s="67">
        <f t="shared" si="3"/>
        <v>0</v>
      </c>
      <c r="L33" s="62">
        <f t="shared" si="18"/>
        <v>16.355963749999997</v>
      </c>
      <c r="M33" s="63">
        <f t="shared" si="4"/>
        <v>0.40545375050508298</v>
      </c>
      <c r="N33" s="62">
        <f t="shared" si="5"/>
        <v>8.1779818749999986</v>
      </c>
      <c r="O33" s="63">
        <f t="shared" si="6"/>
        <v>0.20272687525254149</v>
      </c>
      <c r="P33" s="62">
        <f t="shared" si="7"/>
        <v>3.2711927499999995</v>
      </c>
      <c r="Q33" s="63">
        <f t="shared" si="8"/>
        <v>8.1090750101016601E-2</v>
      </c>
      <c r="R33" s="23">
        <f t="shared" si="9"/>
        <v>16.355963749999997</v>
      </c>
      <c r="S33" s="23">
        <f t="shared" si="10"/>
        <v>0.40545375050508298</v>
      </c>
      <c r="T33" s="62">
        <f t="shared" si="11"/>
        <v>15.538165562499998</v>
      </c>
      <c r="U33" s="63">
        <f t="shared" si="12"/>
        <v>0.38518106297982885</v>
      </c>
      <c r="W33" s="36"/>
    </row>
    <row r="34" spans="1:23" x14ac:dyDescent="0.3">
      <c r="A34" s="16">
        <f t="shared" si="13"/>
        <v>26</v>
      </c>
      <c r="B34" s="66">
        <v>24493.66</v>
      </c>
      <c r="C34" s="86"/>
      <c r="D34" s="66">
        <f t="shared" si="14"/>
        <v>32319.384369999996</v>
      </c>
      <c r="E34" s="67">
        <f t="shared" si="0"/>
        <v>801.176610998044</v>
      </c>
      <c r="F34" s="66">
        <f t="shared" si="15"/>
        <v>2693.282030833333</v>
      </c>
      <c r="G34" s="67">
        <f t="shared" si="1"/>
        <v>66.764717583170338</v>
      </c>
      <c r="H34" s="66">
        <f t="shared" si="16"/>
        <v>0</v>
      </c>
      <c r="I34" s="67">
        <f t="shared" si="2"/>
        <v>0</v>
      </c>
      <c r="J34" s="66">
        <f t="shared" si="17"/>
        <v>0</v>
      </c>
      <c r="K34" s="67">
        <f t="shared" si="3"/>
        <v>0</v>
      </c>
      <c r="L34" s="62">
        <f t="shared" si="18"/>
        <v>16.355963749999997</v>
      </c>
      <c r="M34" s="63">
        <f t="shared" si="4"/>
        <v>0.40545375050508298</v>
      </c>
      <c r="N34" s="62">
        <f t="shared" si="5"/>
        <v>8.1779818749999986</v>
      </c>
      <c r="O34" s="63">
        <f t="shared" si="6"/>
        <v>0.20272687525254149</v>
      </c>
      <c r="P34" s="62">
        <f t="shared" si="7"/>
        <v>3.2711927499999995</v>
      </c>
      <c r="Q34" s="63">
        <f t="shared" si="8"/>
        <v>8.1090750101016601E-2</v>
      </c>
      <c r="R34" s="23">
        <f t="shared" si="9"/>
        <v>16.355963749999997</v>
      </c>
      <c r="S34" s="23">
        <f t="shared" si="10"/>
        <v>0.40545375050508298</v>
      </c>
      <c r="T34" s="62">
        <f t="shared" si="11"/>
        <v>15.538165562499998</v>
      </c>
      <c r="U34" s="63">
        <f t="shared" si="12"/>
        <v>0.38518106297982885</v>
      </c>
      <c r="W34" s="36"/>
    </row>
    <row r="35" spans="1:23" x14ac:dyDescent="0.3">
      <c r="A35" s="16">
        <f t="shared" si="13"/>
        <v>27</v>
      </c>
      <c r="B35" s="66">
        <v>24493.66</v>
      </c>
      <c r="C35" s="86"/>
      <c r="D35" s="66">
        <f t="shared" si="14"/>
        <v>32319.384369999996</v>
      </c>
      <c r="E35" s="67">
        <f t="shared" si="0"/>
        <v>801.176610998044</v>
      </c>
      <c r="F35" s="66">
        <f t="shared" si="15"/>
        <v>2693.282030833333</v>
      </c>
      <c r="G35" s="67">
        <f t="shared" si="1"/>
        <v>66.764717583170338</v>
      </c>
      <c r="H35" s="66">
        <f t="shared" si="16"/>
        <v>0</v>
      </c>
      <c r="I35" s="67">
        <f t="shared" si="2"/>
        <v>0</v>
      </c>
      <c r="J35" s="66">
        <f t="shared" si="17"/>
        <v>0</v>
      </c>
      <c r="K35" s="67">
        <f t="shared" si="3"/>
        <v>0</v>
      </c>
      <c r="L35" s="62">
        <f t="shared" si="18"/>
        <v>16.355963749999997</v>
      </c>
      <c r="M35" s="63">
        <f t="shared" si="4"/>
        <v>0.40545375050508298</v>
      </c>
      <c r="N35" s="62">
        <f t="shared" si="5"/>
        <v>8.1779818749999986</v>
      </c>
      <c r="O35" s="63">
        <f t="shared" si="6"/>
        <v>0.20272687525254149</v>
      </c>
      <c r="P35" s="62">
        <f t="shared" si="7"/>
        <v>3.2711927499999995</v>
      </c>
      <c r="Q35" s="63">
        <f t="shared" si="8"/>
        <v>8.1090750101016601E-2</v>
      </c>
      <c r="R35" s="23">
        <f t="shared" si="9"/>
        <v>16.355963749999997</v>
      </c>
      <c r="S35" s="23">
        <f t="shared" si="10"/>
        <v>0.40545375050508298</v>
      </c>
      <c r="T35" s="62">
        <f t="shared" si="11"/>
        <v>15.538165562499998</v>
      </c>
      <c r="U35" s="63">
        <f t="shared" si="12"/>
        <v>0.38518106297982885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mergeCells count="283">
    <mergeCell ref="B11:C11"/>
    <mergeCell ref="B12:C12"/>
    <mergeCell ref="B13:C13"/>
    <mergeCell ref="B14:C14"/>
    <mergeCell ref="B22:C22"/>
    <mergeCell ref="B23:C23"/>
    <mergeCell ref="B16:C16"/>
    <mergeCell ref="B17:C17"/>
    <mergeCell ref="B18:C18"/>
    <mergeCell ref="B19:C19"/>
    <mergeCell ref="B15:C15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8:C8"/>
    <mergeCell ref="B9:C9"/>
    <mergeCell ref="B10:C10"/>
    <mergeCell ref="B32:C32"/>
    <mergeCell ref="B24:C24"/>
    <mergeCell ref="B25:C25"/>
    <mergeCell ref="B26:C26"/>
    <mergeCell ref="B27:C27"/>
    <mergeCell ref="B20:C20"/>
    <mergeCell ref="B21:C21"/>
    <mergeCell ref="B33:C33"/>
    <mergeCell ref="B34:C34"/>
    <mergeCell ref="B35:C35"/>
    <mergeCell ref="B28:C28"/>
    <mergeCell ref="B5:C5"/>
    <mergeCell ref="D5:E5"/>
    <mergeCell ref="D6:E6"/>
    <mergeCell ref="B7:C7"/>
    <mergeCell ref="D29:E29"/>
    <mergeCell ref="D30:E30"/>
    <mergeCell ref="D31:E31"/>
    <mergeCell ref="D32:E32"/>
    <mergeCell ref="D33:E33"/>
    <mergeCell ref="D23:E23"/>
    <mergeCell ref="D24:E24"/>
    <mergeCell ref="D25:E25"/>
    <mergeCell ref="D26:E26"/>
    <mergeCell ref="D27:E27"/>
    <mergeCell ref="D28:E28"/>
    <mergeCell ref="D17:E17"/>
    <mergeCell ref="D18:E18"/>
    <mergeCell ref="D19:E19"/>
    <mergeCell ref="D20:E20"/>
    <mergeCell ref="D21:E21"/>
    <mergeCell ref="D22:E22"/>
    <mergeCell ref="B29:C29"/>
    <mergeCell ref="B30:C30"/>
    <mergeCell ref="B31:C31"/>
    <mergeCell ref="T5:U5"/>
    <mergeCell ref="H4:I4"/>
    <mergeCell ref="J4:K4"/>
    <mergeCell ref="J5:K5"/>
    <mergeCell ref="L5:Q5"/>
    <mergeCell ref="J6:K6"/>
    <mergeCell ref="D35:E35"/>
    <mergeCell ref="D36:E36"/>
    <mergeCell ref="D7:E7"/>
    <mergeCell ref="D34:E34"/>
    <mergeCell ref="L4:Q4"/>
    <mergeCell ref="B4:E4"/>
    <mergeCell ref="B6:C6"/>
    <mergeCell ref="P6:Q6"/>
    <mergeCell ref="F5:G5"/>
    <mergeCell ref="H5:I5"/>
    <mergeCell ref="H6:I6"/>
    <mergeCell ref="L9:M9"/>
    <mergeCell ref="L10:M10"/>
    <mergeCell ref="F8:G8"/>
    <mergeCell ref="F9:G9"/>
    <mergeCell ref="F10:G10"/>
    <mergeCell ref="F11:G11"/>
    <mergeCell ref="F12:G12"/>
    <mergeCell ref="H9:I9"/>
    <mergeCell ref="F19:G19"/>
    <mergeCell ref="F20:G20"/>
    <mergeCell ref="F21:G21"/>
    <mergeCell ref="F22:G22"/>
    <mergeCell ref="F23:G23"/>
    <mergeCell ref="F24:G24"/>
    <mergeCell ref="F13:G13"/>
    <mergeCell ref="F14:G14"/>
    <mergeCell ref="F15:G15"/>
    <mergeCell ref="F16:G16"/>
    <mergeCell ref="F17:G17"/>
    <mergeCell ref="F18:G18"/>
    <mergeCell ref="F31:G31"/>
    <mergeCell ref="F32:G32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T7:U7"/>
    <mergeCell ref="H14:I14"/>
    <mergeCell ref="H15:I15"/>
    <mergeCell ref="H16:I16"/>
    <mergeCell ref="H17:I17"/>
    <mergeCell ref="J17:K17"/>
    <mergeCell ref="N8:O8"/>
    <mergeCell ref="N9:O9"/>
    <mergeCell ref="N10:O10"/>
    <mergeCell ref="H10:I10"/>
    <mergeCell ref="H11:I11"/>
    <mergeCell ref="H12:I12"/>
    <mergeCell ref="H13:I13"/>
    <mergeCell ref="L7:M7"/>
    <mergeCell ref="N7:O7"/>
    <mergeCell ref="N11:O11"/>
    <mergeCell ref="N12:O12"/>
    <mergeCell ref="N13:O13"/>
    <mergeCell ref="N16:O16"/>
    <mergeCell ref="N17:O17"/>
    <mergeCell ref="T15:U15"/>
    <mergeCell ref="T16:U16"/>
    <mergeCell ref="T17:U17"/>
    <mergeCell ref="H8:I8"/>
    <mergeCell ref="H28:I28"/>
    <mergeCell ref="H29:I29"/>
    <mergeCell ref="H18:I18"/>
    <mergeCell ref="H19:I19"/>
    <mergeCell ref="H20:I20"/>
    <mergeCell ref="H21:I21"/>
    <mergeCell ref="H22:I22"/>
    <mergeCell ref="H23:I23"/>
    <mergeCell ref="P7:Q7"/>
    <mergeCell ref="J20:K20"/>
    <mergeCell ref="J21:K21"/>
    <mergeCell ref="J22:K22"/>
    <mergeCell ref="J23:K23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J18:K18"/>
    <mergeCell ref="J19:K19"/>
    <mergeCell ref="H36:I3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J36:K36"/>
    <mergeCell ref="J30:K30"/>
    <mergeCell ref="J31:K31"/>
    <mergeCell ref="J32:K32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N18:O18"/>
    <mergeCell ref="N19:O19"/>
    <mergeCell ref="L31:M31"/>
    <mergeCell ref="L32:M32"/>
    <mergeCell ref="L33:M33"/>
    <mergeCell ref="L34:M34"/>
    <mergeCell ref="L35:M35"/>
    <mergeCell ref="N32:O32"/>
    <mergeCell ref="N33:O33"/>
    <mergeCell ref="N34:O34"/>
    <mergeCell ref="N35:O35"/>
    <mergeCell ref="N36:O36"/>
    <mergeCell ref="P8:Q8"/>
    <mergeCell ref="P9:Q9"/>
    <mergeCell ref="P10:Q10"/>
    <mergeCell ref="P11:Q11"/>
    <mergeCell ref="P12:Q12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P34:Q34"/>
    <mergeCell ref="P35:Q35"/>
    <mergeCell ref="P36:Q36"/>
    <mergeCell ref="P25:Q25"/>
    <mergeCell ref="P16:Q16"/>
    <mergeCell ref="P17:Q17"/>
    <mergeCell ref="P18:Q18"/>
    <mergeCell ref="T20:U20"/>
    <mergeCell ref="T21:U21"/>
    <mergeCell ref="T22:U22"/>
    <mergeCell ref="T23:U23"/>
    <mergeCell ref="T24:U24"/>
    <mergeCell ref="T25:U25"/>
    <mergeCell ref="T18:U18"/>
    <mergeCell ref="T19:U19"/>
    <mergeCell ref="T8:U8"/>
    <mergeCell ref="T9:U9"/>
    <mergeCell ref="T10:U10"/>
    <mergeCell ref="T11:U11"/>
    <mergeCell ref="T12:U12"/>
    <mergeCell ref="T13:U13"/>
    <mergeCell ref="P13:Q13"/>
    <mergeCell ref="P14:Q14"/>
    <mergeCell ref="P15:Q15"/>
    <mergeCell ref="T14:U14"/>
    <mergeCell ref="P31:Q31"/>
    <mergeCell ref="P32:Q32"/>
    <mergeCell ref="P33:Q33"/>
    <mergeCell ref="P19:Q19"/>
    <mergeCell ref="P20:Q20"/>
    <mergeCell ref="P21:Q21"/>
    <mergeCell ref="P22:Q22"/>
    <mergeCell ref="P23:Q23"/>
    <mergeCell ref="P24:Q24"/>
    <mergeCell ref="P26:Q26"/>
    <mergeCell ref="P27:Q27"/>
    <mergeCell ref="P28:Q28"/>
    <mergeCell ref="P29:Q29"/>
    <mergeCell ref="P30:Q30"/>
    <mergeCell ref="T32:U32"/>
    <mergeCell ref="T33:U33"/>
    <mergeCell ref="T34:U34"/>
    <mergeCell ref="T35:U35"/>
    <mergeCell ref="T36:U36"/>
    <mergeCell ref="T26:U26"/>
    <mergeCell ref="T27:U27"/>
    <mergeCell ref="T28:U28"/>
    <mergeCell ref="T29:U29"/>
    <mergeCell ref="T30:U30"/>
    <mergeCell ref="T31:U3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workbookViewId="0"/>
  </sheetViews>
  <sheetFormatPr defaultColWidth="8.85546875" defaultRowHeight="15" x14ac:dyDescent="0.3"/>
  <cols>
    <col min="1" max="1" width="7.5703125" style="1" bestFit="1" customWidth="1"/>
    <col min="2" max="2" width="8.85546875" style="1" customWidth="1"/>
    <col min="3" max="3" width="7.5703125" style="1" bestFit="1" customWidth="1"/>
    <col min="4" max="16384" width="8.85546875" style="1"/>
  </cols>
  <sheetData>
    <row r="1" spans="1:14" ht="16.5" x14ac:dyDescent="0.3">
      <c r="E1" s="33"/>
      <c r="N1" s="34">
        <f>C10</f>
        <v>42917</v>
      </c>
    </row>
    <row r="3" spans="1:14" ht="16.5" x14ac:dyDescent="0.3">
      <c r="A3" s="26" t="s">
        <v>59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5"/>
      <c r="N3" s="25"/>
    </row>
    <row r="8" spans="1:14" x14ac:dyDescent="0.3">
      <c r="A8" s="13" t="s">
        <v>4</v>
      </c>
      <c r="B8" s="14"/>
      <c r="C8" s="15"/>
      <c r="D8" s="15"/>
      <c r="E8" s="13" t="s">
        <v>5</v>
      </c>
      <c r="F8" s="14"/>
      <c r="G8" s="13" t="s">
        <v>8</v>
      </c>
      <c r="H8" s="15"/>
      <c r="I8" s="15"/>
      <c r="J8" s="15"/>
      <c r="K8" s="15"/>
      <c r="L8" s="15"/>
      <c r="M8" s="15"/>
      <c r="N8" s="14"/>
    </row>
    <row r="9" spans="1:14" x14ac:dyDescent="0.3">
      <c r="A9" s="84">
        <v>1</v>
      </c>
      <c r="B9" s="73"/>
      <c r="C9" s="76"/>
      <c r="D9" s="73"/>
      <c r="E9" s="76"/>
      <c r="F9" s="73"/>
      <c r="G9" s="76" t="s">
        <v>11</v>
      </c>
      <c r="H9" s="77"/>
      <c r="I9" s="77"/>
      <c r="J9" s="77"/>
      <c r="K9" s="77"/>
      <c r="L9" s="73"/>
      <c r="M9" s="76" t="s">
        <v>12</v>
      </c>
      <c r="N9" s="73"/>
    </row>
    <row r="10" spans="1:14" x14ac:dyDescent="0.3">
      <c r="A10" s="20" t="s">
        <v>13</v>
      </c>
      <c r="B10" s="28"/>
      <c r="C10" s="85">
        <f>'LOG4'!$D$6</f>
        <v>42917</v>
      </c>
      <c r="D10" s="79"/>
      <c r="E10" s="29">
        <f>C10</f>
        <v>42917</v>
      </c>
      <c r="F10" s="22"/>
      <c r="G10" s="20">
        <v>1</v>
      </c>
      <c r="H10" s="22"/>
      <c r="I10" s="20">
        <v>0.5</v>
      </c>
      <c r="J10" s="22"/>
      <c r="K10" s="20">
        <v>0.2</v>
      </c>
      <c r="L10" s="22"/>
      <c r="N10" s="30"/>
    </row>
    <row r="11" spans="1:14" x14ac:dyDescent="0.3">
      <c r="A11" s="115"/>
      <c r="B11" s="75"/>
      <c r="C11" s="115"/>
      <c r="D11" s="75"/>
      <c r="E11" s="115"/>
      <c r="F11" s="75"/>
      <c r="G11" s="115"/>
      <c r="H11" s="75"/>
      <c r="I11" s="115"/>
      <c r="J11" s="75"/>
      <c r="K11" s="115"/>
      <c r="L11" s="75"/>
      <c r="M11" s="115"/>
      <c r="N11" s="75"/>
    </row>
    <row r="12" spans="1:14" x14ac:dyDescent="0.3">
      <c r="A12" s="66">
        <v>16244.56</v>
      </c>
      <c r="B12" s="67"/>
      <c r="C12" s="66">
        <f>A12*'LOG4'!U2</f>
        <v>21434.696919999998</v>
      </c>
      <c r="D12" s="67">
        <f>C12/40.3399</f>
        <v>531.35225719448977</v>
      </c>
      <c r="E12" s="66">
        <f>A12*'LOG4'!U2/12</f>
        <v>1786.2247433333332</v>
      </c>
      <c r="F12" s="67">
        <f>+E12/40.3399</f>
        <v>44.279354766207483</v>
      </c>
      <c r="G12" s="62">
        <f>C12/1976</f>
        <v>10.847518684210526</v>
      </c>
      <c r="H12" s="63">
        <f>+G12/40.3399</f>
        <v>0.2689029641672519</v>
      </c>
      <c r="I12" s="62">
        <f>+G12/2</f>
        <v>5.4237593421052628</v>
      </c>
      <c r="J12" s="63">
        <f>+I12/40.3399</f>
        <v>0.13445148208362595</v>
      </c>
      <c r="K12" s="62">
        <f>+G12/5</f>
        <v>2.1695037368421053</v>
      </c>
      <c r="L12" s="63">
        <f>+K12/40.3399</f>
        <v>5.3780592833450387E-2</v>
      </c>
      <c r="M12" s="62">
        <f>C12/2080</f>
        <v>10.30514275</v>
      </c>
      <c r="N12" s="63">
        <f>M12/40.3399</f>
        <v>0.25545781595888933</v>
      </c>
    </row>
    <row r="13" spans="1:14" x14ac:dyDescent="0.3">
      <c r="A13" s="114"/>
      <c r="B13" s="65"/>
      <c r="C13" s="114"/>
      <c r="D13" s="65"/>
      <c r="E13" s="114"/>
      <c r="F13" s="65"/>
      <c r="G13" s="114"/>
      <c r="H13" s="65"/>
      <c r="I13" s="114"/>
      <c r="J13" s="65"/>
      <c r="K13" s="114"/>
      <c r="L13" s="65"/>
      <c r="M13" s="114"/>
      <c r="N13" s="65"/>
    </row>
  </sheetData>
  <mergeCells count="27">
    <mergeCell ref="A9:B9"/>
    <mergeCell ref="C9:D9"/>
    <mergeCell ref="E9:F9"/>
    <mergeCell ref="C10:D10"/>
    <mergeCell ref="G11:H11"/>
    <mergeCell ref="G9:L9"/>
    <mergeCell ref="M9:N9"/>
    <mergeCell ref="E13:F13"/>
    <mergeCell ref="K12:L12"/>
    <mergeCell ref="K13:L13"/>
    <mergeCell ref="E11:F11"/>
    <mergeCell ref="K11:L11"/>
    <mergeCell ref="M11:N11"/>
    <mergeCell ref="M12:N12"/>
    <mergeCell ref="M13:N13"/>
    <mergeCell ref="I12:J12"/>
    <mergeCell ref="I13:J13"/>
    <mergeCell ref="A12:B12"/>
    <mergeCell ref="A13:B13"/>
    <mergeCell ref="C12:D12"/>
    <mergeCell ref="C13:D13"/>
    <mergeCell ref="I11:J11"/>
    <mergeCell ref="G12:H12"/>
    <mergeCell ref="G13:H13"/>
    <mergeCell ref="E12:F12"/>
    <mergeCell ref="A11:B11"/>
    <mergeCell ref="C11:D1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42578125" style="1" bestFit="1" customWidth="1"/>
    <col min="24" max="16384" width="8.85546875" style="1"/>
  </cols>
  <sheetData>
    <row r="1" spans="1:23" ht="16.5" x14ac:dyDescent="0.3">
      <c r="A1" s="5" t="s">
        <v>17</v>
      </c>
      <c r="B1" s="5" t="s">
        <v>1</v>
      </c>
      <c r="C1" s="5" t="s">
        <v>82</v>
      </c>
      <c r="D1" s="5"/>
      <c r="E1" s="6"/>
      <c r="G1" s="7"/>
      <c r="H1" s="7"/>
      <c r="N1" s="34">
        <f>D6</f>
        <v>42917</v>
      </c>
      <c r="Q1" s="8" t="s">
        <v>16</v>
      </c>
    </row>
    <row r="2" spans="1:23" x14ac:dyDescent="0.3">
      <c r="A2" s="8"/>
      <c r="T2" s="57" t="s">
        <v>90</v>
      </c>
      <c r="U2" s="11">
        <f>'LOG4'!$U$2</f>
        <v>1.3194999999999999</v>
      </c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37" t="s">
        <v>64</v>
      </c>
      <c r="G7" s="38"/>
      <c r="H7" s="39"/>
      <c r="I7" s="40"/>
      <c r="J7" s="39"/>
      <c r="K7" s="40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15682.44</v>
      </c>
      <c r="C8" s="86"/>
      <c r="D8" s="66">
        <f t="shared" ref="D8:D35" si="0">B8*$U$2</f>
        <v>20692.979579999999</v>
      </c>
      <c r="E8" s="67">
        <f t="shared" ref="E8:E35" si="1">D8/40.3399</f>
        <v>512.96556461468663</v>
      </c>
      <c r="F8" s="70">
        <f t="shared" ref="F8:F35" si="2">B8/12*$U$2</f>
        <v>1724.4149649999999</v>
      </c>
      <c r="G8" s="71">
        <f t="shared" ref="G8:G35" si="3">F8/40.3399</f>
        <v>42.747130384557224</v>
      </c>
      <c r="H8" s="66">
        <f t="shared" ref="H8:H35" si="4">((B8&lt;19968.2)*913.03+(B8&gt;19968.2)*(B8&lt;20424.71)*(20424.71-B8+456.51)+(B8&gt;20424.71)*(B8&lt;22659.62)*456.51+(B8&gt;22659.62)*(B8&lt;23116.13)*(23116.13-B8))/12*$U$2</f>
        <v>100.39525708333332</v>
      </c>
      <c r="I8" s="67">
        <f t="shared" ref="I8:I35" si="5">H8/40.3399</f>
        <v>2.4887334148903024</v>
      </c>
      <c r="J8" s="66">
        <f t="shared" ref="J8:J35" si="6">((B8&lt;19968.2)*456.51+(B8&gt;19968.2)*(B8&lt;20196.46)*(20196.46-B8+228.26)+(B8&gt;20196.46)*(B8&lt;22659.62)*228.26+(B8&gt;22659.62)*(B8&lt;22887.88)*(22887.88-B8))/12*$U$2</f>
        <v>50.197078749999989</v>
      </c>
      <c r="K8" s="67">
        <f t="shared" ref="K8:K35" si="7">J8/40.3399</f>
        <v>1.2443530784657371</v>
      </c>
      <c r="L8" s="62">
        <f t="shared" ref="L8:L35" si="8">D8/1976</f>
        <v>10.472155657894737</v>
      </c>
      <c r="M8" s="63">
        <f t="shared" ref="M8:M35" si="9">L8/40.3399</f>
        <v>0.25959795780095479</v>
      </c>
      <c r="N8" s="62">
        <f t="shared" ref="N8:N35" si="10">L8/2</f>
        <v>5.2360778289473684</v>
      </c>
      <c r="O8" s="63">
        <f t="shared" ref="O8:O35" si="11">N8/40.3399</f>
        <v>0.1297989789004774</v>
      </c>
      <c r="P8" s="62">
        <f t="shared" ref="P8:P35" si="12">L8/5</f>
        <v>2.0944311315789474</v>
      </c>
      <c r="Q8" s="63">
        <f t="shared" ref="Q8:Q35" si="13">P8/40.3399</f>
        <v>5.1919591560190964E-2</v>
      </c>
      <c r="R8" s="23">
        <f t="shared" ref="R8:R35" si="14">(F8+H8)/1976*12</f>
        <v>11.081843453947368</v>
      </c>
      <c r="S8" s="23">
        <f t="shared" ref="S8:S35" si="15">R8/40.3399</f>
        <v>0.27471172347842626</v>
      </c>
      <c r="T8" s="62">
        <f t="shared" ref="T8:T35" si="16">D8/2080</f>
        <v>9.9485478749999992</v>
      </c>
      <c r="U8" s="63">
        <f t="shared" ref="U8:U35" si="17">T8/40.3399</f>
        <v>0.24661805991090704</v>
      </c>
      <c r="W8" s="36"/>
    </row>
    <row r="9" spans="1:23" x14ac:dyDescent="0.3">
      <c r="A9" s="16">
        <f t="shared" ref="A9:A35" si="18">+A8+1</f>
        <v>1</v>
      </c>
      <c r="B9" s="66">
        <v>16325.8</v>
      </c>
      <c r="C9" s="86"/>
      <c r="D9" s="66">
        <f t="shared" si="0"/>
        <v>21541.893099999998</v>
      </c>
      <c r="E9" s="67">
        <f t="shared" si="1"/>
        <v>534.00958108473242</v>
      </c>
      <c r="F9" s="66">
        <f t="shared" si="2"/>
        <v>1795.1577583333333</v>
      </c>
      <c r="G9" s="67">
        <f t="shared" si="3"/>
        <v>44.500798423727709</v>
      </c>
      <c r="H9" s="66">
        <f t="shared" si="4"/>
        <v>100.39525708333332</v>
      </c>
      <c r="I9" s="67">
        <f t="shared" si="5"/>
        <v>2.4887334148903024</v>
      </c>
      <c r="J9" s="66">
        <f t="shared" si="6"/>
        <v>50.197078749999989</v>
      </c>
      <c r="K9" s="67">
        <f t="shared" si="7"/>
        <v>1.2443530784657371</v>
      </c>
      <c r="L9" s="62">
        <f t="shared" si="8"/>
        <v>10.901767763157894</v>
      </c>
      <c r="M9" s="63">
        <f t="shared" si="9"/>
        <v>0.27024776370684839</v>
      </c>
      <c r="N9" s="62">
        <f t="shared" si="10"/>
        <v>5.4508838815789469</v>
      </c>
      <c r="O9" s="63">
        <f t="shared" si="11"/>
        <v>0.13512388185342419</v>
      </c>
      <c r="P9" s="62">
        <f t="shared" si="12"/>
        <v>2.1803535526315789</v>
      </c>
      <c r="Q9" s="63">
        <f t="shared" si="13"/>
        <v>5.4049552741369682E-2</v>
      </c>
      <c r="R9" s="23">
        <f t="shared" si="14"/>
        <v>11.511455559210527</v>
      </c>
      <c r="S9" s="23">
        <f t="shared" si="15"/>
        <v>0.28536152938431991</v>
      </c>
      <c r="T9" s="62">
        <f t="shared" si="16"/>
        <v>10.356679374999999</v>
      </c>
      <c r="U9" s="63">
        <f t="shared" si="17"/>
        <v>0.25673537552150599</v>
      </c>
      <c r="W9" s="36"/>
    </row>
    <row r="10" spans="1:23" x14ac:dyDescent="0.3">
      <c r="A10" s="16">
        <f t="shared" si="18"/>
        <v>2</v>
      </c>
      <c r="B10" s="66">
        <v>16969.169999999998</v>
      </c>
      <c r="C10" s="86"/>
      <c r="D10" s="66">
        <f t="shared" si="0"/>
        <v>22390.819814999995</v>
      </c>
      <c r="E10" s="67">
        <f t="shared" si="1"/>
        <v>555.0539246502841</v>
      </c>
      <c r="F10" s="66">
        <f t="shared" si="2"/>
        <v>1865.9016512499998</v>
      </c>
      <c r="G10" s="67">
        <f t="shared" si="3"/>
        <v>46.254493720857013</v>
      </c>
      <c r="H10" s="66">
        <f t="shared" si="4"/>
        <v>100.39525708333332</v>
      </c>
      <c r="I10" s="67">
        <f t="shared" si="5"/>
        <v>2.4887334148903024</v>
      </c>
      <c r="J10" s="66">
        <f t="shared" si="6"/>
        <v>50.197078749999989</v>
      </c>
      <c r="K10" s="67">
        <f t="shared" si="7"/>
        <v>1.2443530784657371</v>
      </c>
      <c r="L10" s="62">
        <f t="shared" si="8"/>
        <v>11.331386546052629</v>
      </c>
      <c r="M10" s="63">
        <f t="shared" si="9"/>
        <v>0.28089773514690491</v>
      </c>
      <c r="N10" s="62">
        <f t="shared" si="10"/>
        <v>5.6656932730263145</v>
      </c>
      <c r="O10" s="63">
        <f t="shared" si="11"/>
        <v>0.14044886757345246</v>
      </c>
      <c r="P10" s="62">
        <f t="shared" si="12"/>
        <v>2.2662773092105257</v>
      </c>
      <c r="Q10" s="63">
        <f t="shared" si="13"/>
        <v>5.617954702938098E-2</v>
      </c>
      <c r="R10" s="23">
        <f t="shared" si="14"/>
        <v>11.94107434210526</v>
      </c>
      <c r="S10" s="23">
        <f t="shared" si="15"/>
        <v>0.29601150082437638</v>
      </c>
      <c r="T10" s="62">
        <f t="shared" si="16"/>
        <v>10.764817218749998</v>
      </c>
      <c r="U10" s="63">
        <f t="shared" si="17"/>
        <v>0.26685284838955969</v>
      </c>
      <c r="W10" s="36"/>
    </row>
    <row r="11" spans="1:23" x14ac:dyDescent="0.3">
      <c r="A11" s="16">
        <f t="shared" si="18"/>
        <v>3</v>
      </c>
      <c r="B11" s="66">
        <v>17612.560000000001</v>
      </c>
      <c r="C11" s="86"/>
      <c r="D11" s="66">
        <f t="shared" si="0"/>
        <v>23239.772919999999</v>
      </c>
      <c r="E11" s="67">
        <f t="shared" si="1"/>
        <v>576.09892240684781</v>
      </c>
      <c r="F11" s="66">
        <f t="shared" si="2"/>
        <v>1936.6477433333332</v>
      </c>
      <c r="G11" s="67">
        <f t="shared" si="3"/>
        <v>48.008243533903979</v>
      </c>
      <c r="H11" s="66">
        <f t="shared" si="4"/>
        <v>100.39525708333332</v>
      </c>
      <c r="I11" s="67">
        <f t="shared" si="5"/>
        <v>2.4887334148903024</v>
      </c>
      <c r="J11" s="66">
        <f t="shared" si="6"/>
        <v>50.197078749999989</v>
      </c>
      <c r="K11" s="67">
        <f t="shared" si="7"/>
        <v>1.2443530784657371</v>
      </c>
      <c r="L11" s="62">
        <f t="shared" si="8"/>
        <v>11.761018684210526</v>
      </c>
      <c r="M11" s="63">
        <f t="shared" si="9"/>
        <v>0.29154803765528736</v>
      </c>
      <c r="N11" s="62">
        <f t="shared" si="10"/>
        <v>5.8805093421052632</v>
      </c>
      <c r="O11" s="63">
        <f t="shared" si="11"/>
        <v>0.14577401882764368</v>
      </c>
      <c r="P11" s="62">
        <f t="shared" si="12"/>
        <v>2.3522037368421054</v>
      </c>
      <c r="Q11" s="63">
        <f t="shared" si="13"/>
        <v>5.8309607531057475E-2</v>
      </c>
      <c r="R11" s="23">
        <f t="shared" si="14"/>
        <v>12.370706480263156</v>
      </c>
      <c r="S11" s="23">
        <f t="shared" si="15"/>
        <v>0.30666180333275878</v>
      </c>
      <c r="T11" s="62">
        <f t="shared" si="16"/>
        <v>11.17296775</v>
      </c>
      <c r="U11" s="63">
        <f t="shared" si="17"/>
        <v>0.27697063577252296</v>
      </c>
      <c r="W11" s="36"/>
    </row>
    <row r="12" spans="1:23" x14ac:dyDescent="0.3">
      <c r="A12" s="16">
        <f t="shared" si="18"/>
        <v>4</v>
      </c>
      <c r="B12" s="66">
        <v>18255.93</v>
      </c>
      <c r="C12" s="86"/>
      <c r="D12" s="66">
        <f t="shared" si="0"/>
        <v>24088.699634999997</v>
      </c>
      <c r="E12" s="67">
        <f t="shared" si="1"/>
        <v>597.14326597239949</v>
      </c>
      <c r="F12" s="66">
        <f t="shared" si="2"/>
        <v>2007.3916362499999</v>
      </c>
      <c r="G12" s="67">
        <f t="shared" si="3"/>
        <v>49.761938831033291</v>
      </c>
      <c r="H12" s="66">
        <f t="shared" si="4"/>
        <v>100.39525708333332</v>
      </c>
      <c r="I12" s="67">
        <f t="shared" si="5"/>
        <v>2.4887334148903024</v>
      </c>
      <c r="J12" s="66">
        <f t="shared" si="6"/>
        <v>50.197078749999989</v>
      </c>
      <c r="K12" s="67">
        <f t="shared" si="7"/>
        <v>1.2443530784657371</v>
      </c>
      <c r="L12" s="62">
        <f t="shared" si="8"/>
        <v>12.190637467105262</v>
      </c>
      <c r="M12" s="63">
        <f t="shared" si="9"/>
        <v>0.30219800909534383</v>
      </c>
      <c r="N12" s="62">
        <f t="shared" si="10"/>
        <v>6.0953187335526309</v>
      </c>
      <c r="O12" s="63">
        <f t="shared" si="11"/>
        <v>0.15109900454767192</v>
      </c>
      <c r="P12" s="62">
        <f t="shared" si="12"/>
        <v>2.4381274934210522</v>
      </c>
      <c r="Q12" s="63">
        <f t="shared" si="13"/>
        <v>6.0439601819068767E-2</v>
      </c>
      <c r="R12" s="23">
        <f t="shared" si="14"/>
        <v>12.800325263157895</v>
      </c>
      <c r="S12" s="23">
        <f t="shared" si="15"/>
        <v>0.31731177477281536</v>
      </c>
      <c r="T12" s="62">
        <f t="shared" si="16"/>
        <v>11.581105593749999</v>
      </c>
      <c r="U12" s="63">
        <f t="shared" si="17"/>
        <v>0.28708810864057666</v>
      </c>
      <c r="W12" s="36"/>
    </row>
    <row r="13" spans="1:23" x14ac:dyDescent="0.3">
      <c r="A13" s="16">
        <f t="shared" si="18"/>
        <v>5</v>
      </c>
      <c r="B13" s="66">
        <v>18255.93</v>
      </c>
      <c r="C13" s="86"/>
      <c r="D13" s="66">
        <f t="shared" si="0"/>
        <v>24088.699634999997</v>
      </c>
      <c r="E13" s="67">
        <f t="shared" si="1"/>
        <v>597.14326597239949</v>
      </c>
      <c r="F13" s="66">
        <f t="shared" si="2"/>
        <v>2007.3916362499999</v>
      </c>
      <c r="G13" s="67">
        <f t="shared" si="3"/>
        <v>49.761938831033291</v>
      </c>
      <c r="H13" s="66">
        <f t="shared" si="4"/>
        <v>100.39525708333332</v>
      </c>
      <c r="I13" s="67">
        <f t="shared" si="5"/>
        <v>2.4887334148903024</v>
      </c>
      <c r="J13" s="66">
        <f t="shared" si="6"/>
        <v>50.197078749999989</v>
      </c>
      <c r="K13" s="67">
        <f t="shared" si="7"/>
        <v>1.2443530784657371</v>
      </c>
      <c r="L13" s="62">
        <f t="shared" si="8"/>
        <v>12.190637467105262</v>
      </c>
      <c r="M13" s="63">
        <f t="shared" si="9"/>
        <v>0.30219800909534383</v>
      </c>
      <c r="N13" s="62">
        <f t="shared" si="10"/>
        <v>6.0953187335526309</v>
      </c>
      <c r="O13" s="63">
        <f t="shared" si="11"/>
        <v>0.15109900454767192</v>
      </c>
      <c r="P13" s="62">
        <f t="shared" si="12"/>
        <v>2.4381274934210522</v>
      </c>
      <c r="Q13" s="63">
        <f t="shared" si="13"/>
        <v>6.0439601819068767E-2</v>
      </c>
      <c r="R13" s="23">
        <f t="shared" si="14"/>
        <v>12.800325263157895</v>
      </c>
      <c r="S13" s="23">
        <f t="shared" si="15"/>
        <v>0.31731177477281536</v>
      </c>
      <c r="T13" s="62">
        <f t="shared" si="16"/>
        <v>11.581105593749999</v>
      </c>
      <c r="U13" s="63">
        <f t="shared" si="17"/>
        <v>0.28708810864057666</v>
      </c>
      <c r="W13" s="36"/>
    </row>
    <row r="14" spans="1:23" x14ac:dyDescent="0.3">
      <c r="A14" s="16">
        <f t="shared" si="18"/>
        <v>6</v>
      </c>
      <c r="B14" s="66">
        <v>19172.88</v>
      </c>
      <c r="C14" s="86"/>
      <c r="D14" s="66">
        <f t="shared" si="0"/>
        <v>25298.615159999998</v>
      </c>
      <c r="E14" s="67">
        <f t="shared" si="1"/>
        <v>627.13628838941088</v>
      </c>
      <c r="F14" s="66">
        <f t="shared" si="2"/>
        <v>2108.2179299999998</v>
      </c>
      <c r="G14" s="67">
        <f t="shared" si="3"/>
        <v>52.261357365784242</v>
      </c>
      <c r="H14" s="66">
        <f t="shared" si="4"/>
        <v>100.39525708333332</v>
      </c>
      <c r="I14" s="67">
        <f t="shared" si="5"/>
        <v>2.4887334148903024</v>
      </c>
      <c r="J14" s="66">
        <f t="shared" si="6"/>
        <v>50.197078749999989</v>
      </c>
      <c r="K14" s="67">
        <f t="shared" si="7"/>
        <v>1.2443530784657371</v>
      </c>
      <c r="L14" s="62">
        <f t="shared" si="8"/>
        <v>12.802942894736841</v>
      </c>
      <c r="M14" s="63">
        <f t="shared" si="9"/>
        <v>0.31737666416468163</v>
      </c>
      <c r="N14" s="62">
        <f t="shared" si="10"/>
        <v>6.4014714473684204</v>
      </c>
      <c r="O14" s="63">
        <f t="shared" si="11"/>
        <v>0.15868833208234082</v>
      </c>
      <c r="P14" s="62">
        <f t="shared" si="12"/>
        <v>2.5605885789473684</v>
      </c>
      <c r="Q14" s="63">
        <f t="shared" si="13"/>
        <v>6.3475332832936326E-2</v>
      </c>
      <c r="R14" s="23">
        <f t="shared" si="14"/>
        <v>13.412630690789474</v>
      </c>
      <c r="S14" s="23">
        <f t="shared" si="15"/>
        <v>0.33249042984215316</v>
      </c>
      <c r="T14" s="62">
        <f t="shared" si="16"/>
        <v>12.162795749999999</v>
      </c>
      <c r="U14" s="63">
        <f t="shared" si="17"/>
        <v>0.30150783095644756</v>
      </c>
      <c r="W14" s="36"/>
    </row>
    <row r="15" spans="1:23" x14ac:dyDescent="0.3">
      <c r="A15" s="16">
        <f t="shared" si="18"/>
        <v>7</v>
      </c>
      <c r="B15" s="66">
        <v>19172.88</v>
      </c>
      <c r="C15" s="86"/>
      <c r="D15" s="66">
        <f t="shared" si="0"/>
        <v>25298.615159999998</v>
      </c>
      <c r="E15" s="67">
        <f t="shared" si="1"/>
        <v>627.13628838941088</v>
      </c>
      <c r="F15" s="66">
        <f t="shared" si="2"/>
        <v>2108.2179299999998</v>
      </c>
      <c r="G15" s="67">
        <f t="shared" si="3"/>
        <v>52.261357365784242</v>
      </c>
      <c r="H15" s="66">
        <f t="shared" si="4"/>
        <v>100.39525708333332</v>
      </c>
      <c r="I15" s="67">
        <f t="shared" si="5"/>
        <v>2.4887334148903024</v>
      </c>
      <c r="J15" s="66">
        <f t="shared" si="6"/>
        <v>50.197078749999989</v>
      </c>
      <c r="K15" s="67">
        <f t="shared" si="7"/>
        <v>1.2443530784657371</v>
      </c>
      <c r="L15" s="62">
        <f t="shared" si="8"/>
        <v>12.802942894736841</v>
      </c>
      <c r="M15" s="63">
        <f t="shared" si="9"/>
        <v>0.31737666416468163</v>
      </c>
      <c r="N15" s="62">
        <f t="shared" si="10"/>
        <v>6.4014714473684204</v>
      </c>
      <c r="O15" s="63">
        <f t="shared" si="11"/>
        <v>0.15868833208234082</v>
      </c>
      <c r="P15" s="62">
        <f t="shared" si="12"/>
        <v>2.5605885789473684</v>
      </c>
      <c r="Q15" s="63">
        <f t="shared" si="13"/>
        <v>6.3475332832936326E-2</v>
      </c>
      <c r="R15" s="23">
        <f t="shared" si="14"/>
        <v>13.412630690789474</v>
      </c>
      <c r="S15" s="23">
        <f t="shared" si="15"/>
        <v>0.33249042984215316</v>
      </c>
      <c r="T15" s="62">
        <f t="shared" si="16"/>
        <v>12.162795749999999</v>
      </c>
      <c r="U15" s="63">
        <f t="shared" si="17"/>
        <v>0.30150783095644756</v>
      </c>
      <c r="W15" s="36"/>
    </row>
    <row r="16" spans="1:23" x14ac:dyDescent="0.3">
      <c r="A16" s="16">
        <f t="shared" si="18"/>
        <v>8</v>
      </c>
      <c r="B16" s="66">
        <v>20089.87</v>
      </c>
      <c r="C16" s="86"/>
      <c r="D16" s="66">
        <f t="shared" si="0"/>
        <v>26508.583464999996</v>
      </c>
      <c r="E16" s="67">
        <f t="shared" si="1"/>
        <v>657.13061918844608</v>
      </c>
      <c r="F16" s="66">
        <f t="shared" si="2"/>
        <v>2209.0486220833332</v>
      </c>
      <c r="G16" s="67">
        <f t="shared" si="3"/>
        <v>54.760884932370509</v>
      </c>
      <c r="H16" s="66">
        <f t="shared" si="4"/>
        <v>87.015527083333339</v>
      </c>
      <c r="I16" s="67">
        <f t="shared" si="5"/>
        <v>2.1570585718688777</v>
      </c>
      <c r="J16" s="66">
        <f t="shared" si="6"/>
        <v>36.819547916666679</v>
      </c>
      <c r="K16" s="67">
        <f t="shared" si="7"/>
        <v>0.91273275136196863</v>
      </c>
      <c r="L16" s="62">
        <f t="shared" si="8"/>
        <v>13.415275032894735</v>
      </c>
      <c r="M16" s="63">
        <f t="shared" si="9"/>
        <v>0.33255598137067111</v>
      </c>
      <c r="N16" s="62">
        <f t="shared" si="10"/>
        <v>6.7076375164473676</v>
      </c>
      <c r="O16" s="63">
        <f t="shared" si="11"/>
        <v>0.16627799068533555</v>
      </c>
      <c r="P16" s="62">
        <f t="shared" si="12"/>
        <v>2.6830550065789471</v>
      </c>
      <c r="Q16" s="63">
        <f t="shared" si="13"/>
        <v>6.6511196274134224E-2</v>
      </c>
      <c r="R16" s="23">
        <f t="shared" si="14"/>
        <v>13.943709407894735</v>
      </c>
      <c r="S16" s="23">
        <f t="shared" si="15"/>
        <v>0.34565552735368049</v>
      </c>
      <c r="T16" s="62">
        <f t="shared" si="16"/>
        <v>12.744511281249999</v>
      </c>
      <c r="U16" s="63">
        <f t="shared" si="17"/>
        <v>0.31592818230213754</v>
      </c>
      <c r="W16" s="36"/>
    </row>
    <row r="17" spans="1:23" x14ac:dyDescent="0.3">
      <c r="A17" s="16">
        <f t="shared" si="18"/>
        <v>9</v>
      </c>
      <c r="B17" s="66">
        <v>20089.87</v>
      </c>
      <c r="C17" s="86"/>
      <c r="D17" s="66">
        <f t="shared" si="0"/>
        <v>26508.583464999996</v>
      </c>
      <c r="E17" s="67">
        <f t="shared" si="1"/>
        <v>657.13061918844608</v>
      </c>
      <c r="F17" s="66">
        <f t="shared" si="2"/>
        <v>2209.0486220833332</v>
      </c>
      <c r="G17" s="67">
        <f t="shared" si="3"/>
        <v>54.760884932370509</v>
      </c>
      <c r="H17" s="66">
        <f t="shared" si="4"/>
        <v>87.015527083333339</v>
      </c>
      <c r="I17" s="67">
        <f t="shared" si="5"/>
        <v>2.1570585718688777</v>
      </c>
      <c r="J17" s="66">
        <f t="shared" si="6"/>
        <v>36.819547916666679</v>
      </c>
      <c r="K17" s="67">
        <f t="shared" si="7"/>
        <v>0.91273275136196863</v>
      </c>
      <c r="L17" s="62">
        <f t="shared" si="8"/>
        <v>13.415275032894735</v>
      </c>
      <c r="M17" s="63">
        <f t="shared" si="9"/>
        <v>0.33255598137067111</v>
      </c>
      <c r="N17" s="62">
        <f t="shared" si="10"/>
        <v>6.7076375164473676</v>
      </c>
      <c r="O17" s="63">
        <f t="shared" si="11"/>
        <v>0.16627799068533555</v>
      </c>
      <c r="P17" s="62">
        <f t="shared" si="12"/>
        <v>2.6830550065789471</v>
      </c>
      <c r="Q17" s="63">
        <f t="shared" si="13"/>
        <v>6.6511196274134224E-2</v>
      </c>
      <c r="R17" s="23">
        <f t="shared" si="14"/>
        <v>13.943709407894735</v>
      </c>
      <c r="S17" s="23">
        <f t="shared" si="15"/>
        <v>0.34565552735368049</v>
      </c>
      <c r="T17" s="62">
        <f t="shared" si="16"/>
        <v>12.744511281249999</v>
      </c>
      <c r="U17" s="63">
        <f t="shared" si="17"/>
        <v>0.31592818230213754</v>
      </c>
      <c r="W17" s="36"/>
    </row>
    <row r="18" spans="1:23" x14ac:dyDescent="0.3">
      <c r="A18" s="16">
        <f t="shared" si="18"/>
        <v>10</v>
      </c>
      <c r="B18" s="66">
        <v>21006.86</v>
      </c>
      <c r="C18" s="86"/>
      <c r="D18" s="66">
        <f t="shared" si="0"/>
        <v>27718.551769999998</v>
      </c>
      <c r="E18" s="67">
        <f t="shared" si="1"/>
        <v>687.12494998748139</v>
      </c>
      <c r="F18" s="66">
        <f t="shared" si="2"/>
        <v>2309.8793141666665</v>
      </c>
      <c r="G18" s="67">
        <f t="shared" si="3"/>
        <v>57.260412498956775</v>
      </c>
      <c r="H18" s="66">
        <f t="shared" si="4"/>
        <v>50.197078749999989</v>
      </c>
      <c r="I18" s="67">
        <f t="shared" si="5"/>
        <v>1.2443530784657371</v>
      </c>
      <c r="J18" s="66">
        <f t="shared" si="6"/>
        <v>25.099089166666662</v>
      </c>
      <c r="K18" s="67">
        <f t="shared" si="7"/>
        <v>0.62219016821228268</v>
      </c>
      <c r="L18" s="62">
        <f t="shared" si="8"/>
        <v>14.027607171052631</v>
      </c>
      <c r="M18" s="63">
        <f t="shared" si="9"/>
        <v>0.34773529857666063</v>
      </c>
      <c r="N18" s="62">
        <f t="shared" si="10"/>
        <v>7.0138035855263157</v>
      </c>
      <c r="O18" s="63">
        <f t="shared" si="11"/>
        <v>0.17386764928833032</v>
      </c>
      <c r="P18" s="62">
        <f t="shared" si="12"/>
        <v>2.8055214342105264</v>
      </c>
      <c r="Q18" s="63">
        <f t="shared" si="13"/>
        <v>6.9547059715332121E-2</v>
      </c>
      <c r="R18" s="23">
        <f t="shared" si="14"/>
        <v>14.332447730263157</v>
      </c>
      <c r="S18" s="23">
        <f t="shared" si="15"/>
        <v>0.35529209864831485</v>
      </c>
      <c r="T18" s="62">
        <f t="shared" si="16"/>
        <v>13.3262268125</v>
      </c>
      <c r="U18" s="63">
        <f t="shared" si="17"/>
        <v>0.33034853364782757</v>
      </c>
      <c r="W18" s="36"/>
    </row>
    <row r="19" spans="1:23" x14ac:dyDescent="0.3">
      <c r="A19" s="16">
        <f t="shared" si="18"/>
        <v>11</v>
      </c>
      <c r="B19" s="66">
        <v>21006.86</v>
      </c>
      <c r="C19" s="86"/>
      <c r="D19" s="66">
        <f t="shared" si="0"/>
        <v>27718.551769999998</v>
      </c>
      <c r="E19" s="67">
        <f t="shared" si="1"/>
        <v>687.12494998748139</v>
      </c>
      <c r="F19" s="66">
        <f t="shared" si="2"/>
        <v>2309.8793141666665</v>
      </c>
      <c r="G19" s="67">
        <f t="shared" si="3"/>
        <v>57.260412498956775</v>
      </c>
      <c r="H19" s="66">
        <f t="shared" si="4"/>
        <v>50.197078749999989</v>
      </c>
      <c r="I19" s="67">
        <f t="shared" si="5"/>
        <v>1.2443530784657371</v>
      </c>
      <c r="J19" s="66">
        <f t="shared" si="6"/>
        <v>25.099089166666662</v>
      </c>
      <c r="K19" s="67">
        <f t="shared" si="7"/>
        <v>0.62219016821228268</v>
      </c>
      <c r="L19" s="62">
        <f t="shared" si="8"/>
        <v>14.027607171052631</v>
      </c>
      <c r="M19" s="63">
        <f t="shared" si="9"/>
        <v>0.34773529857666063</v>
      </c>
      <c r="N19" s="62">
        <f t="shared" si="10"/>
        <v>7.0138035855263157</v>
      </c>
      <c r="O19" s="63">
        <f t="shared" si="11"/>
        <v>0.17386764928833032</v>
      </c>
      <c r="P19" s="62">
        <f t="shared" si="12"/>
        <v>2.8055214342105264</v>
      </c>
      <c r="Q19" s="63">
        <f t="shared" si="13"/>
        <v>6.9547059715332121E-2</v>
      </c>
      <c r="R19" s="23">
        <f t="shared" si="14"/>
        <v>14.332447730263157</v>
      </c>
      <c r="S19" s="23">
        <f t="shared" si="15"/>
        <v>0.35529209864831485</v>
      </c>
      <c r="T19" s="62">
        <f t="shared" si="16"/>
        <v>13.3262268125</v>
      </c>
      <c r="U19" s="63">
        <f t="shared" si="17"/>
        <v>0.33034853364782757</v>
      </c>
      <c r="W19" s="36"/>
    </row>
    <row r="20" spans="1:23" x14ac:dyDescent="0.3">
      <c r="A20" s="16">
        <f t="shared" si="18"/>
        <v>12</v>
      </c>
      <c r="B20" s="66">
        <v>21923.82</v>
      </c>
      <c r="C20" s="86"/>
      <c r="D20" s="66">
        <f t="shared" si="0"/>
        <v>28928.480489999998</v>
      </c>
      <c r="E20" s="67">
        <f t="shared" si="1"/>
        <v>717.11829949999867</v>
      </c>
      <c r="F20" s="66">
        <f t="shared" si="2"/>
        <v>2410.7067074999995</v>
      </c>
      <c r="G20" s="67">
        <f t="shared" si="3"/>
        <v>59.759858291666553</v>
      </c>
      <c r="H20" s="66">
        <f t="shared" si="4"/>
        <v>50.197078749999989</v>
      </c>
      <c r="I20" s="67">
        <f t="shared" si="5"/>
        <v>1.2443530784657371</v>
      </c>
      <c r="J20" s="66">
        <f t="shared" si="6"/>
        <v>25.099089166666662</v>
      </c>
      <c r="K20" s="67">
        <f t="shared" si="7"/>
        <v>0.62219016821228268</v>
      </c>
      <c r="L20" s="62">
        <f t="shared" si="8"/>
        <v>14.639919276315789</v>
      </c>
      <c r="M20" s="63">
        <f t="shared" si="9"/>
        <v>0.36291411918016131</v>
      </c>
      <c r="N20" s="62">
        <f t="shared" si="10"/>
        <v>7.3199596381578944</v>
      </c>
      <c r="O20" s="63">
        <f t="shared" si="11"/>
        <v>0.18145705959008065</v>
      </c>
      <c r="P20" s="62">
        <f t="shared" si="12"/>
        <v>2.9279838552631579</v>
      </c>
      <c r="Q20" s="63">
        <f t="shared" si="13"/>
        <v>7.2582823836032262E-2</v>
      </c>
      <c r="R20" s="23">
        <f t="shared" si="14"/>
        <v>14.944759835526312</v>
      </c>
      <c r="S20" s="23">
        <f t="shared" si="15"/>
        <v>0.37047091925181552</v>
      </c>
      <c r="T20" s="62">
        <f t="shared" si="16"/>
        <v>13.907923312499999</v>
      </c>
      <c r="U20" s="63">
        <f t="shared" si="17"/>
        <v>0.34476841322115326</v>
      </c>
      <c r="W20" s="36"/>
    </row>
    <row r="21" spans="1:23" x14ac:dyDescent="0.3">
      <c r="A21" s="16">
        <f t="shared" si="18"/>
        <v>13</v>
      </c>
      <c r="B21" s="66">
        <v>21923.82</v>
      </c>
      <c r="C21" s="86"/>
      <c r="D21" s="66">
        <f t="shared" si="0"/>
        <v>28928.480489999998</v>
      </c>
      <c r="E21" s="67">
        <f t="shared" si="1"/>
        <v>717.11829949999867</v>
      </c>
      <c r="F21" s="66">
        <f t="shared" si="2"/>
        <v>2410.7067074999995</v>
      </c>
      <c r="G21" s="67">
        <f t="shared" si="3"/>
        <v>59.759858291666553</v>
      </c>
      <c r="H21" s="66">
        <f t="shared" si="4"/>
        <v>50.197078749999989</v>
      </c>
      <c r="I21" s="67">
        <f t="shared" si="5"/>
        <v>1.2443530784657371</v>
      </c>
      <c r="J21" s="66">
        <f t="shared" si="6"/>
        <v>25.099089166666662</v>
      </c>
      <c r="K21" s="67">
        <f t="shared" si="7"/>
        <v>0.62219016821228268</v>
      </c>
      <c r="L21" s="62">
        <f t="shared" si="8"/>
        <v>14.639919276315789</v>
      </c>
      <c r="M21" s="63">
        <f t="shared" si="9"/>
        <v>0.36291411918016131</v>
      </c>
      <c r="N21" s="62">
        <f t="shared" si="10"/>
        <v>7.3199596381578944</v>
      </c>
      <c r="O21" s="63">
        <f t="shared" si="11"/>
        <v>0.18145705959008065</v>
      </c>
      <c r="P21" s="62">
        <f t="shared" si="12"/>
        <v>2.9279838552631579</v>
      </c>
      <c r="Q21" s="63">
        <f t="shared" si="13"/>
        <v>7.2582823836032262E-2</v>
      </c>
      <c r="R21" s="23">
        <f t="shared" si="14"/>
        <v>14.944759835526312</v>
      </c>
      <c r="S21" s="23">
        <f t="shared" si="15"/>
        <v>0.37047091925181552</v>
      </c>
      <c r="T21" s="62">
        <f t="shared" si="16"/>
        <v>13.907923312499999</v>
      </c>
      <c r="U21" s="63">
        <f t="shared" si="17"/>
        <v>0.34476841322115326</v>
      </c>
      <c r="W21" s="36"/>
    </row>
    <row r="22" spans="1:23" x14ac:dyDescent="0.3">
      <c r="A22" s="16">
        <f t="shared" si="18"/>
        <v>14</v>
      </c>
      <c r="B22" s="66">
        <v>22840.81</v>
      </c>
      <c r="C22" s="86"/>
      <c r="D22" s="66">
        <f t="shared" si="0"/>
        <v>30138.448795</v>
      </c>
      <c r="E22" s="67">
        <f t="shared" si="1"/>
        <v>747.11263029903398</v>
      </c>
      <c r="F22" s="66">
        <f t="shared" si="2"/>
        <v>2511.5373995833334</v>
      </c>
      <c r="G22" s="67">
        <f t="shared" si="3"/>
        <v>62.259385858252827</v>
      </c>
      <c r="H22" s="66">
        <f t="shared" si="4"/>
        <v>30.273728333333299</v>
      </c>
      <c r="I22" s="67">
        <f t="shared" si="5"/>
        <v>0.7504661224577478</v>
      </c>
      <c r="J22" s="66">
        <f t="shared" si="6"/>
        <v>5.1757387499999679</v>
      </c>
      <c r="K22" s="67">
        <f t="shared" si="7"/>
        <v>0.12830321220429322</v>
      </c>
      <c r="L22" s="62">
        <f t="shared" si="8"/>
        <v>15.252251414473685</v>
      </c>
      <c r="M22" s="63">
        <f t="shared" si="9"/>
        <v>0.37809343638615078</v>
      </c>
      <c r="N22" s="62">
        <f t="shared" si="10"/>
        <v>7.6261257072368425</v>
      </c>
      <c r="O22" s="63">
        <f t="shared" si="11"/>
        <v>0.18904671819307539</v>
      </c>
      <c r="P22" s="62">
        <f t="shared" si="12"/>
        <v>3.0504502828947371</v>
      </c>
      <c r="Q22" s="63">
        <f t="shared" si="13"/>
        <v>7.5618687277230159E-2</v>
      </c>
      <c r="R22" s="23">
        <f t="shared" si="14"/>
        <v>15.436099967105264</v>
      </c>
      <c r="S22" s="23">
        <f t="shared" si="15"/>
        <v>0.38265092295978087</v>
      </c>
      <c r="T22" s="62">
        <f t="shared" si="16"/>
        <v>14.489638843750001</v>
      </c>
      <c r="U22" s="63">
        <f t="shared" si="17"/>
        <v>0.35918876456684329</v>
      </c>
      <c r="W22" s="36"/>
    </row>
    <row r="23" spans="1:23" x14ac:dyDescent="0.3">
      <c r="A23" s="16">
        <f t="shared" si="18"/>
        <v>15</v>
      </c>
      <c r="B23" s="66">
        <v>22840.81</v>
      </c>
      <c r="C23" s="86"/>
      <c r="D23" s="66">
        <f t="shared" si="0"/>
        <v>30138.448795</v>
      </c>
      <c r="E23" s="67">
        <f t="shared" si="1"/>
        <v>747.11263029903398</v>
      </c>
      <c r="F23" s="66">
        <f t="shared" si="2"/>
        <v>2511.5373995833334</v>
      </c>
      <c r="G23" s="67">
        <f t="shared" si="3"/>
        <v>62.259385858252827</v>
      </c>
      <c r="H23" s="66">
        <f t="shared" si="4"/>
        <v>30.273728333333299</v>
      </c>
      <c r="I23" s="67">
        <f t="shared" si="5"/>
        <v>0.7504661224577478</v>
      </c>
      <c r="J23" s="66">
        <f t="shared" si="6"/>
        <v>5.1757387499999679</v>
      </c>
      <c r="K23" s="67">
        <f t="shared" si="7"/>
        <v>0.12830321220429322</v>
      </c>
      <c r="L23" s="62">
        <f t="shared" si="8"/>
        <v>15.252251414473685</v>
      </c>
      <c r="M23" s="63">
        <f t="shared" si="9"/>
        <v>0.37809343638615078</v>
      </c>
      <c r="N23" s="62">
        <f t="shared" si="10"/>
        <v>7.6261257072368425</v>
      </c>
      <c r="O23" s="63">
        <f t="shared" si="11"/>
        <v>0.18904671819307539</v>
      </c>
      <c r="P23" s="62">
        <f t="shared" si="12"/>
        <v>3.0504502828947371</v>
      </c>
      <c r="Q23" s="63">
        <f t="shared" si="13"/>
        <v>7.5618687277230159E-2</v>
      </c>
      <c r="R23" s="23">
        <f t="shared" si="14"/>
        <v>15.436099967105264</v>
      </c>
      <c r="S23" s="23">
        <f t="shared" si="15"/>
        <v>0.38265092295978087</v>
      </c>
      <c r="T23" s="62">
        <f t="shared" si="16"/>
        <v>14.489638843750001</v>
      </c>
      <c r="U23" s="63">
        <f t="shared" si="17"/>
        <v>0.35918876456684329</v>
      </c>
      <c r="W23" s="36"/>
    </row>
    <row r="24" spans="1:23" x14ac:dyDescent="0.3">
      <c r="A24" s="16">
        <f t="shared" si="18"/>
        <v>16</v>
      </c>
      <c r="B24" s="66">
        <v>23757.8</v>
      </c>
      <c r="C24" s="86"/>
      <c r="D24" s="66">
        <f t="shared" si="0"/>
        <v>31348.417099999995</v>
      </c>
      <c r="E24" s="67">
        <f t="shared" si="1"/>
        <v>777.10696109806906</v>
      </c>
      <c r="F24" s="66">
        <f t="shared" si="2"/>
        <v>2612.3680916666663</v>
      </c>
      <c r="G24" s="67">
        <f t="shared" si="3"/>
        <v>64.758913424839079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15.864583552631576</v>
      </c>
      <c r="M24" s="63">
        <f t="shared" si="9"/>
        <v>0.3932727535921402</v>
      </c>
      <c r="N24" s="62">
        <f t="shared" si="10"/>
        <v>7.9322917763157879</v>
      </c>
      <c r="O24" s="63">
        <f t="shared" si="11"/>
        <v>0.1966363767960701</v>
      </c>
      <c r="P24" s="62">
        <f t="shared" si="12"/>
        <v>3.172916710526315</v>
      </c>
      <c r="Q24" s="63">
        <f t="shared" si="13"/>
        <v>7.8654550718428029E-2</v>
      </c>
      <c r="R24" s="23">
        <f t="shared" si="14"/>
        <v>15.864583552631577</v>
      </c>
      <c r="S24" s="23">
        <f t="shared" si="15"/>
        <v>0.3932727535921402</v>
      </c>
      <c r="T24" s="62">
        <f t="shared" si="16"/>
        <v>15.071354374999999</v>
      </c>
      <c r="U24" s="63">
        <f t="shared" si="17"/>
        <v>0.37360911591253321</v>
      </c>
      <c r="W24" s="36"/>
    </row>
    <row r="25" spans="1:23" x14ac:dyDescent="0.3">
      <c r="A25" s="16">
        <f t="shared" si="18"/>
        <v>17</v>
      </c>
      <c r="B25" s="66">
        <v>23757.8</v>
      </c>
      <c r="C25" s="86"/>
      <c r="D25" s="66">
        <f t="shared" si="0"/>
        <v>31348.417099999995</v>
      </c>
      <c r="E25" s="67">
        <f t="shared" si="1"/>
        <v>777.10696109806906</v>
      </c>
      <c r="F25" s="66">
        <f t="shared" si="2"/>
        <v>2612.3680916666663</v>
      </c>
      <c r="G25" s="67">
        <f t="shared" si="3"/>
        <v>64.758913424839079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15.864583552631576</v>
      </c>
      <c r="M25" s="63">
        <f t="shared" si="9"/>
        <v>0.3932727535921402</v>
      </c>
      <c r="N25" s="62">
        <f t="shared" si="10"/>
        <v>7.9322917763157879</v>
      </c>
      <c r="O25" s="63">
        <f t="shared" si="11"/>
        <v>0.1966363767960701</v>
      </c>
      <c r="P25" s="62">
        <f t="shared" si="12"/>
        <v>3.172916710526315</v>
      </c>
      <c r="Q25" s="63">
        <f t="shared" si="13"/>
        <v>7.8654550718428029E-2</v>
      </c>
      <c r="R25" s="23">
        <f t="shared" si="14"/>
        <v>15.864583552631577</v>
      </c>
      <c r="S25" s="23">
        <f t="shared" si="15"/>
        <v>0.3932727535921402</v>
      </c>
      <c r="T25" s="62">
        <f t="shared" si="16"/>
        <v>15.071354374999999</v>
      </c>
      <c r="U25" s="63">
        <f t="shared" si="17"/>
        <v>0.37360911591253321</v>
      </c>
      <c r="W25" s="36"/>
    </row>
    <row r="26" spans="1:23" x14ac:dyDescent="0.3">
      <c r="A26" s="16">
        <f t="shared" si="18"/>
        <v>18</v>
      </c>
      <c r="B26" s="66">
        <v>24674.75</v>
      </c>
      <c r="C26" s="86"/>
      <c r="D26" s="66">
        <f t="shared" si="0"/>
        <v>32558.332624999999</v>
      </c>
      <c r="E26" s="67">
        <f t="shared" si="1"/>
        <v>807.09998351508057</v>
      </c>
      <c r="F26" s="66">
        <f t="shared" si="2"/>
        <v>2713.1943854166661</v>
      </c>
      <c r="G26" s="67">
        <f t="shared" si="3"/>
        <v>67.258331959590038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16.476888980263158</v>
      </c>
      <c r="M26" s="63">
        <f t="shared" si="9"/>
        <v>0.40845140866147805</v>
      </c>
      <c r="N26" s="62">
        <f t="shared" si="10"/>
        <v>8.2384444901315792</v>
      </c>
      <c r="O26" s="63">
        <f t="shared" si="11"/>
        <v>0.20422570433073903</v>
      </c>
      <c r="P26" s="62">
        <f t="shared" si="12"/>
        <v>3.2953777960526316</v>
      </c>
      <c r="Q26" s="63">
        <f t="shared" si="13"/>
        <v>8.1690281732295603E-2</v>
      </c>
      <c r="R26" s="23">
        <f t="shared" si="14"/>
        <v>16.476888980263155</v>
      </c>
      <c r="S26" s="23">
        <f t="shared" si="15"/>
        <v>0.40845140866147794</v>
      </c>
      <c r="T26" s="62">
        <f t="shared" si="16"/>
        <v>15.65304453125</v>
      </c>
      <c r="U26" s="63">
        <f t="shared" si="17"/>
        <v>0.38802883822840412</v>
      </c>
      <c r="W26" s="36"/>
    </row>
    <row r="27" spans="1:23" x14ac:dyDescent="0.3">
      <c r="A27" s="16">
        <f t="shared" si="18"/>
        <v>19</v>
      </c>
      <c r="B27" s="66">
        <v>24674.75</v>
      </c>
      <c r="C27" s="86"/>
      <c r="D27" s="66">
        <f t="shared" si="0"/>
        <v>32558.332624999999</v>
      </c>
      <c r="E27" s="67">
        <f t="shared" si="1"/>
        <v>807.09998351508057</v>
      </c>
      <c r="F27" s="66">
        <f t="shared" si="2"/>
        <v>2713.1943854166661</v>
      </c>
      <c r="G27" s="67">
        <f t="shared" si="3"/>
        <v>67.258331959590038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16.476888980263158</v>
      </c>
      <c r="M27" s="63">
        <f t="shared" si="9"/>
        <v>0.40845140866147805</v>
      </c>
      <c r="N27" s="62">
        <f t="shared" si="10"/>
        <v>8.2384444901315792</v>
      </c>
      <c r="O27" s="63">
        <f t="shared" si="11"/>
        <v>0.20422570433073903</v>
      </c>
      <c r="P27" s="62">
        <f t="shared" si="12"/>
        <v>3.2953777960526316</v>
      </c>
      <c r="Q27" s="63">
        <f t="shared" si="13"/>
        <v>8.1690281732295603E-2</v>
      </c>
      <c r="R27" s="23">
        <f t="shared" si="14"/>
        <v>16.476888980263155</v>
      </c>
      <c r="S27" s="23">
        <f t="shared" si="15"/>
        <v>0.40845140866147794</v>
      </c>
      <c r="T27" s="62">
        <f t="shared" si="16"/>
        <v>15.65304453125</v>
      </c>
      <c r="U27" s="63">
        <f t="shared" si="17"/>
        <v>0.38802883822840412</v>
      </c>
      <c r="W27" s="36"/>
    </row>
    <row r="28" spans="1:23" x14ac:dyDescent="0.3">
      <c r="A28" s="16">
        <f t="shared" si="18"/>
        <v>20</v>
      </c>
      <c r="B28" s="66">
        <v>25591.74</v>
      </c>
      <c r="C28" s="86"/>
      <c r="D28" s="66">
        <f t="shared" si="0"/>
        <v>33768.300929999998</v>
      </c>
      <c r="E28" s="67">
        <f t="shared" si="1"/>
        <v>837.09431431411576</v>
      </c>
      <c r="F28" s="66">
        <f t="shared" si="2"/>
        <v>2814.0250775</v>
      </c>
      <c r="G28" s="67">
        <f t="shared" si="3"/>
        <v>69.757859526176318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17.089221118421051</v>
      </c>
      <c r="M28" s="63">
        <f t="shared" si="9"/>
        <v>0.42363072586746747</v>
      </c>
      <c r="N28" s="62">
        <f t="shared" si="10"/>
        <v>8.5446105592105255</v>
      </c>
      <c r="O28" s="63">
        <f t="shared" si="11"/>
        <v>0.21181536293373374</v>
      </c>
      <c r="P28" s="62">
        <f t="shared" si="12"/>
        <v>3.4178442236842104</v>
      </c>
      <c r="Q28" s="63">
        <f t="shared" si="13"/>
        <v>8.47261451734935E-2</v>
      </c>
      <c r="R28" s="23">
        <f t="shared" si="14"/>
        <v>17.089221118421055</v>
      </c>
      <c r="S28" s="23">
        <f t="shared" si="15"/>
        <v>0.42363072586746758</v>
      </c>
      <c r="T28" s="62">
        <f t="shared" si="16"/>
        <v>16.234760062499998</v>
      </c>
      <c r="U28" s="63">
        <f t="shared" si="17"/>
        <v>0.40244918957409409</v>
      </c>
      <c r="W28" s="36"/>
    </row>
    <row r="29" spans="1:23" x14ac:dyDescent="0.3">
      <c r="A29" s="16">
        <f t="shared" si="18"/>
        <v>21</v>
      </c>
      <c r="B29" s="66">
        <v>25591.74</v>
      </c>
      <c r="C29" s="86"/>
      <c r="D29" s="66">
        <f t="shared" si="0"/>
        <v>33768.300929999998</v>
      </c>
      <c r="E29" s="67">
        <f t="shared" si="1"/>
        <v>837.09431431411576</v>
      </c>
      <c r="F29" s="66">
        <f t="shared" si="2"/>
        <v>2814.0250775</v>
      </c>
      <c r="G29" s="67">
        <f t="shared" si="3"/>
        <v>69.757859526176318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17.089221118421051</v>
      </c>
      <c r="M29" s="63">
        <f t="shared" si="9"/>
        <v>0.42363072586746747</v>
      </c>
      <c r="N29" s="62">
        <f t="shared" si="10"/>
        <v>8.5446105592105255</v>
      </c>
      <c r="O29" s="63">
        <f t="shared" si="11"/>
        <v>0.21181536293373374</v>
      </c>
      <c r="P29" s="62">
        <f t="shared" si="12"/>
        <v>3.4178442236842104</v>
      </c>
      <c r="Q29" s="63">
        <f t="shared" si="13"/>
        <v>8.47261451734935E-2</v>
      </c>
      <c r="R29" s="23">
        <f t="shared" si="14"/>
        <v>17.089221118421055</v>
      </c>
      <c r="S29" s="23">
        <f t="shared" si="15"/>
        <v>0.42363072586746758</v>
      </c>
      <c r="T29" s="62">
        <f t="shared" si="16"/>
        <v>16.234760062499998</v>
      </c>
      <c r="U29" s="63">
        <f t="shared" si="17"/>
        <v>0.40244918957409409</v>
      </c>
      <c r="W29" s="36"/>
    </row>
    <row r="30" spans="1:23" x14ac:dyDescent="0.3">
      <c r="A30" s="16">
        <f t="shared" si="18"/>
        <v>22</v>
      </c>
      <c r="B30" s="66">
        <v>26508.73</v>
      </c>
      <c r="C30" s="86"/>
      <c r="D30" s="66">
        <f t="shared" si="0"/>
        <v>34978.269235</v>
      </c>
      <c r="E30" s="67">
        <f t="shared" si="1"/>
        <v>867.08864511315096</v>
      </c>
      <c r="F30" s="66">
        <f t="shared" si="2"/>
        <v>2914.8557695833333</v>
      </c>
      <c r="G30" s="67">
        <f t="shared" si="3"/>
        <v>72.257387092762585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17.701553256578947</v>
      </c>
      <c r="M30" s="63">
        <f t="shared" si="9"/>
        <v>0.438810043073457</v>
      </c>
      <c r="N30" s="62">
        <f t="shared" si="10"/>
        <v>8.8507766282894735</v>
      </c>
      <c r="O30" s="63">
        <f t="shared" si="11"/>
        <v>0.2194050215367285</v>
      </c>
      <c r="P30" s="62">
        <f t="shared" si="12"/>
        <v>3.5403106513157896</v>
      </c>
      <c r="Q30" s="63">
        <f t="shared" si="13"/>
        <v>8.7762008614691397E-2</v>
      </c>
      <c r="R30" s="23">
        <f t="shared" si="14"/>
        <v>17.701553256578947</v>
      </c>
      <c r="S30" s="23">
        <f t="shared" si="15"/>
        <v>0.438810043073457</v>
      </c>
      <c r="T30" s="62">
        <f t="shared" si="16"/>
        <v>16.816475593749999</v>
      </c>
      <c r="U30" s="63">
        <f t="shared" si="17"/>
        <v>0.41686954091978412</v>
      </c>
      <c r="W30" s="36"/>
    </row>
    <row r="31" spans="1:23" x14ac:dyDescent="0.3">
      <c r="A31" s="16">
        <f t="shared" si="18"/>
        <v>23</v>
      </c>
      <c r="B31" s="66">
        <v>27425.69</v>
      </c>
      <c r="C31" s="86"/>
      <c r="D31" s="66">
        <f t="shared" si="0"/>
        <v>36188.197954999996</v>
      </c>
      <c r="E31" s="67">
        <f t="shared" si="1"/>
        <v>897.08199462566824</v>
      </c>
      <c r="F31" s="66">
        <f t="shared" si="2"/>
        <v>3015.6831629166659</v>
      </c>
      <c r="G31" s="67">
        <f t="shared" si="3"/>
        <v>74.756832885472349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18.313865361842105</v>
      </c>
      <c r="M31" s="63">
        <f t="shared" si="9"/>
        <v>0.45398886367695768</v>
      </c>
      <c r="N31" s="62">
        <f t="shared" si="10"/>
        <v>9.1569326809210523</v>
      </c>
      <c r="O31" s="63">
        <f t="shared" si="11"/>
        <v>0.22699443183847884</v>
      </c>
      <c r="P31" s="62">
        <f t="shared" si="12"/>
        <v>3.6627730723684211</v>
      </c>
      <c r="Q31" s="63">
        <f t="shared" si="13"/>
        <v>9.0797772735391538E-2</v>
      </c>
      <c r="R31" s="23">
        <f t="shared" si="14"/>
        <v>18.313865361842101</v>
      </c>
      <c r="S31" s="23">
        <f t="shared" si="15"/>
        <v>0.45398886367695757</v>
      </c>
      <c r="T31" s="62">
        <f t="shared" si="16"/>
        <v>17.398172093749999</v>
      </c>
      <c r="U31" s="63">
        <f t="shared" si="17"/>
        <v>0.43128942049310975</v>
      </c>
      <c r="W31" s="36"/>
    </row>
    <row r="32" spans="1:23" x14ac:dyDescent="0.3">
      <c r="A32" s="16">
        <f t="shared" si="18"/>
        <v>24</v>
      </c>
      <c r="B32" s="66">
        <v>28342.68</v>
      </c>
      <c r="C32" s="86"/>
      <c r="D32" s="66">
        <f t="shared" si="0"/>
        <v>37398.166259999998</v>
      </c>
      <c r="E32" s="67">
        <f t="shared" si="1"/>
        <v>927.07632542470355</v>
      </c>
      <c r="F32" s="66">
        <f t="shared" si="2"/>
        <v>3116.5138549999997</v>
      </c>
      <c r="G32" s="67">
        <f t="shared" si="3"/>
        <v>77.25636045205863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18.926197500000001</v>
      </c>
      <c r="M32" s="63">
        <f t="shared" si="9"/>
        <v>0.46916818088294715</v>
      </c>
      <c r="N32" s="62">
        <f t="shared" si="10"/>
        <v>9.4630987500000003</v>
      </c>
      <c r="O32" s="63">
        <f t="shared" si="11"/>
        <v>0.23458409044147358</v>
      </c>
      <c r="P32" s="62">
        <f t="shared" si="12"/>
        <v>3.7852395000000003</v>
      </c>
      <c r="Q32" s="63">
        <f t="shared" si="13"/>
        <v>9.3833636176589436E-2</v>
      </c>
      <c r="R32" s="23">
        <f t="shared" si="14"/>
        <v>18.926197500000001</v>
      </c>
      <c r="S32" s="23">
        <f t="shared" si="15"/>
        <v>0.46916818088294715</v>
      </c>
      <c r="T32" s="62">
        <f t="shared" si="16"/>
        <v>17.979887625</v>
      </c>
      <c r="U32" s="63">
        <f t="shared" si="17"/>
        <v>0.44570977183879978</v>
      </c>
      <c r="W32" s="36"/>
    </row>
    <row r="33" spans="1:23" x14ac:dyDescent="0.3">
      <c r="A33" s="16">
        <f t="shared" si="18"/>
        <v>25</v>
      </c>
      <c r="B33" s="66">
        <v>28342.68</v>
      </c>
      <c r="C33" s="86"/>
      <c r="D33" s="66">
        <f t="shared" si="0"/>
        <v>37398.166259999998</v>
      </c>
      <c r="E33" s="67">
        <f t="shared" si="1"/>
        <v>927.07632542470355</v>
      </c>
      <c r="F33" s="66">
        <f t="shared" si="2"/>
        <v>3116.5138549999997</v>
      </c>
      <c r="G33" s="67">
        <f t="shared" si="3"/>
        <v>77.25636045205863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18.926197500000001</v>
      </c>
      <c r="M33" s="63">
        <f t="shared" si="9"/>
        <v>0.46916818088294715</v>
      </c>
      <c r="N33" s="62">
        <f t="shared" si="10"/>
        <v>9.4630987500000003</v>
      </c>
      <c r="O33" s="63">
        <f t="shared" si="11"/>
        <v>0.23458409044147358</v>
      </c>
      <c r="P33" s="62">
        <f t="shared" si="12"/>
        <v>3.7852395000000003</v>
      </c>
      <c r="Q33" s="63">
        <f t="shared" si="13"/>
        <v>9.3833636176589436E-2</v>
      </c>
      <c r="R33" s="23">
        <f t="shared" si="14"/>
        <v>18.926197500000001</v>
      </c>
      <c r="S33" s="23">
        <f t="shared" si="15"/>
        <v>0.46916818088294715</v>
      </c>
      <c r="T33" s="62">
        <f t="shared" si="16"/>
        <v>17.979887625</v>
      </c>
      <c r="U33" s="63">
        <f t="shared" si="17"/>
        <v>0.44570977183879978</v>
      </c>
      <c r="W33" s="36"/>
    </row>
    <row r="34" spans="1:23" x14ac:dyDescent="0.3">
      <c r="A34" s="16">
        <f t="shared" si="18"/>
        <v>26</v>
      </c>
      <c r="B34" s="66">
        <v>28342.68</v>
      </c>
      <c r="C34" s="86"/>
      <c r="D34" s="66">
        <f t="shared" si="0"/>
        <v>37398.166259999998</v>
      </c>
      <c r="E34" s="67">
        <f t="shared" si="1"/>
        <v>927.07632542470355</v>
      </c>
      <c r="F34" s="66">
        <f t="shared" si="2"/>
        <v>3116.5138549999997</v>
      </c>
      <c r="G34" s="67">
        <f t="shared" si="3"/>
        <v>77.25636045205863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18.926197500000001</v>
      </c>
      <c r="M34" s="63">
        <f t="shared" si="9"/>
        <v>0.46916818088294715</v>
      </c>
      <c r="N34" s="62">
        <f t="shared" si="10"/>
        <v>9.4630987500000003</v>
      </c>
      <c r="O34" s="63">
        <f t="shared" si="11"/>
        <v>0.23458409044147358</v>
      </c>
      <c r="P34" s="62">
        <f t="shared" si="12"/>
        <v>3.7852395000000003</v>
      </c>
      <c r="Q34" s="63">
        <f t="shared" si="13"/>
        <v>9.3833636176589436E-2</v>
      </c>
      <c r="R34" s="23">
        <f t="shared" si="14"/>
        <v>18.926197500000001</v>
      </c>
      <c r="S34" s="23">
        <f t="shared" si="15"/>
        <v>0.46916818088294715</v>
      </c>
      <c r="T34" s="62">
        <f t="shared" si="16"/>
        <v>17.979887625</v>
      </c>
      <c r="U34" s="63">
        <f t="shared" si="17"/>
        <v>0.44570977183879978</v>
      </c>
      <c r="W34" s="36"/>
    </row>
    <row r="35" spans="1:23" x14ac:dyDescent="0.3">
      <c r="A35" s="16">
        <f t="shared" si="18"/>
        <v>27</v>
      </c>
      <c r="B35" s="66">
        <v>28342.68</v>
      </c>
      <c r="C35" s="86"/>
      <c r="D35" s="66">
        <f t="shared" si="0"/>
        <v>37398.166259999998</v>
      </c>
      <c r="E35" s="67">
        <f t="shared" si="1"/>
        <v>927.07632542470355</v>
      </c>
      <c r="F35" s="66">
        <f t="shared" si="2"/>
        <v>3116.5138549999997</v>
      </c>
      <c r="G35" s="67">
        <f t="shared" si="3"/>
        <v>77.25636045205863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18.926197500000001</v>
      </c>
      <c r="M35" s="63">
        <f t="shared" si="9"/>
        <v>0.46916818088294715</v>
      </c>
      <c r="N35" s="62">
        <f t="shared" si="10"/>
        <v>9.4630987500000003</v>
      </c>
      <c r="O35" s="63">
        <f t="shared" si="11"/>
        <v>0.23458409044147358</v>
      </c>
      <c r="P35" s="62">
        <f t="shared" si="12"/>
        <v>3.7852395000000003</v>
      </c>
      <c r="Q35" s="63">
        <f t="shared" si="13"/>
        <v>9.3833636176589436E-2</v>
      </c>
      <c r="R35" s="23">
        <f t="shared" si="14"/>
        <v>18.926197500000001</v>
      </c>
      <c r="S35" s="23">
        <f t="shared" si="15"/>
        <v>0.46916818088294715</v>
      </c>
      <c r="T35" s="62">
        <f t="shared" si="16"/>
        <v>17.979887625</v>
      </c>
      <c r="U35" s="63">
        <f t="shared" si="17"/>
        <v>0.44570977183879978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3">
    <mergeCell ref="B19:C19"/>
    <mergeCell ref="L4:Q4"/>
    <mergeCell ref="B4:E4"/>
    <mergeCell ref="B6:C6"/>
    <mergeCell ref="P6:Q6"/>
    <mergeCell ref="F5:G5"/>
    <mergeCell ref="H5:I5"/>
    <mergeCell ref="H6:I6"/>
    <mergeCell ref="B13:C13"/>
    <mergeCell ref="L10:M10"/>
    <mergeCell ref="B8:C8"/>
    <mergeCell ref="B9:C9"/>
    <mergeCell ref="B10:C10"/>
    <mergeCell ref="B17:C17"/>
    <mergeCell ref="B14:C14"/>
    <mergeCell ref="B15:C15"/>
    <mergeCell ref="B16:C16"/>
    <mergeCell ref="B11:C11"/>
    <mergeCell ref="B12:C12"/>
    <mergeCell ref="B5:C5"/>
    <mergeCell ref="D5:E5"/>
    <mergeCell ref="D6:E6"/>
    <mergeCell ref="B7:C7"/>
    <mergeCell ref="D17:E17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5:C25"/>
    <mergeCell ref="B26:C26"/>
    <mergeCell ref="B27:C27"/>
    <mergeCell ref="B20:C20"/>
    <mergeCell ref="B21:C21"/>
    <mergeCell ref="B22:C22"/>
    <mergeCell ref="B23:C23"/>
    <mergeCell ref="B24:C24"/>
    <mergeCell ref="B33:C33"/>
    <mergeCell ref="B34:C34"/>
    <mergeCell ref="B35:C35"/>
    <mergeCell ref="B28:C28"/>
    <mergeCell ref="B29:C29"/>
    <mergeCell ref="B30:C30"/>
    <mergeCell ref="D28:E28"/>
    <mergeCell ref="D29:E29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30:E30"/>
    <mergeCell ref="B31:C31"/>
    <mergeCell ref="B32:C32"/>
    <mergeCell ref="B18:C18"/>
    <mergeCell ref="T5:U5"/>
    <mergeCell ref="F15:G15"/>
    <mergeCell ref="F16:G16"/>
    <mergeCell ref="F17:G17"/>
    <mergeCell ref="F18:G18"/>
    <mergeCell ref="F31:G31"/>
    <mergeCell ref="F32:G32"/>
    <mergeCell ref="T7:U7"/>
    <mergeCell ref="H14:I14"/>
    <mergeCell ref="H15:I15"/>
    <mergeCell ref="H16:I16"/>
    <mergeCell ref="H17:I17"/>
    <mergeCell ref="J17:K17"/>
    <mergeCell ref="N8:O8"/>
    <mergeCell ref="N9:O9"/>
    <mergeCell ref="N10:O10"/>
    <mergeCell ref="H4:I4"/>
    <mergeCell ref="J4:K4"/>
    <mergeCell ref="J5:K5"/>
    <mergeCell ref="L5:Q5"/>
    <mergeCell ref="J6:K6"/>
    <mergeCell ref="D34:E34"/>
    <mergeCell ref="D35:E35"/>
    <mergeCell ref="D36:E36"/>
    <mergeCell ref="D7:E7"/>
    <mergeCell ref="F8:G8"/>
    <mergeCell ref="F9:G9"/>
    <mergeCell ref="F10:G10"/>
    <mergeCell ref="F11:G11"/>
    <mergeCell ref="F12:G12"/>
    <mergeCell ref="H8:I8"/>
    <mergeCell ref="H9:I9"/>
    <mergeCell ref="F19:G19"/>
    <mergeCell ref="F20:G20"/>
    <mergeCell ref="F21:G21"/>
    <mergeCell ref="F22:G22"/>
    <mergeCell ref="F23:G23"/>
    <mergeCell ref="F24:G24"/>
    <mergeCell ref="F13:G13"/>
    <mergeCell ref="F14:G14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H10:I10"/>
    <mergeCell ref="H11:I11"/>
    <mergeCell ref="H12:I12"/>
    <mergeCell ref="H13:I13"/>
    <mergeCell ref="L7:M7"/>
    <mergeCell ref="N7:O7"/>
    <mergeCell ref="N11:O11"/>
    <mergeCell ref="N12:O12"/>
    <mergeCell ref="N13:O13"/>
    <mergeCell ref="L9:M9"/>
    <mergeCell ref="H28:I28"/>
    <mergeCell ref="H29:I29"/>
    <mergeCell ref="H18:I18"/>
    <mergeCell ref="H19:I19"/>
    <mergeCell ref="H20:I20"/>
    <mergeCell ref="H21:I21"/>
    <mergeCell ref="H22:I22"/>
    <mergeCell ref="H23:I23"/>
    <mergeCell ref="P7:Q7"/>
    <mergeCell ref="J20:K20"/>
    <mergeCell ref="J21:K21"/>
    <mergeCell ref="J22:K22"/>
    <mergeCell ref="J23:K23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J18:K18"/>
    <mergeCell ref="J19:K19"/>
    <mergeCell ref="H36:I3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J36:K36"/>
    <mergeCell ref="J30:K30"/>
    <mergeCell ref="J31:K31"/>
    <mergeCell ref="J32:K32"/>
    <mergeCell ref="L20:M20"/>
    <mergeCell ref="L21:M21"/>
    <mergeCell ref="L22:M22"/>
    <mergeCell ref="L23:M23"/>
    <mergeCell ref="L24:M24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P35:Q35"/>
    <mergeCell ref="P36:Q36"/>
    <mergeCell ref="P25:Q25"/>
    <mergeCell ref="N16:O16"/>
    <mergeCell ref="N17:O17"/>
    <mergeCell ref="N18:O18"/>
    <mergeCell ref="N19:O19"/>
    <mergeCell ref="L31:M31"/>
    <mergeCell ref="L32:M32"/>
    <mergeCell ref="L33:M33"/>
    <mergeCell ref="L34:M34"/>
    <mergeCell ref="L35:M35"/>
    <mergeCell ref="N32:O32"/>
    <mergeCell ref="N33:O33"/>
    <mergeCell ref="N34:O34"/>
    <mergeCell ref="N35:O35"/>
    <mergeCell ref="L36:M36"/>
    <mergeCell ref="L25:M25"/>
    <mergeCell ref="L26:M26"/>
    <mergeCell ref="L27:M27"/>
    <mergeCell ref="L28:M28"/>
    <mergeCell ref="L29:M29"/>
    <mergeCell ref="L30:M30"/>
    <mergeCell ref="L19:M19"/>
    <mergeCell ref="P16:Q16"/>
    <mergeCell ref="P17:Q17"/>
    <mergeCell ref="P18:Q18"/>
    <mergeCell ref="N36:O36"/>
    <mergeCell ref="P8:Q8"/>
    <mergeCell ref="P9:Q9"/>
    <mergeCell ref="P10:Q10"/>
    <mergeCell ref="P11:Q11"/>
    <mergeCell ref="P12:Q12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P34:Q34"/>
    <mergeCell ref="T8:U8"/>
    <mergeCell ref="T9:U9"/>
    <mergeCell ref="T10:U10"/>
    <mergeCell ref="T11:U11"/>
    <mergeCell ref="T12:U12"/>
    <mergeCell ref="T13:U13"/>
    <mergeCell ref="P13:Q13"/>
    <mergeCell ref="P14:Q14"/>
    <mergeCell ref="P15:Q15"/>
    <mergeCell ref="P31:Q31"/>
    <mergeCell ref="P32:Q32"/>
    <mergeCell ref="P33:Q33"/>
    <mergeCell ref="P19:Q19"/>
    <mergeCell ref="P20:Q20"/>
    <mergeCell ref="P21:Q21"/>
    <mergeCell ref="P22:Q22"/>
    <mergeCell ref="P23:Q23"/>
    <mergeCell ref="P24:Q24"/>
    <mergeCell ref="P26:Q26"/>
    <mergeCell ref="P27:Q27"/>
    <mergeCell ref="P28:Q28"/>
    <mergeCell ref="P29:Q29"/>
    <mergeCell ref="P30:Q30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8554687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3.85546875" style="1" bestFit="1" customWidth="1"/>
    <col min="24" max="16384" width="8.85546875" style="1"/>
  </cols>
  <sheetData>
    <row r="1" spans="1:23" ht="16.5" x14ac:dyDescent="0.3">
      <c r="A1" s="5" t="s">
        <v>60</v>
      </c>
      <c r="B1" s="5" t="s">
        <v>1</v>
      </c>
      <c r="C1" s="5" t="s">
        <v>53</v>
      </c>
      <c r="D1" s="5"/>
      <c r="E1" s="6"/>
      <c r="G1" s="7"/>
      <c r="H1" s="7"/>
      <c r="I1" s="2"/>
      <c r="N1" s="34">
        <f>D6</f>
        <v>42917</v>
      </c>
      <c r="Q1" s="8" t="s">
        <v>18</v>
      </c>
    </row>
    <row r="2" spans="1:23" x14ac:dyDescent="0.3">
      <c r="A2" s="8"/>
      <c r="T2" s="57" t="s">
        <v>90</v>
      </c>
      <c r="U2" s="11">
        <f>'LOG4'!$U$2</f>
        <v>1.3194999999999999</v>
      </c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17037.73</v>
      </c>
      <c r="C8" s="86"/>
      <c r="D8" s="66">
        <f t="shared" ref="D8:D35" si="0">B8*$U$2</f>
        <v>22481.284734999997</v>
      </c>
      <c r="E8" s="67">
        <f t="shared" ref="E8:E35" si="1">D8/40.3399</f>
        <v>557.29649143899701</v>
      </c>
      <c r="F8" s="66">
        <f t="shared" ref="F8:F35" si="2">B8/12*$U$2</f>
        <v>1873.440394583333</v>
      </c>
      <c r="G8" s="67">
        <f t="shared" ref="G8:G35" si="3">F8/40.3399</f>
        <v>46.441374286583084</v>
      </c>
      <c r="H8" s="66">
        <f t="shared" ref="H8:H35" si="4">((B8&lt;19968.2)*913.03+(B8&gt;19968.2)*(B8&lt;20424.71)*(20424.71-B8+456.51)+(B8&gt;20424.71)*(B8&lt;22659.62)*456.51+(B8&gt;22659.62)*(B8&lt;23116.13)*(23116.13-B8))/12*$U$2</f>
        <v>100.39525708333332</v>
      </c>
      <c r="I8" s="67">
        <f t="shared" ref="I8:I35" si="5">H8/40.3399</f>
        <v>2.4887334148903024</v>
      </c>
      <c r="J8" s="66">
        <f t="shared" ref="J8:J35" si="6">((B8&lt;19968.2)*456.51+(B8&gt;19968.2)*(B8&lt;20196.46)*(20196.46-B8+228.26)+(B8&gt;20196.46)*(B8&lt;22659.62)*228.26+(B8&gt;22659.62)*(B8&lt;22887.88)*(22887.88-B8))/12*$U$2</f>
        <v>50.197078749999989</v>
      </c>
      <c r="K8" s="67">
        <f t="shared" ref="K8:K35" si="7">J8/40.3399</f>
        <v>1.2443530784657371</v>
      </c>
      <c r="L8" s="62">
        <f t="shared" ref="L8:L35" si="8">D8/1976</f>
        <v>11.377168388157893</v>
      </c>
      <c r="M8" s="63">
        <f t="shared" ref="M8:M35" si="9">L8/40.3399</f>
        <v>0.28203263736791345</v>
      </c>
      <c r="N8" s="62">
        <f t="shared" ref="N8:N35" si="10">L8/2</f>
        <v>5.6885841940789463</v>
      </c>
      <c r="O8" s="63">
        <f t="shared" ref="O8:O35" si="11">N8/40.3399</f>
        <v>0.14101631868395673</v>
      </c>
      <c r="P8" s="62">
        <f t="shared" ref="P8:P35" si="12">L8/5</f>
        <v>2.2754336776315784</v>
      </c>
      <c r="Q8" s="63">
        <f t="shared" ref="Q8:Q35" si="13">P8/40.3399</f>
        <v>5.6406527473582692E-2</v>
      </c>
      <c r="R8" s="23">
        <f t="shared" ref="R8:R35" si="14">(F8+H8)/1976*12</f>
        <v>11.986856184210524</v>
      </c>
      <c r="S8" s="23">
        <f t="shared" ref="S8:S35" si="15">R8/40.3399</f>
        <v>0.29714640304538492</v>
      </c>
      <c r="T8" s="62">
        <f t="shared" ref="T8:T35" si="16">D8/2080</f>
        <v>10.808309968749999</v>
      </c>
      <c r="U8" s="63">
        <f t="shared" ref="U8:U35" si="17">T8/40.3399</f>
        <v>0.26793100549951782</v>
      </c>
      <c r="W8" s="36"/>
    </row>
    <row r="9" spans="1:23" x14ac:dyDescent="0.3">
      <c r="A9" s="16">
        <f t="shared" ref="A9:A35" si="18">+A8+1</f>
        <v>1</v>
      </c>
      <c r="B9" s="66">
        <v>17736.689999999999</v>
      </c>
      <c r="C9" s="86"/>
      <c r="D9" s="66">
        <f t="shared" si="0"/>
        <v>23403.562454999996</v>
      </c>
      <c r="E9" s="67">
        <f t="shared" si="1"/>
        <v>580.15915892205965</v>
      </c>
      <c r="F9" s="66">
        <f t="shared" si="2"/>
        <v>1950.2968712499996</v>
      </c>
      <c r="G9" s="67">
        <f t="shared" si="3"/>
        <v>48.346596576838309</v>
      </c>
      <c r="H9" s="66">
        <f t="shared" si="4"/>
        <v>100.39525708333332</v>
      </c>
      <c r="I9" s="67">
        <f t="shared" si="5"/>
        <v>2.4887334148903024</v>
      </c>
      <c r="J9" s="66">
        <f t="shared" si="6"/>
        <v>50.197078749999989</v>
      </c>
      <c r="K9" s="67">
        <f t="shared" si="7"/>
        <v>1.2443530784657371</v>
      </c>
      <c r="L9" s="62">
        <f t="shared" si="8"/>
        <v>11.843908124999999</v>
      </c>
      <c r="M9" s="63">
        <f t="shared" si="9"/>
        <v>0.29360281321966586</v>
      </c>
      <c r="N9" s="62">
        <f t="shared" si="10"/>
        <v>5.9219540624999993</v>
      </c>
      <c r="O9" s="63">
        <f t="shared" si="11"/>
        <v>0.14680140660983293</v>
      </c>
      <c r="P9" s="62">
        <f t="shared" si="12"/>
        <v>2.3687816249999996</v>
      </c>
      <c r="Q9" s="63">
        <f t="shared" si="13"/>
        <v>5.8720562643933168E-2</v>
      </c>
      <c r="R9" s="23">
        <f t="shared" si="14"/>
        <v>12.453595921052631</v>
      </c>
      <c r="S9" s="23">
        <f t="shared" si="15"/>
        <v>0.30871657889713738</v>
      </c>
      <c r="T9" s="62">
        <f t="shared" si="16"/>
        <v>11.251712718749998</v>
      </c>
      <c r="U9" s="63">
        <f t="shared" si="17"/>
        <v>0.27892267255868253</v>
      </c>
      <c r="W9" s="36"/>
    </row>
    <row r="10" spans="1:23" x14ac:dyDescent="0.3">
      <c r="A10" s="16">
        <f t="shared" si="18"/>
        <v>2</v>
      </c>
      <c r="B10" s="66">
        <v>18435.650000000001</v>
      </c>
      <c r="C10" s="86"/>
      <c r="D10" s="66">
        <f t="shared" si="0"/>
        <v>24325.840175000001</v>
      </c>
      <c r="E10" s="67">
        <f t="shared" si="1"/>
        <v>603.02182640512251</v>
      </c>
      <c r="F10" s="66">
        <f t="shared" si="2"/>
        <v>2027.1533479166667</v>
      </c>
      <c r="G10" s="67">
        <f t="shared" si="3"/>
        <v>50.25181886709354</v>
      </c>
      <c r="H10" s="66">
        <f t="shared" si="4"/>
        <v>100.39525708333332</v>
      </c>
      <c r="I10" s="67">
        <f t="shared" si="5"/>
        <v>2.4887334148903024</v>
      </c>
      <c r="J10" s="66">
        <f t="shared" si="6"/>
        <v>50.197078749999989</v>
      </c>
      <c r="K10" s="67">
        <f t="shared" si="7"/>
        <v>1.2443530784657371</v>
      </c>
      <c r="L10" s="62">
        <f t="shared" si="8"/>
        <v>12.310647861842106</v>
      </c>
      <c r="M10" s="63">
        <f t="shared" si="9"/>
        <v>0.30517298907141827</v>
      </c>
      <c r="N10" s="62">
        <f t="shared" si="10"/>
        <v>6.1553239309210532</v>
      </c>
      <c r="O10" s="63">
        <f t="shared" si="11"/>
        <v>0.15258649453570913</v>
      </c>
      <c r="P10" s="62">
        <f t="shared" si="12"/>
        <v>2.4621295723684211</v>
      </c>
      <c r="Q10" s="63">
        <f t="shared" si="13"/>
        <v>6.103459781428365E-2</v>
      </c>
      <c r="R10" s="23">
        <f t="shared" si="14"/>
        <v>12.920335657894737</v>
      </c>
      <c r="S10" s="23">
        <f t="shared" si="15"/>
        <v>0.32028675474888973</v>
      </c>
      <c r="T10" s="62">
        <f t="shared" si="16"/>
        <v>11.69511546875</v>
      </c>
      <c r="U10" s="63">
        <f t="shared" si="17"/>
        <v>0.28991433961784735</v>
      </c>
      <c r="W10" s="36"/>
    </row>
    <row r="11" spans="1:23" x14ac:dyDescent="0.3">
      <c r="A11" s="16">
        <f t="shared" si="18"/>
        <v>3</v>
      </c>
      <c r="B11" s="66">
        <v>19134.62</v>
      </c>
      <c r="C11" s="86"/>
      <c r="D11" s="66">
        <f t="shared" si="0"/>
        <v>25248.131089999995</v>
      </c>
      <c r="E11" s="67">
        <f t="shared" si="1"/>
        <v>625.88482098369093</v>
      </c>
      <c r="F11" s="66">
        <f t="shared" si="2"/>
        <v>2104.0109241666664</v>
      </c>
      <c r="G11" s="67">
        <f t="shared" si="3"/>
        <v>52.157068415307585</v>
      </c>
      <c r="H11" s="66">
        <f t="shared" si="4"/>
        <v>100.39525708333332</v>
      </c>
      <c r="I11" s="67">
        <f t="shared" si="5"/>
        <v>2.4887334148903024</v>
      </c>
      <c r="J11" s="66">
        <f t="shared" si="6"/>
        <v>50.197078749999989</v>
      </c>
      <c r="K11" s="67">
        <f t="shared" si="7"/>
        <v>1.2443530784657371</v>
      </c>
      <c r="L11" s="62">
        <f t="shared" si="8"/>
        <v>12.777394276315787</v>
      </c>
      <c r="M11" s="63">
        <f t="shared" si="9"/>
        <v>0.31674333045733349</v>
      </c>
      <c r="N11" s="62">
        <f t="shared" si="10"/>
        <v>6.3886971381578936</v>
      </c>
      <c r="O11" s="63">
        <f t="shared" si="11"/>
        <v>0.15837166522866675</v>
      </c>
      <c r="P11" s="62">
        <f t="shared" si="12"/>
        <v>2.5554788552631575</v>
      </c>
      <c r="Q11" s="63">
        <f t="shared" si="13"/>
        <v>6.3348666091466707E-2</v>
      </c>
      <c r="R11" s="23">
        <f t="shared" si="14"/>
        <v>13.387082072368422</v>
      </c>
      <c r="S11" s="23">
        <f t="shared" si="15"/>
        <v>0.33185709613480502</v>
      </c>
      <c r="T11" s="62">
        <f t="shared" si="16"/>
        <v>12.138524562499997</v>
      </c>
      <c r="U11" s="63">
        <f t="shared" si="17"/>
        <v>0.30090616393446679</v>
      </c>
      <c r="W11" s="36"/>
    </row>
    <row r="12" spans="1:23" x14ac:dyDescent="0.3">
      <c r="A12" s="16">
        <f t="shared" si="18"/>
        <v>4</v>
      </c>
      <c r="B12" s="66">
        <v>19833.580000000002</v>
      </c>
      <c r="C12" s="86"/>
      <c r="D12" s="66">
        <f t="shared" si="0"/>
        <v>26170.408810000001</v>
      </c>
      <c r="E12" s="67">
        <f t="shared" si="1"/>
        <v>648.74748846675379</v>
      </c>
      <c r="F12" s="66">
        <f t="shared" si="2"/>
        <v>2180.8674008333332</v>
      </c>
      <c r="G12" s="67">
        <f t="shared" si="3"/>
        <v>54.062290705562809</v>
      </c>
      <c r="H12" s="66">
        <f t="shared" si="4"/>
        <v>100.39525708333332</v>
      </c>
      <c r="I12" s="67">
        <f t="shared" si="5"/>
        <v>2.4887334148903024</v>
      </c>
      <c r="J12" s="66">
        <f t="shared" si="6"/>
        <v>50.197078749999989</v>
      </c>
      <c r="K12" s="67">
        <f t="shared" si="7"/>
        <v>1.2443530784657371</v>
      </c>
      <c r="L12" s="62">
        <f t="shared" si="8"/>
        <v>13.244134013157895</v>
      </c>
      <c r="M12" s="63">
        <f t="shared" si="9"/>
        <v>0.3283135063090859</v>
      </c>
      <c r="N12" s="62">
        <f t="shared" si="10"/>
        <v>6.6220670065789475</v>
      </c>
      <c r="O12" s="63">
        <f t="shared" si="11"/>
        <v>0.16415675315454295</v>
      </c>
      <c r="P12" s="62">
        <f t="shared" si="12"/>
        <v>2.6488268026315791</v>
      </c>
      <c r="Q12" s="63">
        <f t="shared" si="13"/>
        <v>6.5662701261817183E-2</v>
      </c>
      <c r="R12" s="23">
        <f t="shared" si="14"/>
        <v>13.853821809210528</v>
      </c>
      <c r="S12" s="23">
        <f t="shared" si="15"/>
        <v>0.34342727198655743</v>
      </c>
      <c r="T12" s="62">
        <f t="shared" si="16"/>
        <v>12.5819273125</v>
      </c>
      <c r="U12" s="63">
        <f t="shared" si="17"/>
        <v>0.31189783099363161</v>
      </c>
      <c r="W12" s="36"/>
    </row>
    <row r="13" spans="1:23" x14ac:dyDescent="0.3">
      <c r="A13" s="16">
        <f t="shared" si="18"/>
        <v>5</v>
      </c>
      <c r="B13" s="66">
        <v>19833.580000000002</v>
      </c>
      <c r="C13" s="86"/>
      <c r="D13" s="66">
        <f t="shared" si="0"/>
        <v>26170.408810000001</v>
      </c>
      <c r="E13" s="67">
        <f t="shared" si="1"/>
        <v>648.74748846675379</v>
      </c>
      <c r="F13" s="66">
        <f t="shared" si="2"/>
        <v>2180.8674008333332</v>
      </c>
      <c r="G13" s="67">
        <f t="shared" si="3"/>
        <v>54.062290705562809</v>
      </c>
      <c r="H13" s="66">
        <f t="shared" si="4"/>
        <v>100.39525708333332</v>
      </c>
      <c r="I13" s="67">
        <f t="shared" si="5"/>
        <v>2.4887334148903024</v>
      </c>
      <c r="J13" s="66">
        <f t="shared" si="6"/>
        <v>50.197078749999989</v>
      </c>
      <c r="K13" s="67">
        <f t="shared" si="7"/>
        <v>1.2443530784657371</v>
      </c>
      <c r="L13" s="62">
        <f t="shared" si="8"/>
        <v>13.244134013157895</v>
      </c>
      <c r="M13" s="63">
        <f t="shared" si="9"/>
        <v>0.3283135063090859</v>
      </c>
      <c r="N13" s="62">
        <f t="shared" si="10"/>
        <v>6.6220670065789475</v>
      </c>
      <c r="O13" s="63">
        <f t="shared" si="11"/>
        <v>0.16415675315454295</v>
      </c>
      <c r="P13" s="62">
        <f t="shared" si="12"/>
        <v>2.6488268026315791</v>
      </c>
      <c r="Q13" s="63">
        <f t="shared" si="13"/>
        <v>6.5662701261817183E-2</v>
      </c>
      <c r="R13" s="23">
        <f t="shared" si="14"/>
        <v>13.853821809210528</v>
      </c>
      <c r="S13" s="23">
        <f t="shared" si="15"/>
        <v>0.34342727198655743</v>
      </c>
      <c r="T13" s="62">
        <f t="shared" si="16"/>
        <v>12.5819273125</v>
      </c>
      <c r="U13" s="63">
        <f t="shared" si="17"/>
        <v>0.31189783099363161</v>
      </c>
      <c r="W13" s="36"/>
    </row>
    <row r="14" spans="1:23" x14ac:dyDescent="0.3">
      <c r="A14" s="16">
        <f t="shared" si="18"/>
        <v>6</v>
      </c>
      <c r="B14" s="66">
        <v>20829.810000000001</v>
      </c>
      <c r="C14" s="86"/>
      <c r="D14" s="66">
        <f t="shared" si="0"/>
        <v>27484.934294999999</v>
      </c>
      <c r="E14" s="67">
        <f t="shared" si="1"/>
        <v>681.33372405484397</v>
      </c>
      <c r="F14" s="66">
        <f t="shared" si="2"/>
        <v>2290.4111912499998</v>
      </c>
      <c r="G14" s="67">
        <f t="shared" si="3"/>
        <v>56.777810337903659</v>
      </c>
      <c r="H14" s="66">
        <f t="shared" si="4"/>
        <v>50.197078749999989</v>
      </c>
      <c r="I14" s="67">
        <f t="shared" si="5"/>
        <v>1.2443530784657371</v>
      </c>
      <c r="J14" s="66">
        <f t="shared" si="6"/>
        <v>25.099089166666662</v>
      </c>
      <c r="K14" s="67">
        <f t="shared" si="7"/>
        <v>0.62219016821228268</v>
      </c>
      <c r="L14" s="62">
        <f t="shared" si="8"/>
        <v>13.909379703947367</v>
      </c>
      <c r="M14" s="63">
        <f t="shared" si="9"/>
        <v>0.34480451622208702</v>
      </c>
      <c r="N14" s="62">
        <f t="shared" si="10"/>
        <v>6.9546898519736837</v>
      </c>
      <c r="O14" s="63">
        <f t="shared" si="11"/>
        <v>0.17240225811104351</v>
      </c>
      <c r="P14" s="62">
        <f t="shared" si="12"/>
        <v>2.7818759407894733</v>
      </c>
      <c r="Q14" s="63">
        <f t="shared" si="13"/>
        <v>6.8960903244417393E-2</v>
      </c>
      <c r="R14" s="23">
        <f t="shared" si="14"/>
        <v>14.214220263157893</v>
      </c>
      <c r="S14" s="23">
        <f t="shared" si="15"/>
        <v>0.35236131629374123</v>
      </c>
      <c r="T14" s="62">
        <f t="shared" si="16"/>
        <v>13.21391071875</v>
      </c>
      <c r="U14" s="63">
        <f t="shared" si="17"/>
        <v>0.32756429041098267</v>
      </c>
      <c r="W14" s="36"/>
    </row>
    <row r="15" spans="1:23" x14ac:dyDescent="0.3">
      <c r="A15" s="16">
        <f t="shared" si="18"/>
        <v>7</v>
      </c>
      <c r="B15" s="66">
        <v>20829.810000000001</v>
      </c>
      <c r="C15" s="86"/>
      <c r="D15" s="66">
        <f t="shared" si="0"/>
        <v>27484.934294999999</v>
      </c>
      <c r="E15" s="67">
        <f t="shared" si="1"/>
        <v>681.33372405484397</v>
      </c>
      <c r="F15" s="66">
        <f t="shared" si="2"/>
        <v>2290.4111912499998</v>
      </c>
      <c r="G15" s="67">
        <f t="shared" si="3"/>
        <v>56.777810337903659</v>
      </c>
      <c r="H15" s="66">
        <f t="shared" si="4"/>
        <v>50.197078749999989</v>
      </c>
      <c r="I15" s="67">
        <f t="shared" si="5"/>
        <v>1.2443530784657371</v>
      </c>
      <c r="J15" s="66">
        <f t="shared" si="6"/>
        <v>25.099089166666662</v>
      </c>
      <c r="K15" s="67">
        <f t="shared" si="7"/>
        <v>0.62219016821228268</v>
      </c>
      <c r="L15" s="62">
        <f t="shared" si="8"/>
        <v>13.909379703947367</v>
      </c>
      <c r="M15" s="63">
        <f t="shared" si="9"/>
        <v>0.34480451622208702</v>
      </c>
      <c r="N15" s="62">
        <f t="shared" si="10"/>
        <v>6.9546898519736837</v>
      </c>
      <c r="O15" s="63">
        <f t="shared" si="11"/>
        <v>0.17240225811104351</v>
      </c>
      <c r="P15" s="62">
        <f t="shared" si="12"/>
        <v>2.7818759407894733</v>
      </c>
      <c r="Q15" s="63">
        <f t="shared" si="13"/>
        <v>6.8960903244417393E-2</v>
      </c>
      <c r="R15" s="23">
        <f t="shared" si="14"/>
        <v>14.214220263157893</v>
      </c>
      <c r="S15" s="23">
        <f t="shared" si="15"/>
        <v>0.35236131629374123</v>
      </c>
      <c r="T15" s="62">
        <f t="shared" si="16"/>
        <v>13.21391071875</v>
      </c>
      <c r="U15" s="63">
        <f t="shared" si="17"/>
        <v>0.32756429041098267</v>
      </c>
      <c r="W15" s="36"/>
    </row>
    <row r="16" spans="1:23" x14ac:dyDescent="0.3">
      <c r="A16" s="16">
        <f t="shared" si="18"/>
        <v>8</v>
      </c>
      <c r="B16" s="66">
        <v>21826.03</v>
      </c>
      <c r="C16" s="86"/>
      <c r="D16" s="66">
        <f t="shared" si="0"/>
        <v>28799.446584999998</v>
      </c>
      <c r="E16" s="67">
        <f t="shared" si="1"/>
        <v>713.91963254742814</v>
      </c>
      <c r="F16" s="66">
        <f t="shared" si="2"/>
        <v>2399.9538820833332</v>
      </c>
      <c r="G16" s="67">
        <f t="shared" si="3"/>
        <v>59.493302712285683</v>
      </c>
      <c r="H16" s="66">
        <f t="shared" si="4"/>
        <v>50.197078749999989</v>
      </c>
      <c r="I16" s="67">
        <f t="shared" si="5"/>
        <v>1.2443530784657371</v>
      </c>
      <c r="J16" s="66">
        <f t="shared" si="6"/>
        <v>25.099089166666662</v>
      </c>
      <c r="K16" s="67">
        <f t="shared" si="7"/>
        <v>0.62219016821228268</v>
      </c>
      <c r="L16" s="62">
        <f t="shared" si="8"/>
        <v>14.574618717105261</v>
      </c>
      <c r="M16" s="63">
        <f t="shared" si="9"/>
        <v>0.36129536060092515</v>
      </c>
      <c r="N16" s="62">
        <f t="shared" si="10"/>
        <v>7.2873093585526307</v>
      </c>
      <c r="O16" s="63">
        <f t="shared" si="11"/>
        <v>0.18064768030046258</v>
      </c>
      <c r="P16" s="62">
        <f t="shared" si="12"/>
        <v>2.9149237434210522</v>
      </c>
      <c r="Q16" s="63">
        <f t="shared" si="13"/>
        <v>7.2259072120185036E-2</v>
      </c>
      <c r="R16" s="23">
        <f t="shared" si="14"/>
        <v>14.879459276315789</v>
      </c>
      <c r="S16" s="23">
        <f t="shared" si="15"/>
        <v>0.36885216067257948</v>
      </c>
      <c r="T16" s="62">
        <f t="shared" si="16"/>
        <v>13.845887781249999</v>
      </c>
      <c r="U16" s="63">
        <f t="shared" si="17"/>
        <v>0.34323059257087896</v>
      </c>
      <c r="W16" s="36"/>
    </row>
    <row r="17" spans="1:23" x14ac:dyDescent="0.3">
      <c r="A17" s="16">
        <f t="shared" si="18"/>
        <v>9</v>
      </c>
      <c r="B17" s="66">
        <v>21826.03</v>
      </c>
      <c r="C17" s="86"/>
      <c r="D17" s="66">
        <f t="shared" si="0"/>
        <v>28799.446584999998</v>
      </c>
      <c r="E17" s="67">
        <f t="shared" si="1"/>
        <v>713.91963254742814</v>
      </c>
      <c r="F17" s="66">
        <f t="shared" si="2"/>
        <v>2399.9538820833332</v>
      </c>
      <c r="G17" s="67">
        <f t="shared" si="3"/>
        <v>59.493302712285683</v>
      </c>
      <c r="H17" s="66">
        <f t="shared" si="4"/>
        <v>50.197078749999989</v>
      </c>
      <c r="I17" s="67">
        <f t="shared" si="5"/>
        <v>1.2443530784657371</v>
      </c>
      <c r="J17" s="66">
        <f t="shared" si="6"/>
        <v>25.099089166666662</v>
      </c>
      <c r="K17" s="67">
        <f t="shared" si="7"/>
        <v>0.62219016821228268</v>
      </c>
      <c r="L17" s="62">
        <f t="shared" si="8"/>
        <v>14.574618717105261</v>
      </c>
      <c r="M17" s="63">
        <f t="shared" si="9"/>
        <v>0.36129536060092515</v>
      </c>
      <c r="N17" s="62">
        <f t="shared" si="10"/>
        <v>7.2873093585526307</v>
      </c>
      <c r="O17" s="63">
        <f t="shared" si="11"/>
        <v>0.18064768030046258</v>
      </c>
      <c r="P17" s="62">
        <f t="shared" si="12"/>
        <v>2.9149237434210522</v>
      </c>
      <c r="Q17" s="63">
        <f t="shared" si="13"/>
        <v>7.2259072120185036E-2</v>
      </c>
      <c r="R17" s="23">
        <f t="shared" si="14"/>
        <v>14.879459276315789</v>
      </c>
      <c r="S17" s="23">
        <f t="shared" si="15"/>
        <v>0.36885216067257948</v>
      </c>
      <c r="T17" s="62">
        <f t="shared" si="16"/>
        <v>13.845887781249999</v>
      </c>
      <c r="U17" s="63">
        <f t="shared" si="17"/>
        <v>0.34323059257087896</v>
      </c>
      <c r="W17" s="36"/>
    </row>
    <row r="18" spans="1:23" x14ac:dyDescent="0.3">
      <c r="A18" s="16">
        <f t="shared" si="18"/>
        <v>10</v>
      </c>
      <c r="B18" s="66">
        <v>22822.25</v>
      </c>
      <c r="C18" s="86"/>
      <c r="D18" s="66">
        <f t="shared" si="0"/>
        <v>30113.958874999997</v>
      </c>
      <c r="E18" s="67">
        <f t="shared" si="1"/>
        <v>746.50554104001242</v>
      </c>
      <c r="F18" s="66">
        <f t="shared" si="2"/>
        <v>2509.4965729166665</v>
      </c>
      <c r="G18" s="67">
        <f t="shared" si="3"/>
        <v>62.208795086667706</v>
      </c>
      <c r="H18" s="66">
        <f t="shared" si="4"/>
        <v>32.314555000000105</v>
      </c>
      <c r="I18" s="67">
        <f t="shared" si="5"/>
        <v>0.80105689404287328</v>
      </c>
      <c r="J18" s="66">
        <f t="shared" si="6"/>
        <v>7.2165654166667785</v>
      </c>
      <c r="K18" s="67">
        <f t="shared" si="7"/>
        <v>0.17889398378941887</v>
      </c>
      <c r="L18" s="62">
        <f t="shared" si="8"/>
        <v>15.239857730263155</v>
      </c>
      <c r="M18" s="63">
        <f t="shared" si="9"/>
        <v>0.37778620497976334</v>
      </c>
      <c r="N18" s="62">
        <f t="shared" si="10"/>
        <v>7.6199288651315777</v>
      </c>
      <c r="O18" s="63">
        <f t="shared" si="11"/>
        <v>0.18889310248988167</v>
      </c>
      <c r="P18" s="62">
        <f t="shared" si="12"/>
        <v>3.0479715460526311</v>
      </c>
      <c r="Q18" s="63">
        <f t="shared" si="13"/>
        <v>7.5557240995952665E-2</v>
      </c>
      <c r="R18" s="23">
        <f t="shared" si="14"/>
        <v>15.436099967105264</v>
      </c>
      <c r="S18" s="23">
        <f t="shared" si="15"/>
        <v>0.38265092295978087</v>
      </c>
      <c r="T18" s="62">
        <f t="shared" si="16"/>
        <v>14.477864843749998</v>
      </c>
      <c r="U18" s="63">
        <f t="shared" si="17"/>
        <v>0.35889689473077518</v>
      </c>
      <c r="W18" s="36"/>
    </row>
    <row r="19" spans="1:23" x14ac:dyDescent="0.3">
      <c r="A19" s="16">
        <f t="shared" si="18"/>
        <v>11</v>
      </c>
      <c r="B19" s="66">
        <v>22822.25</v>
      </c>
      <c r="C19" s="86"/>
      <c r="D19" s="66">
        <f t="shared" si="0"/>
        <v>30113.958874999997</v>
      </c>
      <c r="E19" s="67">
        <f t="shared" si="1"/>
        <v>746.50554104001242</v>
      </c>
      <c r="F19" s="66">
        <f t="shared" si="2"/>
        <v>2509.4965729166665</v>
      </c>
      <c r="G19" s="67">
        <f t="shared" si="3"/>
        <v>62.208795086667706</v>
      </c>
      <c r="H19" s="66">
        <f t="shared" si="4"/>
        <v>32.314555000000105</v>
      </c>
      <c r="I19" s="67">
        <f t="shared" si="5"/>
        <v>0.80105689404287328</v>
      </c>
      <c r="J19" s="66">
        <f t="shared" si="6"/>
        <v>7.2165654166667785</v>
      </c>
      <c r="K19" s="67">
        <f t="shared" si="7"/>
        <v>0.17889398378941887</v>
      </c>
      <c r="L19" s="62">
        <f t="shared" si="8"/>
        <v>15.239857730263155</v>
      </c>
      <c r="M19" s="63">
        <f t="shared" si="9"/>
        <v>0.37778620497976334</v>
      </c>
      <c r="N19" s="62">
        <f t="shared" si="10"/>
        <v>7.6199288651315777</v>
      </c>
      <c r="O19" s="63">
        <f t="shared" si="11"/>
        <v>0.18889310248988167</v>
      </c>
      <c r="P19" s="62">
        <f t="shared" si="12"/>
        <v>3.0479715460526311</v>
      </c>
      <c r="Q19" s="63">
        <f t="shared" si="13"/>
        <v>7.5557240995952665E-2</v>
      </c>
      <c r="R19" s="23">
        <f t="shared" si="14"/>
        <v>15.436099967105264</v>
      </c>
      <c r="S19" s="23">
        <f t="shared" si="15"/>
        <v>0.38265092295978087</v>
      </c>
      <c r="T19" s="62">
        <f t="shared" si="16"/>
        <v>14.477864843749998</v>
      </c>
      <c r="U19" s="63">
        <f t="shared" si="17"/>
        <v>0.35889689473077518</v>
      </c>
      <c r="W19" s="36"/>
    </row>
    <row r="20" spans="1:23" x14ac:dyDescent="0.3">
      <c r="A20" s="16">
        <f t="shared" si="18"/>
        <v>12</v>
      </c>
      <c r="B20" s="66">
        <v>23818.48</v>
      </c>
      <c r="C20" s="86"/>
      <c r="D20" s="66">
        <f t="shared" si="0"/>
        <v>31428.484359999999</v>
      </c>
      <c r="E20" s="67">
        <f t="shared" si="1"/>
        <v>779.09177662810271</v>
      </c>
      <c r="F20" s="66">
        <f t="shared" si="2"/>
        <v>2619.0403633333331</v>
      </c>
      <c r="G20" s="67">
        <f t="shared" si="3"/>
        <v>64.924314719008549</v>
      </c>
      <c r="H20" s="66">
        <f t="shared" si="4"/>
        <v>0</v>
      </c>
      <c r="I20" s="67">
        <f t="shared" si="5"/>
        <v>0</v>
      </c>
      <c r="J20" s="66">
        <f t="shared" si="6"/>
        <v>0</v>
      </c>
      <c r="K20" s="67">
        <f t="shared" si="7"/>
        <v>0</v>
      </c>
      <c r="L20" s="62">
        <f t="shared" si="8"/>
        <v>15.905103421052631</v>
      </c>
      <c r="M20" s="63">
        <f t="shared" si="9"/>
        <v>0.39427721489276452</v>
      </c>
      <c r="N20" s="62">
        <f t="shared" si="10"/>
        <v>7.9525517105263157</v>
      </c>
      <c r="O20" s="63">
        <f t="shared" si="11"/>
        <v>0.19713860744638226</v>
      </c>
      <c r="P20" s="62">
        <f t="shared" si="12"/>
        <v>3.1810206842105262</v>
      </c>
      <c r="Q20" s="63">
        <f t="shared" si="13"/>
        <v>7.8855442978552903E-2</v>
      </c>
      <c r="R20" s="23">
        <f t="shared" si="14"/>
        <v>15.90510342105263</v>
      </c>
      <c r="S20" s="23">
        <f t="shared" si="15"/>
        <v>0.39427721489276446</v>
      </c>
      <c r="T20" s="62">
        <f t="shared" si="16"/>
        <v>15.109848249999999</v>
      </c>
      <c r="U20" s="63">
        <f t="shared" si="17"/>
        <v>0.37456335414812625</v>
      </c>
      <c r="W20" s="36"/>
    </row>
    <row r="21" spans="1:23" x14ac:dyDescent="0.3">
      <c r="A21" s="16">
        <f t="shared" si="18"/>
        <v>13</v>
      </c>
      <c r="B21" s="66">
        <v>23818.48</v>
      </c>
      <c r="C21" s="86"/>
      <c r="D21" s="66">
        <f t="shared" si="0"/>
        <v>31428.484359999999</v>
      </c>
      <c r="E21" s="67">
        <f t="shared" si="1"/>
        <v>779.09177662810271</v>
      </c>
      <c r="F21" s="66">
        <f t="shared" si="2"/>
        <v>2619.0403633333331</v>
      </c>
      <c r="G21" s="67">
        <f t="shared" si="3"/>
        <v>64.924314719008549</v>
      </c>
      <c r="H21" s="66">
        <f t="shared" si="4"/>
        <v>0</v>
      </c>
      <c r="I21" s="67">
        <f t="shared" si="5"/>
        <v>0</v>
      </c>
      <c r="J21" s="66">
        <f t="shared" si="6"/>
        <v>0</v>
      </c>
      <c r="K21" s="67">
        <f t="shared" si="7"/>
        <v>0</v>
      </c>
      <c r="L21" s="62">
        <f t="shared" si="8"/>
        <v>15.905103421052631</v>
      </c>
      <c r="M21" s="63">
        <f t="shared" si="9"/>
        <v>0.39427721489276452</v>
      </c>
      <c r="N21" s="62">
        <f t="shared" si="10"/>
        <v>7.9525517105263157</v>
      </c>
      <c r="O21" s="63">
        <f t="shared" si="11"/>
        <v>0.19713860744638226</v>
      </c>
      <c r="P21" s="62">
        <f t="shared" si="12"/>
        <v>3.1810206842105262</v>
      </c>
      <c r="Q21" s="63">
        <f t="shared" si="13"/>
        <v>7.8855442978552903E-2</v>
      </c>
      <c r="R21" s="23">
        <f t="shared" si="14"/>
        <v>15.90510342105263</v>
      </c>
      <c r="S21" s="23">
        <f t="shared" si="15"/>
        <v>0.39427721489276446</v>
      </c>
      <c r="T21" s="62">
        <f t="shared" si="16"/>
        <v>15.109848249999999</v>
      </c>
      <c r="U21" s="63">
        <f t="shared" si="17"/>
        <v>0.37456335414812625</v>
      </c>
      <c r="W21" s="36"/>
    </row>
    <row r="22" spans="1:23" x14ac:dyDescent="0.3">
      <c r="A22" s="16">
        <f t="shared" si="18"/>
        <v>14</v>
      </c>
      <c r="B22" s="66">
        <v>24814.7</v>
      </c>
      <c r="C22" s="86"/>
      <c r="D22" s="66">
        <f t="shared" si="0"/>
        <v>32742.996649999997</v>
      </c>
      <c r="E22" s="67">
        <f t="shared" si="1"/>
        <v>811.67768512068687</v>
      </c>
      <c r="F22" s="66">
        <f t="shared" si="2"/>
        <v>2728.5830541666669</v>
      </c>
      <c r="G22" s="67">
        <f t="shared" si="3"/>
        <v>67.639807093390587</v>
      </c>
      <c r="H22" s="66">
        <f t="shared" si="4"/>
        <v>0</v>
      </c>
      <c r="I22" s="67">
        <f t="shared" si="5"/>
        <v>0</v>
      </c>
      <c r="J22" s="66">
        <f t="shared" si="6"/>
        <v>0</v>
      </c>
      <c r="K22" s="67">
        <f t="shared" si="7"/>
        <v>0</v>
      </c>
      <c r="L22" s="62">
        <f t="shared" si="8"/>
        <v>16.570342434210524</v>
      </c>
      <c r="M22" s="63">
        <f t="shared" si="9"/>
        <v>0.41076805927160265</v>
      </c>
      <c r="N22" s="62">
        <f t="shared" si="10"/>
        <v>8.2851712171052618</v>
      </c>
      <c r="O22" s="63">
        <f t="shared" si="11"/>
        <v>0.20538402963580132</v>
      </c>
      <c r="P22" s="62">
        <f t="shared" si="12"/>
        <v>3.3140684868421046</v>
      </c>
      <c r="Q22" s="63">
        <f t="shared" si="13"/>
        <v>8.2153611854320532E-2</v>
      </c>
      <c r="R22" s="23">
        <f t="shared" si="14"/>
        <v>16.570342434210531</v>
      </c>
      <c r="S22" s="23">
        <f t="shared" si="15"/>
        <v>0.41076805927160281</v>
      </c>
      <c r="T22" s="62">
        <f t="shared" si="16"/>
        <v>15.741825312499998</v>
      </c>
      <c r="U22" s="63">
        <f t="shared" si="17"/>
        <v>0.39022965630802253</v>
      </c>
      <c r="W22" s="36"/>
    </row>
    <row r="23" spans="1:23" x14ac:dyDescent="0.3">
      <c r="A23" s="16">
        <f t="shared" si="18"/>
        <v>15</v>
      </c>
      <c r="B23" s="66">
        <v>24814.7</v>
      </c>
      <c r="C23" s="86"/>
      <c r="D23" s="66">
        <f t="shared" si="0"/>
        <v>32742.996649999997</v>
      </c>
      <c r="E23" s="67">
        <f t="shared" si="1"/>
        <v>811.67768512068687</v>
      </c>
      <c r="F23" s="66">
        <f t="shared" si="2"/>
        <v>2728.5830541666669</v>
      </c>
      <c r="G23" s="67">
        <f t="shared" si="3"/>
        <v>67.639807093390587</v>
      </c>
      <c r="H23" s="66">
        <f t="shared" si="4"/>
        <v>0</v>
      </c>
      <c r="I23" s="67">
        <f t="shared" si="5"/>
        <v>0</v>
      </c>
      <c r="J23" s="66">
        <f t="shared" si="6"/>
        <v>0</v>
      </c>
      <c r="K23" s="67">
        <f t="shared" si="7"/>
        <v>0</v>
      </c>
      <c r="L23" s="62">
        <f t="shared" si="8"/>
        <v>16.570342434210524</v>
      </c>
      <c r="M23" s="63">
        <f t="shared" si="9"/>
        <v>0.41076805927160265</v>
      </c>
      <c r="N23" s="62">
        <f t="shared" si="10"/>
        <v>8.2851712171052618</v>
      </c>
      <c r="O23" s="63">
        <f t="shared" si="11"/>
        <v>0.20538402963580132</v>
      </c>
      <c r="P23" s="62">
        <f t="shared" si="12"/>
        <v>3.3140684868421046</v>
      </c>
      <c r="Q23" s="63">
        <f t="shared" si="13"/>
        <v>8.2153611854320532E-2</v>
      </c>
      <c r="R23" s="23">
        <f t="shared" si="14"/>
        <v>16.570342434210531</v>
      </c>
      <c r="S23" s="23">
        <f t="shared" si="15"/>
        <v>0.41076805927160281</v>
      </c>
      <c r="T23" s="62">
        <f t="shared" si="16"/>
        <v>15.741825312499998</v>
      </c>
      <c r="U23" s="63">
        <f t="shared" si="17"/>
        <v>0.39022965630802253</v>
      </c>
      <c r="W23" s="36"/>
    </row>
    <row r="24" spans="1:23" x14ac:dyDescent="0.3">
      <c r="A24" s="16">
        <f t="shared" si="18"/>
        <v>16</v>
      </c>
      <c r="B24" s="66">
        <v>25810.92</v>
      </c>
      <c r="C24" s="86"/>
      <c r="D24" s="66">
        <f t="shared" si="0"/>
        <v>34057.508939999992</v>
      </c>
      <c r="E24" s="67">
        <f t="shared" si="1"/>
        <v>844.26359361327104</v>
      </c>
      <c r="F24" s="66">
        <f t="shared" si="2"/>
        <v>2838.1257449999994</v>
      </c>
      <c r="G24" s="67">
        <f t="shared" si="3"/>
        <v>70.355299467772582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17.235581447368418</v>
      </c>
      <c r="M24" s="63">
        <f t="shared" si="9"/>
        <v>0.42725890365044084</v>
      </c>
      <c r="N24" s="62">
        <f t="shared" si="10"/>
        <v>8.6177907236842088</v>
      </c>
      <c r="O24" s="63">
        <f t="shared" si="11"/>
        <v>0.21362945182522042</v>
      </c>
      <c r="P24" s="62">
        <f t="shared" si="12"/>
        <v>3.4471162894736835</v>
      </c>
      <c r="Q24" s="63">
        <f t="shared" si="13"/>
        <v>8.5451780730088162E-2</v>
      </c>
      <c r="R24" s="23">
        <f t="shared" si="14"/>
        <v>17.235581447368418</v>
      </c>
      <c r="S24" s="23">
        <f t="shared" si="15"/>
        <v>0.42725890365044084</v>
      </c>
      <c r="T24" s="62">
        <f t="shared" si="16"/>
        <v>16.373802374999997</v>
      </c>
      <c r="U24" s="63">
        <f t="shared" si="17"/>
        <v>0.40589595846791876</v>
      </c>
      <c r="W24" s="36"/>
    </row>
    <row r="25" spans="1:23" x14ac:dyDescent="0.3">
      <c r="A25" s="16">
        <f t="shared" si="18"/>
        <v>17</v>
      </c>
      <c r="B25" s="66">
        <v>25810.92</v>
      </c>
      <c r="C25" s="86"/>
      <c r="D25" s="66">
        <f t="shared" si="0"/>
        <v>34057.508939999992</v>
      </c>
      <c r="E25" s="67">
        <f t="shared" si="1"/>
        <v>844.26359361327104</v>
      </c>
      <c r="F25" s="66">
        <f t="shared" si="2"/>
        <v>2838.1257449999994</v>
      </c>
      <c r="G25" s="67">
        <f t="shared" si="3"/>
        <v>70.355299467772582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17.235581447368418</v>
      </c>
      <c r="M25" s="63">
        <f t="shared" si="9"/>
        <v>0.42725890365044084</v>
      </c>
      <c r="N25" s="62">
        <f t="shared" si="10"/>
        <v>8.6177907236842088</v>
      </c>
      <c r="O25" s="63">
        <f t="shared" si="11"/>
        <v>0.21362945182522042</v>
      </c>
      <c r="P25" s="62">
        <f t="shared" si="12"/>
        <v>3.4471162894736835</v>
      </c>
      <c r="Q25" s="63">
        <f t="shared" si="13"/>
        <v>8.5451780730088162E-2</v>
      </c>
      <c r="R25" s="23">
        <f t="shared" si="14"/>
        <v>17.235581447368418</v>
      </c>
      <c r="S25" s="23">
        <f t="shared" si="15"/>
        <v>0.42725890365044084</v>
      </c>
      <c r="T25" s="62">
        <f t="shared" si="16"/>
        <v>16.373802374999997</v>
      </c>
      <c r="U25" s="63">
        <f t="shared" si="17"/>
        <v>0.40589595846791876</v>
      </c>
      <c r="W25" s="36"/>
    </row>
    <row r="26" spans="1:23" x14ac:dyDescent="0.3">
      <c r="A26" s="16">
        <f t="shared" si="18"/>
        <v>18</v>
      </c>
      <c r="B26" s="66">
        <v>26807.15</v>
      </c>
      <c r="C26" s="86"/>
      <c r="D26" s="66">
        <f t="shared" si="0"/>
        <v>35372.034424999998</v>
      </c>
      <c r="E26" s="67">
        <f t="shared" si="1"/>
        <v>876.84982920136133</v>
      </c>
      <c r="F26" s="66">
        <f t="shared" si="2"/>
        <v>2947.6695354166668</v>
      </c>
      <c r="G26" s="67">
        <f t="shared" si="3"/>
        <v>73.070819100113454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17.900827138157894</v>
      </c>
      <c r="M26" s="63">
        <f t="shared" si="9"/>
        <v>0.44374991356344201</v>
      </c>
      <c r="N26" s="62">
        <f t="shared" si="10"/>
        <v>8.9504135690789468</v>
      </c>
      <c r="O26" s="63">
        <f t="shared" si="11"/>
        <v>0.22187495678172101</v>
      </c>
      <c r="P26" s="62">
        <f t="shared" si="12"/>
        <v>3.5801654276315786</v>
      </c>
      <c r="Q26" s="63">
        <f t="shared" si="13"/>
        <v>8.8749982712688399E-2</v>
      </c>
      <c r="R26" s="23">
        <f t="shared" si="14"/>
        <v>17.900827138157894</v>
      </c>
      <c r="S26" s="23">
        <f t="shared" si="15"/>
        <v>0.44374991356344201</v>
      </c>
      <c r="T26" s="62">
        <f t="shared" si="16"/>
        <v>17.005785781249998</v>
      </c>
      <c r="U26" s="63">
        <f t="shared" si="17"/>
        <v>0.42156241788526988</v>
      </c>
      <c r="W26" s="36"/>
    </row>
    <row r="27" spans="1:23" x14ac:dyDescent="0.3">
      <c r="A27" s="16">
        <f t="shared" si="18"/>
        <v>19</v>
      </c>
      <c r="B27" s="66">
        <v>26807.15</v>
      </c>
      <c r="C27" s="86"/>
      <c r="D27" s="66">
        <f t="shared" si="0"/>
        <v>35372.034424999998</v>
      </c>
      <c r="E27" s="67">
        <f t="shared" si="1"/>
        <v>876.84982920136133</v>
      </c>
      <c r="F27" s="66">
        <f t="shared" si="2"/>
        <v>2947.6695354166668</v>
      </c>
      <c r="G27" s="67">
        <f t="shared" si="3"/>
        <v>73.070819100113454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17.900827138157894</v>
      </c>
      <c r="M27" s="63">
        <f t="shared" si="9"/>
        <v>0.44374991356344201</v>
      </c>
      <c r="N27" s="62">
        <f t="shared" si="10"/>
        <v>8.9504135690789468</v>
      </c>
      <c r="O27" s="63">
        <f t="shared" si="11"/>
        <v>0.22187495678172101</v>
      </c>
      <c r="P27" s="62">
        <f t="shared" si="12"/>
        <v>3.5801654276315786</v>
      </c>
      <c r="Q27" s="63">
        <f t="shared" si="13"/>
        <v>8.8749982712688399E-2</v>
      </c>
      <c r="R27" s="23">
        <f t="shared" si="14"/>
        <v>17.900827138157894</v>
      </c>
      <c r="S27" s="23">
        <f t="shared" si="15"/>
        <v>0.44374991356344201</v>
      </c>
      <c r="T27" s="62">
        <f t="shared" si="16"/>
        <v>17.005785781249998</v>
      </c>
      <c r="U27" s="63">
        <f t="shared" si="17"/>
        <v>0.42156241788526988</v>
      </c>
      <c r="W27" s="36"/>
    </row>
    <row r="28" spans="1:23" x14ac:dyDescent="0.3">
      <c r="A28" s="16">
        <f t="shared" si="18"/>
        <v>20</v>
      </c>
      <c r="B28" s="66">
        <v>27803.37</v>
      </c>
      <c r="C28" s="86"/>
      <c r="D28" s="66">
        <f t="shared" si="0"/>
        <v>36686.546714999997</v>
      </c>
      <c r="E28" s="67">
        <f t="shared" si="1"/>
        <v>909.43573769394561</v>
      </c>
      <c r="F28" s="66">
        <f t="shared" si="2"/>
        <v>3057.2122262499993</v>
      </c>
      <c r="G28" s="67">
        <f t="shared" si="3"/>
        <v>75.786311474495463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18.566066151315788</v>
      </c>
      <c r="M28" s="63">
        <f t="shared" si="9"/>
        <v>0.46024075794228014</v>
      </c>
      <c r="N28" s="62">
        <f t="shared" si="10"/>
        <v>9.2830330756578938</v>
      </c>
      <c r="O28" s="63">
        <f t="shared" si="11"/>
        <v>0.23012037897114007</v>
      </c>
      <c r="P28" s="62">
        <f t="shared" si="12"/>
        <v>3.7132132302631575</v>
      </c>
      <c r="Q28" s="63">
        <f t="shared" si="13"/>
        <v>9.2048151588456029E-2</v>
      </c>
      <c r="R28" s="23">
        <f t="shared" si="14"/>
        <v>18.566066151315784</v>
      </c>
      <c r="S28" s="23">
        <f t="shared" si="15"/>
        <v>0.46024075794228009</v>
      </c>
      <c r="T28" s="62">
        <f t="shared" si="16"/>
        <v>17.63776284375</v>
      </c>
      <c r="U28" s="63">
        <f t="shared" si="17"/>
        <v>0.43722872004516622</v>
      </c>
      <c r="W28" s="36"/>
    </row>
    <row r="29" spans="1:23" x14ac:dyDescent="0.3">
      <c r="A29" s="16">
        <f t="shared" si="18"/>
        <v>21</v>
      </c>
      <c r="B29" s="66">
        <v>27803.37</v>
      </c>
      <c r="C29" s="86"/>
      <c r="D29" s="66">
        <f t="shared" si="0"/>
        <v>36686.546714999997</v>
      </c>
      <c r="E29" s="67">
        <f t="shared" si="1"/>
        <v>909.43573769394561</v>
      </c>
      <c r="F29" s="66">
        <f t="shared" si="2"/>
        <v>3057.2122262499993</v>
      </c>
      <c r="G29" s="67">
        <f t="shared" si="3"/>
        <v>75.786311474495463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18.566066151315788</v>
      </c>
      <c r="M29" s="63">
        <f t="shared" si="9"/>
        <v>0.46024075794228014</v>
      </c>
      <c r="N29" s="62">
        <f t="shared" si="10"/>
        <v>9.2830330756578938</v>
      </c>
      <c r="O29" s="63">
        <f t="shared" si="11"/>
        <v>0.23012037897114007</v>
      </c>
      <c r="P29" s="62">
        <f t="shared" si="12"/>
        <v>3.7132132302631575</v>
      </c>
      <c r="Q29" s="63">
        <f t="shared" si="13"/>
        <v>9.2048151588456029E-2</v>
      </c>
      <c r="R29" s="23">
        <f t="shared" si="14"/>
        <v>18.566066151315784</v>
      </c>
      <c r="S29" s="23">
        <f t="shared" si="15"/>
        <v>0.46024075794228009</v>
      </c>
      <c r="T29" s="62">
        <f t="shared" si="16"/>
        <v>17.63776284375</v>
      </c>
      <c r="U29" s="63">
        <f t="shared" si="17"/>
        <v>0.43722872004516622</v>
      </c>
      <c r="W29" s="36"/>
    </row>
    <row r="30" spans="1:23" x14ac:dyDescent="0.3">
      <c r="A30" s="16">
        <f t="shared" si="18"/>
        <v>22</v>
      </c>
      <c r="B30" s="66">
        <v>28799.59</v>
      </c>
      <c r="C30" s="86"/>
      <c r="D30" s="66">
        <f t="shared" si="0"/>
        <v>38001.059004999996</v>
      </c>
      <c r="E30" s="67">
        <f t="shared" si="1"/>
        <v>942.02164618652989</v>
      </c>
      <c r="F30" s="66">
        <f t="shared" si="2"/>
        <v>3166.7549170833331</v>
      </c>
      <c r="G30" s="67">
        <f t="shared" si="3"/>
        <v>78.501803848877486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19.231305164473682</v>
      </c>
      <c r="M30" s="63">
        <f t="shared" si="9"/>
        <v>0.47673160232111833</v>
      </c>
      <c r="N30" s="62">
        <f t="shared" si="10"/>
        <v>9.6156525822368408</v>
      </c>
      <c r="O30" s="63">
        <f t="shared" si="11"/>
        <v>0.23836580116055917</v>
      </c>
      <c r="P30" s="62">
        <f t="shared" si="12"/>
        <v>3.8462610328947364</v>
      </c>
      <c r="Q30" s="63">
        <f t="shared" si="13"/>
        <v>9.5346320464223672E-2</v>
      </c>
      <c r="R30" s="23">
        <f t="shared" si="14"/>
        <v>19.231305164473682</v>
      </c>
      <c r="S30" s="23">
        <f t="shared" si="15"/>
        <v>0.47673160232111833</v>
      </c>
      <c r="T30" s="62">
        <f t="shared" si="16"/>
        <v>18.269739906249999</v>
      </c>
      <c r="U30" s="63">
        <f t="shared" si="17"/>
        <v>0.45289502220506245</v>
      </c>
      <c r="W30" s="36"/>
    </row>
    <row r="31" spans="1:23" x14ac:dyDescent="0.3">
      <c r="A31" s="16">
        <f t="shared" si="18"/>
        <v>23</v>
      </c>
      <c r="B31" s="66">
        <v>29795.82</v>
      </c>
      <c r="C31" s="86"/>
      <c r="D31" s="66">
        <f t="shared" si="0"/>
        <v>39315.584489999994</v>
      </c>
      <c r="E31" s="67">
        <f t="shared" si="1"/>
        <v>974.60788177461995</v>
      </c>
      <c r="F31" s="66">
        <f t="shared" si="2"/>
        <v>3276.2987075000001</v>
      </c>
      <c r="G31" s="67">
        <f t="shared" si="3"/>
        <v>81.217323481218344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19.896550855263154</v>
      </c>
      <c r="M31" s="63">
        <f t="shared" si="9"/>
        <v>0.4932226122341194</v>
      </c>
      <c r="N31" s="62">
        <f t="shared" si="10"/>
        <v>9.948275427631577</v>
      </c>
      <c r="O31" s="63">
        <f t="shared" si="11"/>
        <v>0.2466113061170597</v>
      </c>
      <c r="P31" s="62">
        <f t="shared" si="12"/>
        <v>3.9793101710526306</v>
      </c>
      <c r="Q31" s="63">
        <f t="shared" si="13"/>
        <v>9.8644522446823882E-2</v>
      </c>
      <c r="R31" s="23">
        <f t="shared" si="14"/>
        <v>19.896550855263158</v>
      </c>
      <c r="S31" s="23">
        <f t="shared" si="15"/>
        <v>0.49322261223411951</v>
      </c>
      <c r="T31" s="62">
        <f t="shared" si="16"/>
        <v>18.901723312499996</v>
      </c>
      <c r="U31" s="63">
        <f t="shared" si="17"/>
        <v>0.46856148162241346</v>
      </c>
      <c r="W31" s="36"/>
    </row>
    <row r="32" spans="1:23" x14ac:dyDescent="0.3">
      <c r="A32" s="16">
        <f t="shared" si="18"/>
        <v>24</v>
      </c>
      <c r="B32" s="66">
        <v>30792.04</v>
      </c>
      <c r="C32" s="86"/>
      <c r="D32" s="66">
        <f t="shared" si="0"/>
        <v>40630.09678</v>
      </c>
      <c r="E32" s="67">
        <f t="shared" si="1"/>
        <v>1007.1937902672045</v>
      </c>
      <c r="F32" s="66">
        <f t="shared" si="2"/>
        <v>3385.8413983333335</v>
      </c>
      <c r="G32" s="67">
        <f t="shared" si="3"/>
        <v>83.932815855600367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20.561789868421052</v>
      </c>
      <c r="M32" s="63">
        <f t="shared" si="9"/>
        <v>0.50971345661295764</v>
      </c>
      <c r="N32" s="62">
        <f t="shared" si="10"/>
        <v>10.280894934210526</v>
      </c>
      <c r="O32" s="63">
        <f t="shared" si="11"/>
        <v>0.25485672830647882</v>
      </c>
      <c r="P32" s="62">
        <f t="shared" si="12"/>
        <v>4.11235797368421</v>
      </c>
      <c r="Q32" s="63">
        <f t="shared" si="13"/>
        <v>0.10194269132259152</v>
      </c>
      <c r="R32" s="23">
        <f t="shared" si="14"/>
        <v>20.561789868421052</v>
      </c>
      <c r="S32" s="23">
        <f t="shared" si="15"/>
        <v>0.50971345661295764</v>
      </c>
      <c r="T32" s="62">
        <f t="shared" si="16"/>
        <v>19.533700374999999</v>
      </c>
      <c r="U32" s="63">
        <f t="shared" si="17"/>
        <v>0.4842277837823098</v>
      </c>
      <c r="W32" s="36"/>
    </row>
    <row r="33" spans="1:23" x14ac:dyDescent="0.3">
      <c r="A33" s="16">
        <f t="shared" si="18"/>
        <v>25</v>
      </c>
      <c r="B33" s="66">
        <v>30792.04</v>
      </c>
      <c r="C33" s="86"/>
      <c r="D33" s="66">
        <f t="shared" si="0"/>
        <v>40630.09678</v>
      </c>
      <c r="E33" s="67">
        <f t="shared" si="1"/>
        <v>1007.1937902672045</v>
      </c>
      <c r="F33" s="66">
        <f t="shared" si="2"/>
        <v>3385.8413983333335</v>
      </c>
      <c r="G33" s="67">
        <f t="shared" si="3"/>
        <v>83.932815855600367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20.561789868421052</v>
      </c>
      <c r="M33" s="63">
        <f t="shared" si="9"/>
        <v>0.50971345661295764</v>
      </c>
      <c r="N33" s="62">
        <f t="shared" si="10"/>
        <v>10.280894934210526</v>
      </c>
      <c r="O33" s="63">
        <f t="shared" si="11"/>
        <v>0.25485672830647882</v>
      </c>
      <c r="P33" s="62">
        <f t="shared" si="12"/>
        <v>4.11235797368421</v>
      </c>
      <c r="Q33" s="63">
        <f t="shared" si="13"/>
        <v>0.10194269132259152</v>
      </c>
      <c r="R33" s="23">
        <f t="shared" si="14"/>
        <v>20.561789868421052</v>
      </c>
      <c r="S33" s="23">
        <f t="shared" si="15"/>
        <v>0.50971345661295764</v>
      </c>
      <c r="T33" s="62">
        <f t="shared" si="16"/>
        <v>19.533700374999999</v>
      </c>
      <c r="U33" s="63">
        <f t="shared" si="17"/>
        <v>0.4842277837823098</v>
      </c>
      <c r="W33" s="36"/>
    </row>
    <row r="34" spans="1:23" x14ac:dyDescent="0.3">
      <c r="A34" s="16">
        <f t="shared" si="18"/>
        <v>26</v>
      </c>
      <c r="B34" s="66">
        <v>30792.04</v>
      </c>
      <c r="C34" s="86"/>
      <c r="D34" s="66">
        <f t="shared" si="0"/>
        <v>40630.09678</v>
      </c>
      <c r="E34" s="67">
        <f t="shared" si="1"/>
        <v>1007.1937902672045</v>
      </c>
      <c r="F34" s="66">
        <f t="shared" si="2"/>
        <v>3385.8413983333335</v>
      </c>
      <c r="G34" s="67">
        <f t="shared" si="3"/>
        <v>83.932815855600367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20.561789868421052</v>
      </c>
      <c r="M34" s="63">
        <f t="shared" si="9"/>
        <v>0.50971345661295764</v>
      </c>
      <c r="N34" s="62">
        <f t="shared" si="10"/>
        <v>10.280894934210526</v>
      </c>
      <c r="O34" s="63">
        <f t="shared" si="11"/>
        <v>0.25485672830647882</v>
      </c>
      <c r="P34" s="62">
        <f t="shared" si="12"/>
        <v>4.11235797368421</v>
      </c>
      <c r="Q34" s="63">
        <f t="shared" si="13"/>
        <v>0.10194269132259152</v>
      </c>
      <c r="R34" s="23">
        <f t="shared" si="14"/>
        <v>20.561789868421052</v>
      </c>
      <c r="S34" s="23">
        <f t="shared" si="15"/>
        <v>0.50971345661295764</v>
      </c>
      <c r="T34" s="62">
        <f t="shared" si="16"/>
        <v>19.533700374999999</v>
      </c>
      <c r="U34" s="63">
        <f t="shared" si="17"/>
        <v>0.4842277837823098</v>
      </c>
      <c r="W34" s="36"/>
    </row>
    <row r="35" spans="1:23" x14ac:dyDescent="0.3">
      <c r="A35" s="16">
        <f t="shared" si="18"/>
        <v>27</v>
      </c>
      <c r="B35" s="66">
        <v>30792.04</v>
      </c>
      <c r="C35" s="86"/>
      <c r="D35" s="66">
        <f t="shared" si="0"/>
        <v>40630.09678</v>
      </c>
      <c r="E35" s="67">
        <f t="shared" si="1"/>
        <v>1007.1937902672045</v>
      </c>
      <c r="F35" s="66">
        <f t="shared" si="2"/>
        <v>3385.8413983333335</v>
      </c>
      <c r="G35" s="67">
        <f t="shared" si="3"/>
        <v>83.932815855600367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20.561789868421052</v>
      </c>
      <c r="M35" s="63">
        <f t="shared" si="9"/>
        <v>0.50971345661295764</v>
      </c>
      <c r="N35" s="62">
        <f t="shared" si="10"/>
        <v>10.280894934210526</v>
      </c>
      <c r="O35" s="63">
        <f t="shared" si="11"/>
        <v>0.25485672830647882</v>
      </c>
      <c r="P35" s="62">
        <f t="shared" si="12"/>
        <v>4.11235797368421</v>
      </c>
      <c r="Q35" s="63">
        <f t="shared" si="13"/>
        <v>0.10194269132259152</v>
      </c>
      <c r="R35" s="23">
        <f t="shared" si="14"/>
        <v>20.561789868421052</v>
      </c>
      <c r="S35" s="23">
        <f t="shared" si="15"/>
        <v>0.50971345661295764</v>
      </c>
      <c r="T35" s="62">
        <f t="shared" si="16"/>
        <v>19.533700374999999</v>
      </c>
      <c r="U35" s="63">
        <f t="shared" si="17"/>
        <v>0.4842277837823098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6">
    <mergeCell ref="T11:U11"/>
    <mergeCell ref="T12:U12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T13:U13"/>
    <mergeCell ref="T14:U14"/>
    <mergeCell ref="T15:U15"/>
    <mergeCell ref="T16:U16"/>
    <mergeCell ref="P32:Q32"/>
    <mergeCell ref="P33:Q33"/>
    <mergeCell ref="P24:Q24"/>
    <mergeCell ref="P25:Q25"/>
    <mergeCell ref="P26:Q26"/>
    <mergeCell ref="P27:Q27"/>
    <mergeCell ref="T17:U17"/>
    <mergeCell ref="T18:U18"/>
    <mergeCell ref="T19:U19"/>
    <mergeCell ref="T20:U20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20:Q20"/>
    <mergeCell ref="P21:Q21"/>
    <mergeCell ref="P22:Q22"/>
    <mergeCell ref="P23:Q23"/>
    <mergeCell ref="P16:Q16"/>
    <mergeCell ref="P17:Q17"/>
    <mergeCell ref="P18:Q18"/>
    <mergeCell ref="P19:Q19"/>
    <mergeCell ref="P34:Q34"/>
    <mergeCell ref="P35:Q35"/>
    <mergeCell ref="P28:Q28"/>
    <mergeCell ref="P29:Q29"/>
    <mergeCell ref="P30:Q30"/>
    <mergeCell ref="P31:Q31"/>
    <mergeCell ref="P36:Q36"/>
    <mergeCell ref="N18:O18"/>
    <mergeCell ref="N23:O23"/>
    <mergeCell ref="N24:O24"/>
    <mergeCell ref="L34:M34"/>
    <mergeCell ref="L35:M35"/>
    <mergeCell ref="L32:M32"/>
    <mergeCell ref="L33:M33"/>
    <mergeCell ref="L26:M26"/>
    <mergeCell ref="L27:M27"/>
    <mergeCell ref="N25:O25"/>
    <mergeCell ref="N26:O26"/>
    <mergeCell ref="N19:O19"/>
    <mergeCell ref="N20:O20"/>
    <mergeCell ref="N21:O21"/>
    <mergeCell ref="N22:O22"/>
    <mergeCell ref="N31:O31"/>
    <mergeCell ref="N32:O32"/>
    <mergeCell ref="N33:O33"/>
    <mergeCell ref="N34:O34"/>
    <mergeCell ref="N27:O27"/>
    <mergeCell ref="N28:O28"/>
    <mergeCell ref="N29:O29"/>
    <mergeCell ref="N30:O30"/>
    <mergeCell ref="N35:O35"/>
    <mergeCell ref="L36:M36"/>
    <mergeCell ref="L30:M30"/>
    <mergeCell ref="L31:M31"/>
    <mergeCell ref="J32:K32"/>
    <mergeCell ref="J33:K33"/>
    <mergeCell ref="J34:K34"/>
    <mergeCell ref="J27:K27"/>
    <mergeCell ref="J28:K28"/>
    <mergeCell ref="J29:K29"/>
    <mergeCell ref="J30:K30"/>
    <mergeCell ref="L18:M18"/>
    <mergeCell ref="L19:M19"/>
    <mergeCell ref="L20:M20"/>
    <mergeCell ref="L21:M21"/>
    <mergeCell ref="H33:I33"/>
    <mergeCell ref="H26:I26"/>
    <mergeCell ref="H27:I27"/>
    <mergeCell ref="H28:I28"/>
    <mergeCell ref="H29:I29"/>
    <mergeCell ref="J23:K23"/>
    <mergeCell ref="J24:K24"/>
    <mergeCell ref="J25:K25"/>
    <mergeCell ref="J26:K26"/>
    <mergeCell ref="L28:M28"/>
    <mergeCell ref="L29:M29"/>
    <mergeCell ref="L22:M22"/>
    <mergeCell ref="L23:M23"/>
    <mergeCell ref="L24:M24"/>
    <mergeCell ref="L25:M25"/>
    <mergeCell ref="H34:I34"/>
    <mergeCell ref="H35:I35"/>
    <mergeCell ref="H36:I36"/>
    <mergeCell ref="J8:K8"/>
    <mergeCell ref="J9:K9"/>
    <mergeCell ref="J10:K10"/>
    <mergeCell ref="J11:K11"/>
    <mergeCell ref="J12:K12"/>
    <mergeCell ref="J13:K13"/>
    <mergeCell ref="J14:K14"/>
    <mergeCell ref="J19:K19"/>
    <mergeCell ref="J20:K20"/>
    <mergeCell ref="J21:K21"/>
    <mergeCell ref="J22:K22"/>
    <mergeCell ref="J15:K15"/>
    <mergeCell ref="J16:K16"/>
    <mergeCell ref="J17:K17"/>
    <mergeCell ref="J18:K18"/>
    <mergeCell ref="J31:K31"/>
    <mergeCell ref="J35:K35"/>
    <mergeCell ref="J36:K36"/>
    <mergeCell ref="F36:G36"/>
    <mergeCell ref="F7:G7"/>
    <mergeCell ref="H7:I7"/>
    <mergeCell ref="H8:I8"/>
    <mergeCell ref="H9:I9"/>
    <mergeCell ref="H10:I10"/>
    <mergeCell ref="H11:I11"/>
    <mergeCell ref="H14:I14"/>
    <mergeCell ref="H15:I15"/>
    <mergeCell ref="H16:I16"/>
    <mergeCell ref="H17:I17"/>
    <mergeCell ref="H12:I12"/>
    <mergeCell ref="H13:I13"/>
    <mergeCell ref="H22:I22"/>
    <mergeCell ref="H23:I23"/>
    <mergeCell ref="H24:I24"/>
    <mergeCell ref="H25:I25"/>
    <mergeCell ref="H18:I18"/>
    <mergeCell ref="H19:I19"/>
    <mergeCell ref="H20:I20"/>
    <mergeCell ref="H21:I21"/>
    <mergeCell ref="H30:I30"/>
    <mergeCell ref="H31:I31"/>
    <mergeCell ref="H32:I32"/>
    <mergeCell ref="F31:G31"/>
    <mergeCell ref="F32:G32"/>
    <mergeCell ref="F33:G33"/>
    <mergeCell ref="F34:G34"/>
    <mergeCell ref="F27:G27"/>
    <mergeCell ref="F28:G28"/>
    <mergeCell ref="F29:G29"/>
    <mergeCell ref="F30:G30"/>
    <mergeCell ref="F35:G35"/>
    <mergeCell ref="F18:G18"/>
    <mergeCell ref="F11:G11"/>
    <mergeCell ref="F12:G12"/>
    <mergeCell ref="F13:G13"/>
    <mergeCell ref="F14:G14"/>
    <mergeCell ref="F23:G23"/>
    <mergeCell ref="F24:G24"/>
    <mergeCell ref="F25:G25"/>
    <mergeCell ref="F26:G26"/>
    <mergeCell ref="F19:G19"/>
    <mergeCell ref="F20:G20"/>
    <mergeCell ref="F21:G21"/>
    <mergeCell ref="F22:G22"/>
    <mergeCell ref="F15:G15"/>
    <mergeCell ref="F16:G16"/>
    <mergeCell ref="F17:G17"/>
    <mergeCell ref="L16:M16"/>
    <mergeCell ref="L17:M17"/>
    <mergeCell ref="L8:M8"/>
    <mergeCell ref="L11:M11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L12:M12"/>
    <mergeCell ref="L13:M13"/>
    <mergeCell ref="L14:M14"/>
    <mergeCell ref="L15:M15"/>
    <mergeCell ref="N17:O17"/>
    <mergeCell ref="F8:G8"/>
    <mergeCell ref="F9:G9"/>
    <mergeCell ref="F10:G10"/>
    <mergeCell ref="J7:K7"/>
    <mergeCell ref="B8:C8"/>
    <mergeCell ref="B9:C9"/>
    <mergeCell ref="B10:C10"/>
    <mergeCell ref="T5:U5"/>
    <mergeCell ref="L10:M10"/>
    <mergeCell ref="P7:Q7"/>
    <mergeCell ref="T7:U7"/>
    <mergeCell ref="H5:I5"/>
    <mergeCell ref="H6:I6"/>
    <mergeCell ref="T8:U8"/>
    <mergeCell ref="T9:U9"/>
    <mergeCell ref="T10:U10"/>
    <mergeCell ref="L7:M7"/>
    <mergeCell ref="N7:O7"/>
    <mergeCell ref="B23:C23"/>
    <mergeCell ref="B24:C24"/>
    <mergeCell ref="D19:E19"/>
    <mergeCell ref="D20:E20"/>
    <mergeCell ref="D21:E21"/>
    <mergeCell ref="D22:E22"/>
    <mergeCell ref="D23:E23"/>
    <mergeCell ref="D24:E24"/>
    <mergeCell ref="B36:C36"/>
    <mergeCell ref="D25:E25"/>
    <mergeCell ref="D26:E26"/>
    <mergeCell ref="D27:E27"/>
    <mergeCell ref="D28:E28"/>
    <mergeCell ref="D33:E33"/>
    <mergeCell ref="D34:E34"/>
    <mergeCell ref="D35:E35"/>
    <mergeCell ref="D36:E36"/>
    <mergeCell ref="D29:E29"/>
    <mergeCell ref="D30:E30"/>
    <mergeCell ref="D31:E31"/>
    <mergeCell ref="D32:E32"/>
    <mergeCell ref="B33:C33"/>
    <mergeCell ref="B34:C34"/>
    <mergeCell ref="B17:C17"/>
    <mergeCell ref="B26:C26"/>
    <mergeCell ref="B27:C27"/>
    <mergeCell ref="B20:C20"/>
    <mergeCell ref="D13:E13"/>
    <mergeCell ref="D14:E14"/>
    <mergeCell ref="B35:C35"/>
    <mergeCell ref="B28:C28"/>
    <mergeCell ref="B29:C29"/>
    <mergeCell ref="B30:C30"/>
    <mergeCell ref="B31:C31"/>
    <mergeCell ref="B32:C32"/>
    <mergeCell ref="D15:E15"/>
    <mergeCell ref="D16:E16"/>
    <mergeCell ref="D17:E17"/>
    <mergeCell ref="D18:E18"/>
    <mergeCell ref="B25:C25"/>
    <mergeCell ref="B13:C13"/>
    <mergeCell ref="B14:C14"/>
    <mergeCell ref="B15:C15"/>
    <mergeCell ref="B21:C21"/>
    <mergeCell ref="B22:C22"/>
    <mergeCell ref="B18:C18"/>
    <mergeCell ref="B19:C19"/>
    <mergeCell ref="L4:Q4"/>
    <mergeCell ref="B4:E4"/>
    <mergeCell ref="B6:C6"/>
    <mergeCell ref="P6:Q6"/>
    <mergeCell ref="F5:G5"/>
    <mergeCell ref="L9:M9"/>
    <mergeCell ref="B16:C16"/>
    <mergeCell ref="B11:C11"/>
    <mergeCell ref="B12:C12"/>
    <mergeCell ref="D8:E8"/>
    <mergeCell ref="D9:E9"/>
    <mergeCell ref="D10:E10"/>
    <mergeCell ref="D11:E11"/>
    <mergeCell ref="D12:E12"/>
    <mergeCell ref="H4:I4"/>
    <mergeCell ref="J4:K4"/>
    <mergeCell ref="J5:K5"/>
    <mergeCell ref="L5:Q5"/>
    <mergeCell ref="D7:E7"/>
    <mergeCell ref="B5:C5"/>
    <mergeCell ref="D5:E5"/>
    <mergeCell ref="D6:E6"/>
    <mergeCell ref="B7:C7"/>
    <mergeCell ref="J6:K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2.28515625" style="1" customWidth="1"/>
    <col min="24" max="16384" width="8.85546875" style="1"/>
  </cols>
  <sheetData>
    <row r="1" spans="1:23" ht="16.5" x14ac:dyDescent="0.3">
      <c r="A1" s="5" t="s">
        <v>22</v>
      </c>
      <c r="B1" s="5" t="s">
        <v>1</v>
      </c>
      <c r="C1" s="5" t="s">
        <v>54</v>
      </c>
      <c r="D1" s="5"/>
      <c r="E1" s="5"/>
      <c r="G1" s="5"/>
      <c r="H1" s="5"/>
      <c r="N1" s="34">
        <f>D6</f>
        <v>42917</v>
      </c>
      <c r="Q1" s="8" t="s">
        <v>21</v>
      </c>
    </row>
    <row r="2" spans="1:23" x14ac:dyDescent="0.3">
      <c r="A2" s="8"/>
      <c r="T2" s="57" t="s">
        <v>90</v>
      </c>
      <c r="U2" s="11">
        <f>'LOG4'!$U$2</f>
        <v>1.3194999999999999</v>
      </c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19981.72</v>
      </c>
      <c r="C8" s="86"/>
      <c r="D8" s="66">
        <f t="shared" ref="D8:D35" si="0">B8*$U$2</f>
        <v>26365.879539999998</v>
      </c>
      <c r="E8" s="67">
        <f t="shared" ref="E8:E35" si="1">D8/40.3399</f>
        <v>653.59308129172348</v>
      </c>
      <c r="F8" s="66">
        <f t="shared" ref="F8:F35" si="2">B8/12*$U$2</f>
        <v>2197.1566283333332</v>
      </c>
      <c r="G8" s="67">
        <f t="shared" ref="G8:G35" si="3">F8/40.3399</f>
        <v>54.46609010764363</v>
      </c>
      <c r="H8" s="66">
        <f t="shared" ref="H8:H35" si="4">((B8&lt;19968.2)*913.03+(B8&gt;19968.2)*(B8&lt;20424.71)*(20424.71-B8+456.51)+(B8&gt;20424.71)*(B8&lt;22659.62)*456.51+(B8&gt;22659.62)*(B8&lt;23116.13)*(23116.13-B8))/12*$U$2</f>
        <v>98.907520833333095</v>
      </c>
      <c r="I8" s="67">
        <f t="shared" ref="I8:I35" si="5">H8/40.3399</f>
        <v>2.4518533965957547</v>
      </c>
      <c r="J8" s="66">
        <f t="shared" ref="J8:J35" si="6">((B8&lt;19968.2)*456.51+(B8&gt;19968.2)*(B8&lt;20196.46)*(20196.46-B8+228.26)+(B8&gt;20196.46)*(B8&lt;22659.62)*228.26+(B8&gt;22659.62)*(B8&lt;22887.88)*(22887.88-B8))/12*$U$2</f>
        <v>48.711541666666434</v>
      </c>
      <c r="K8" s="67">
        <f t="shared" ref="K8:K35" si="7">J8/40.3399</f>
        <v>1.207527576088846</v>
      </c>
      <c r="L8" s="62">
        <f t="shared" ref="L8:L35" si="8">D8/1976</f>
        <v>13.34305644736842</v>
      </c>
      <c r="M8" s="63">
        <f t="shared" ref="M8:M35" si="9">L8/40.3399</f>
        <v>0.33076572939864551</v>
      </c>
      <c r="N8" s="62">
        <f t="shared" ref="N8:N35" si="10">L8/2</f>
        <v>6.6715282236842102</v>
      </c>
      <c r="O8" s="63">
        <f t="shared" ref="O8:O35" si="11">N8/40.3399</f>
        <v>0.16538286469932276</v>
      </c>
      <c r="P8" s="62">
        <f t="shared" ref="P8:P35" si="12">L8/5</f>
        <v>2.668611289473684</v>
      </c>
      <c r="Q8" s="63">
        <f t="shared" ref="Q8:Q35" si="13">P8/40.3399</f>
        <v>6.6153145879729106E-2</v>
      </c>
      <c r="R8" s="23">
        <f t="shared" ref="R8:R35" si="14">(F8+H8)/1976*12</f>
        <v>13.943709407894733</v>
      </c>
      <c r="S8" s="23">
        <f t="shared" ref="S8:S35" si="15">R8/40.3399</f>
        <v>0.34565552735368044</v>
      </c>
      <c r="T8" s="62">
        <f t="shared" ref="T8:T35" si="16">D8/2080</f>
        <v>12.675903624999998</v>
      </c>
      <c r="U8" s="63">
        <f t="shared" ref="U8:U35" si="17">T8/40.3399</f>
        <v>0.31422744292871324</v>
      </c>
      <c r="W8" s="36"/>
    </row>
    <row r="9" spans="1:23" x14ac:dyDescent="0.3">
      <c r="A9" s="16">
        <f t="shared" ref="A9:A35" si="18">+A8+1</f>
        <v>1</v>
      </c>
      <c r="B9" s="66">
        <v>20362.330000000002</v>
      </c>
      <c r="C9" s="86"/>
      <c r="D9" s="66">
        <f t="shared" si="0"/>
        <v>26868.094434999999</v>
      </c>
      <c r="E9" s="67">
        <f t="shared" si="1"/>
        <v>666.04266334324075</v>
      </c>
      <c r="F9" s="66">
        <f t="shared" si="2"/>
        <v>2239.0078695833331</v>
      </c>
      <c r="G9" s="67">
        <f t="shared" si="3"/>
        <v>55.503555278603393</v>
      </c>
      <c r="H9" s="66">
        <f t="shared" si="4"/>
        <v>57.056279583333037</v>
      </c>
      <c r="I9" s="67">
        <f t="shared" si="5"/>
        <v>1.4143882256359841</v>
      </c>
      <c r="J9" s="66">
        <f t="shared" si="6"/>
        <v>25.099089166666662</v>
      </c>
      <c r="K9" s="67">
        <f t="shared" si="7"/>
        <v>0.62219016821228268</v>
      </c>
      <c r="L9" s="62">
        <f t="shared" si="8"/>
        <v>13.597213782894736</v>
      </c>
      <c r="M9" s="63">
        <f t="shared" si="9"/>
        <v>0.33706612517370482</v>
      </c>
      <c r="N9" s="62">
        <f t="shared" si="10"/>
        <v>6.7986068914473679</v>
      </c>
      <c r="O9" s="63">
        <f t="shared" si="11"/>
        <v>0.16853306258685241</v>
      </c>
      <c r="P9" s="62">
        <f t="shared" si="12"/>
        <v>2.719442756578947</v>
      </c>
      <c r="Q9" s="63">
        <f t="shared" si="13"/>
        <v>6.7413225034740967E-2</v>
      </c>
      <c r="R9" s="23">
        <f t="shared" si="14"/>
        <v>13.943709407894733</v>
      </c>
      <c r="S9" s="23">
        <f t="shared" si="15"/>
        <v>0.34565552735368044</v>
      </c>
      <c r="T9" s="62">
        <f t="shared" si="16"/>
        <v>12.91735309375</v>
      </c>
      <c r="U9" s="63">
        <f t="shared" si="17"/>
        <v>0.32021281891501963</v>
      </c>
      <c r="W9" s="36"/>
    </row>
    <row r="10" spans="1:23" x14ac:dyDescent="0.3">
      <c r="A10" s="16">
        <f t="shared" si="18"/>
        <v>2</v>
      </c>
      <c r="B10" s="66">
        <v>20949.61</v>
      </c>
      <c r="C10" s="86"/>
      <c r="D10" s="66">
        <f t="shared" si="0"/>
        <v>27643.010394999998</v>
      </c>
      <c r="E10" s="67">
        <f t="shared" si="1"/>
        <v>685.25232821598456</v>
      </c>
      <c r="F10" s="66">
        <f t="shared" si="2"/>
        <v>2303.5841995833334</v>
      </c>
      <c r="G10" s="67">
        <f t="shared" si="3"/>
        <v>57.104360684665394</v>
      </c>
      <c r="H10" s="66">
        <f t="shared" si="4"/>
        <v>50.197078749999989</v>
      </c>
      <c r="I10" s="67">
        <f t="shared" si="5"/>
        <v>1.2443530784657371</v>
      </c>
      <c r="J10" s="66">
        <f t="shared" si="6"/>
        <v>25.099089166666662</v>
      </c>
      <c r="K10" s="67">
        <f t="shared" si="7"/>
        <v>0.62219016821228268</v>
      </c>
      <c r="L10" s="62">
        <f t="shared" si="8"/>
        <v>13.989377730263156</v>
      </c>
      <c r="M10" s="63">
        <f t="shared" si="9"/>
        <v>0.34678761549391934</v>
      </c>
      <c r="N10" s="62">
        <f t="shared" si="10"/>
        <v>6.9946888651315779</v>
      </c>
      <c r="O10" s="63">
        <f t="shared" si="11"/>
        <v>0.17339380774695967</v>
      </c>
      <c r="P10" s="62">
        <f t="shared" si="12"/>
        <v>2.797875546052631</v>
      </c>
      <c r="Q10" s="63">
        <f t="shared" si="13"/>
        <v>6.935752309878386E-2</v>
      </c>
      <c r="R10" s="23">
        <f t="shared" si="14"/>
        <v>14.294218289473683</v>
      </c>
      <c r="S10" s="23">
        <f t="shared" si="15"/>
        <v>0.35434441556557361</v>
      </c>
      <c r="T10" s="62">
        <f t="shared" si="16"/>
        <v>13.289908843749998</v>
      </c>
      <c r="U10" s="63">
        <f t="shared" si="17"/>
        <v>0.32944823471922335</v>
      </c>
      <c r="W10" s="36"/>
    </row>
    <row r="11" spans="1:23" x14ac:dyDescent="0.3">
      <c r="A11" s="16">
        <f t="shared" si="18"/>
        <v>3</v>
      </c>
      <c r="B11" s="66">
        <v>21743.88</v>
      </c>
      <c r="C11" s="86"/>
      <c r="D11" s="66">
        <f t="shared" si="0"/>
        <v>28691.049660000001</v>
      </c>
      <c r="E11" s="67">
        <f t="shared" si="1"/>
        <v>711.23254296614516</v>
      </c>
      <c r="F11" s="66">
        <f t="shared" si="2"/>
        <v>2390.9208049999997</v>
      </c>
      <c r="G11" s="67">
        <f t="shared" si="3"/>
        <v>59.26937858051209</v>
      </c>
      <c r="H11" s="66">
        <f t="shared" si="4"/>
        <v>50.197078749999989</v>
      </c>
      <c r="I11" s="67">
        <f t="shared" si="5"/>
        <v>1.2443530784657371</v>
      </c>
      <c r="J11" s="66">
        <f t="shared" si="6"/>
        <v>25.099089166666662</v>
      </c>
      <c r="K11" s="67">
        <f t="shared" si="7"/>
        <v>0.62219016821228268</v>
      </c>
      <c r="L11" s="62">
        <f t="shared" si="8"/>
        <v>14.519761973684211</v>
      </c>
      <c r="M11" s="63">
        <f t="shared" si="9"/>
        <v>0.35993549745250264</v>
      </c>
      <c r="N11" s="62">
        <f t="shared" si="10"/>
        <v>7.2598809868421057</v>
      </c>
      <c r="O11" s="63">
        <f t="shared" si="11"/>
        <v>0.17996774872625132</v>
      </c>
      <c r="P11" s="62">
        <f t="shared" si="12"/>
        <v>2.9039523947368422</v>
      </c>
      <c r="Q11" s="63">
        <f t="shared" si="13"/>
        <v>7.1987099490500528E-2</v>
      </c>
      <c r="R11" s="23">
        <f t="shared" si="14"/>
        <v>14.824602532894737</v>
      </c>
      <c r="S11" s="23">
        <f t="shared" si="15"/>
        <v>0.36749229752415691</v>
      </c>
      <c r="T11" s="62">
        <f t="shared" si="16"/>
        <v>13.793773874999999</v>
      </c>
      <c r="U11" s="63">
        <f t="shared" si="17"/>
        <v>0.34193872257987745</v>
      </c>
      <c r="W11" s="36"/>
    </row>
    <row r="12" spans="1:23" x14ac:dyDescent="0.3">
      <c r="A12" s="16">
        <f t="shared" si="18"/>
        <v>4</v>
      </c>
      <c r="B12" s="66">
        <v>22538.16</v>
      </c>
      <c r="C12" s="86"/>
      <c r="D12" s="66">
        <f t="shared" si="0"/>
        <v>29739.102119999996</v>
      </c>
      <c r="E12" s="67">
        <f t="shared" si="1"/>
        <v>737.21308481181154</v>
      </c>
      <c r="F12" s="66">
        <f t="shared" si="2"/>
        <v>2478.2585099999997</v>
      </c>
      <c r="G12" s="67">
        <f t="shared" si="3"/>
        <v>61.434423734317626</v>
      </c>
      <c r="H12" s="66">
        <f t="shared" si="4"/>
        <v>50.197078749999989</v>
      </c>
      <c r="I12" s="67">
        <f t="shared" si="5"/>
        <v>1.2443530784657371</v>
      </c>
      <c r="J12" s="66">
        <f t="shared" si="6"/>
        <v>25.099089166666662</v>
      </c>
      <c r="K12" s="67">
        <f t="shared" si="7"/>
        <v>0.62219016821228268</v>
      </c>
      <c r="L12" s="62">
        <f t="shared" si="8"/>
        <v>15.05015289473684</v>
      </c>
      <c r="M12" s="63">
        <f t="shared" si="9"/>
        <v>0.37308354494524876</v>
      </c>
      <c r="N12" s="62">
        <f t="shared" si="10"/>
        <v>7.52507644736842</v>
      </c>
      <c r="O12" s="63">
        <f t="shared" si="11"/>
        <v>0.18654177247262438</v>
      </c>
      <c r="P12" s="62">
        <f t="shared" si="12"/>
        <v>3.0100305789473678</v>
      </c>
      <c r="Q12" s="63">
        <f t="shared" si="13"/>
        <v>7.4616708989049749E-2</v>
      </c>
      <c r="R12" s="23">
        <f t="shared" si="14"/>
        <v>15.354993453947365</v>
      </c>
      <c r="S12" s="23">
        <f t="shared" si="15"/>
        <v>0.38064034501690303</v>
      </c>
      <c r="T12" s="62">
        <f t="shared" si="16"/>
        <v>14.297645249999999</v>
      </c>
      <c r="U12" s="63">
        <f t="shared" si="17"/>
        <v>0.35442936769798633</v>
      </c>
      <c r="W12" s="36"/>
    </row>
    <row r="13" spans="1:23" x14ac:dyDescent="0.3">
      <c r="A13" s="16">
        <f t="shared" si="18"/>
        <v>5</v>
      </c>
      <c r="B13" s="66">
        <v>22538.16</v>
      </c>
      <c r="C13" s="86"/>
      <c r="D13" s="66">
        <f t="shared" si="0"/>
        <v>29739.102119999996</v>
      </c>
      <c r="E13" s="67">
        <f t="shared" si="1"/>
        <v>737.21308481181154</v>
      </c>
      <c r="F13" s="66">
        <f t="shared" si="2"/>
        <v>2478.2585099999997</v>
      </c>
      <c r="G13" s="67">
        <f t="shared" si="3"/>
        <v>61.434423734317626</v>
      </c>
      <c r="H13" s="66">
        <f t="shared" si="4"/>
        <v>50.197078749999989</v>
      </c>
      <c r="I13" s="67">
        <f t="shared" si="5"/>
        <v>1.2443530784657371</v>
      </c>
      <c r="J13" s="66">
        <f t="shared" si="6"/>
        <v>25.099089166666662</v>
      </c>
      <c r="K13" s="67">
        <f t="shared" si="7"/>
        <v>0.62219016821228268</v>
      </c>
      <c r="L13" s="62">
        <f t="shared" si="8"/>
        <v>15.05015289473684</v>
      </c>
      <c r="M13" s="63">
        <f t="shared" si="9"/>
        <v>0.37308354494524876</v>
      </c>
      <c r="N13" s="62">
        <f t="shared" si="10"/>
        <v>7.52507644736842</v>
      </c>
      <c r="O13" s="63">
        <f t="shared" si="11"/>
        <v>0.18654177247262438</v>
      </c>
      <c r="P13" s="62">
        <f t="shared" si="12"/>
        <v>3.0100305789473678</v>
      </c>
      <c r="Q13" s="63">
        <f t="shared" si="13"/>
        <v>7.4616708989049749E-2</v>
      </c>
      <c r="R13" s="23">
        <f t="shared" si="14"/>
        <v>15.354993453947365</v>
      </c>
      <c r="S13" s="23">
        <f t="shared" si="15"/>
        <v>0.38064034501690303</v>
      </c>
      <c r="T13" s="62">
        <f t="shared" si="16"/>
        <v>14.297645249999999</v>
      </c>
      <c r="U13" s="63">
        <f t="shared" si="17"/>
        <v>0.35442936769798633</v>
      </c>
      <c r="W13" s="36"/>
    </row>
    <row r="14" spans="1:23" x14ac:dyDescent="0.3">
      <c r="A14" s="16">
        <f t="shared" si="18"/>
        <v>6</v>
      </c>
      <c r="B14" s="66">
        <v>23670.23</v>
      </c>
      <c r="C14" s="86"/>
      <c r="D14" s="66">
        <f t="shared" si="0"/>
        <v>31232.868484999995</v>
      </c>
      <c r="E14" s="67">
        <f t="shared" si="1"/>
        <v>774.24258575256749</v>
      </c>
      <c r="F14" s="66">
        <f t="shared" si="2"/>
        <v>2602.7390404166663</v>
      </c>
      <c r="G14" s="67">
        <f t="shared" si="3"/>
        <v>64.520215479380624</v>
      </c>
      <c r="H14" s="66">
        <f t="shared" si="4"/>
        <v>0</v>
      </c>
      <c r="I14" s="67">
        <f t="shared" si="5"/>
        <v>0</v>
      </c>
      <c r="J14" s="66">
        <f t="shared" si="6"/>
        <v>0</v>
      </c>
      <c r="K14" s="67">
        <f t="shared" si="7"/>
        <v>0</v>
      </c>
      <c r="L14" s="62">
        <f t="shared" si="8"/>
        <v>15.806107532894735</v>
      </c>
      <c r="M14" s="63">
        <f t="shared" si="9"/>
        <v>0.3918231709274127</v>
      </c>
      <c r="N14" s="62">
        <f t="shared" si="10"/>
        <v>7.9030537664473677</v>
      </c>
      <c r="O14" s="63">
        <f t="shared" si="11"/>
        <v>0.19591158546370635</v>
      </c>
      <c r="P14" s="62">
        <f t="shared" si="12"/>
        <v>3.1612215065789471</v>
      </c>
      <c r="Q14" s="63">
        <f t="shared" si="13"/>
        <v>7.8364634185482535E-2</v>
      </c>
      <c r="R14" s="23">
        <f t="shared" si="14"/>
        <v>15.806107532894735</v>
      </c>
      <c r="S14" s="23">
        <f t="shared" si="15"/>
        <v>0.3918231709274127</v>
      </c>
      <c r="T14" s="62">
        <f t="shared" si="16"/>
        <v>15.015802156249999</v>
      </c>
      <c r="U14" s="63">
        <f t="shared" si="17"/>
        <v>0.37223201238104203</v>
      </c>
      <c r="W14" s="36"/>
    </row>
    <row r="15" spans="1:23" x14ac:dyDescent="0.3">
      <c r="A15" s="16">
        <f t="shared" si="18"/>
        <v>7</v>
      </c>
      <c r="B15" s="66">
        <v>24928.32</v>
      </c>
      <c r="C15" s="86"/>
      <c r="D15" s="66">
        <f t="shared" si="0"/>
        <v>32892.918239999999</v>
      </c>
      <c r="E15" s="67">
        <f t="shared" si="1"/>
        <v>815.39414425915777</v>
      </c>
      <c r="F15" s="66">
        <f t="shared" si="2"/>
        <v>2741.0765200000001</v>
      </c>
      <c r="G15" s="67">
        <f t="shared" si="3"/>
        <v>67.94951202159649</v>
      </c>
      <c r="H15" s="66">
        <f t="shared" si="4"/>
        <v>0</v>
      </c>
      <c r="I15" s="67">
        <f t="shared" si="5"/>
        <v>0</v>
      </c>
      <c r="J15" s="66">
        <f t="shared" si="6"/>
        <v>0</v>
      </c>
      <c r="K15" s="67">
        <f t="shared" si="7"/>
        <v>0</v>
      </c>
      <c r="L15" s="62">
        <f t="shared" si="8"/>
        <v>16.646213684210526</v>
      </c>
      <c r="M15" s="63">
        <f t="shared" si="9"/>
        <v>0.41264885843074789</v>
      </c>
      <c r="N15" s="62">
        <f t="shared" si="10"/>
        <v>8.323106842105263</v>
      </c>
      <c r="O15" s="63">
        <f t="shared" si="11"/>
        <v>0.20632442921537394</v>
      </c>
      <c r="P15" s="62">
        <f t="shared" si="12"/>
        <v>3.3292427368421054</v>
      </c>
      <c r="Q15" s="63">
        <f t="shared" si="13"/>
        <v>8.2529771686149583E-2</v>
      </c>
      <c r="R15" s="23">
        <f t="shared" si="14"/>
        <v>16.646213684210526</v>
      </c>
      <c r="S15" s="23">
        <f t="shared" si="15"/>
        <v>0.41264885843074789</v>
      </c>
      <c r="T15" s="62">
        <f t="shared" si="16"/>
        <v>15.813903</v>
      </c>
      <c r="U15" s="63">
        <f t="shared" si="17"/>
        <v>0.39201641550921046</v>
      </c>
      <c r="W15" s="36"/>
    </row>
    <row r="16" spans="1:23" x14ac:dyDescent="0.3">
      <c r="A16" s="16">
        <f t="shared" si="18"/>
        <v>8</v>
      </c>
      <c r="B16" s="66">
        <v>24928.32</v>
      </c>
      <c r="C16" s="86"/>
      <c r="D16" s="66">
        <f t="shared" si="0"/>
        <v>32892.918239999999</v>
      </c>
      <c r="E16" s="67">
        <f t="shared" si="1"/>
        <v>815.39414425915777</v>
      </c>
      <c r="F16" s="66">
        <f t="shared" si="2"/>
        <v>2741.0765200000001</v>
      </c>
      <c r="G16" s="67">
        <f t="shared" si="3"/>
        <v>67.94951202159649</v>
      </c>
      <c r="H16" s="66">
        <f t="shared" si="4"/>
        <v>0</v>
      </c>
      <c r="I16" s="67">
        <f t="shared" si="5"/>
        <v>0</v>
      </c>
      <c r="J16" s="66">
        <f t="shared" si="6"/>
        <v>0</v>
      </c>
      <c r="K16" s="67">
        <f t="shared" si="7"/>
        <v>0</v>
      </c>
      <c r="L16" s="62">
        <f t="shared" si="8"/>
        <v>16.646213684210526</v>
      </c>
      <c r="M16" s="63">
        <f t="shared" si="9"/>
        <v>0.41264885843074789</v>
      </c>
      <c r="N16" s="62">
        <f t="shared" si="10"/>
        <v>8.323106842105263</v>
      </c>
      <c r="O16" s="63">
        <f t="shared" si="11"/>
        <v>0.20632442921537394</v>
      </c>
      <c r="P16" s="62">
        <f t="shared" si="12"/>
        <v>3.3292427368421054</v>
      </c>
      <c r="Q16" s="63">
        <f t="shared" si="13"/>
        <v>8.2529771686149583E-2</v>
      </c>
      <c r="R16" s="23">
        <f t="shared" si="14"/>
        <v>16.646213684210526</v>
      </c>
      <c r="S16" s="23">
        <f t="shared" si="15"/>
        <v>0.41264885843074789</v>
      </c>
      <c r="T16" s="62">
        <f t="shared" si="16"/>
        <v>15.813903</v>
      </c>
      <c r="U16" s="63">
        <f t="shared" si="17"/>
        <v>0.39201641550921046</v>
      </c>
      <c r="W16" s="36"/>
    </row>
    <row r="17" spans="1:23" x14ac:dyDescent="0.3">
      <c r="A17" s="16">
        <f t="shared" si="18"/>
        <v>9</v>
      </c>
      <c r="B17" s="66">
        <v>25580.99</v>
      </c>
      <c r="C17" s="86"/>
      <c r="D17" s="66">
        <f t="shared" si="0"/>
        <v>33754.116304999996</v>
      </c>
      <c r="E17" s="67">
        <f t="shared" si="1"/>
        <v>836.74268664523208</v>
      </c>
      <c r="F17" s="66">
        <f t="shared" si="2"/>
        <v>2812.8430254166669</v>
      </c>
      <c r="G17" s="67">
        <f t="shared" si="3"/>
        <v>69.728557220436016</v>
      </c>
      <c r="H17" s="66">
        <f t="shared" si="4"/>
        <v>0</v>
      </c>
      <c r="I17" s="67">
        <f t="shared" si="5"/>
        <v>0</v>
      </c>
      <c r="J17" s="66">
        <f t="shared" si="6"/>
        <v>0</v>
      </c>
      <c r="K17" s="67">
        <f t="shared" si="7"/>
        <v>0</v>
      </c>
      <c r="L17" s="62">
        <f t="shared" si="8"/>
        <v>17.082042664473683</v>
      </c>
      <c r="M17" s="63">
        <f t="shared" si="9"/>
        <v>0.42345277664232389</v>
      </c>
      <c r="N17" s="62">
        <f t="shared" si="10"/>
        <v>8.5410213322368413</v>
      </c>
      <c r="O17" s="63">
        <f t="shared" si="11"/>
        <v>0.21172638832116195</v>
      </c>
      <c r="P17" s="62">
        <f t="shared" si="12"/>
        <v>3.4164085328947364</v>
      </c>
      <c r="Q17" s="63">
        <f t="shared" si="13"/>
        <v>8.4690555328464784E-2</v>
      </c>
      <c r="R17" s="23">
        <f t="shared" si="14"/>
        <v>17.082042664473686</v>
      </c>
      <c r="S17" s="23">
        <f t="shared" si="15"/>
        <v>0.423452776642324</v>
      </c>
      <c r="T17" s="62">
        <f t="shared" si="16"/>
        <v>16.227940531249999</v>
      </c>
      <c r="U17" s="63">
        <f t="shared" si="17"/>
        <v>0.40228013781020772</v>
      </c>
      <c r="W17" s="36"/>
    </row>
    <row r="18" spans="1:23" x14ac:dyDescent="0.3">
      <c r="A18" s="16">
        <f t="shared" si="18"/>
        <v>10</v>
      </c>
      <c r="B18" s="66">
        <v>25934.38</v>
      </c>
      <c r="C18" s="86"/>
      <c r="D18" s="66">
        <f t="shared" si="0"/>
        <v>34220.414409999998</v>
      </c>
      <c r="E18" s="67">
        <f t="shared" si="1"/>
        <v>848.30191472958529</v>
      </c>
      <c r="F18" s="66">
        <f t="shared" si="2"/>
        <v>2851.7012008333331</v>
      </c>
      <c r="G18" s="67">
        <f t="shared" si="3"/>
        <v>70.691826227465441</v>
      </c>
      <c r="H18" s="66">
        <f t="shared" si="4"/>
        <v>0</v>
      </c>
      <c r="I18" s="67">
        <f t="shared" si="5"/>
        <v>0</v>
      </c>
      <c r="J18" s="66">
        <f t="shared" si="6"/>
        <v>0</v>
      </c>
      <c r="K18" s="67">
        <f t="shared" si="7"/>
        <v>0</v>
      </c>
      <c r="L18" s="62">
        <f t="shared" si="8"/>
        <v>17.318023486842105</v>
      </c>
      <c r="M18" s="63">
        <f t="shared" si="9"/>
        <v>0.42930258842590352</v>
      </c>
      <c r="N18" s="62">
        <f t="shared" si="10"/>
        <v>8.6590117434210523</v>
      </c>
      <c r="O18" s="63">
        <f t="shared" si="11"/>
        <v>0.21465129421295176</v>
      </c>
      <c r="P18" s="62">
        <f t="shared" si="12"/>
        <v>3.4636046973684209</v>
      </c>
      <c r="Q18" s="63">
        <f t="shared" si="13"/>
        <v>8.5860517685180701E-2</v>
      </c>
      <c r="R18" s="23">
        <f t="shared" si="14"/>
        <v>17.318023486842105</v>
      </c>
      <c r="S18" s="23">
        <f t="shared" si="15"/>
        <v>0.42930258842590352</v>
      </c>
      <c r="T18" s="62">
        <f t="shared" si="16"/>
        <v>16.452122312499998</v>
      </c>
      <c r="U18" s="63">
        <f t="shared" si="17"/>
        <v>0.40783745900460833</v>
      </c>
      <c r="W18" s="36"/>
    </row>
    <row r="19" spans="1:23" x14ac:dyDescent="0.3">
      <c r="A19" s="16">
        <f t="shared" si="18"/>
        <v>11</v>
      </c>
      <c r="B19" s="66">
        <v>26233.279999999999</v>
      </c>
      <c r="C19" s="86"/>
      <c r="D19" s="66">
        <f t="shared" si="0"/>
        <v>34614.812959999996</v>
      </c>
      <c r="E19" s="67">
        <f t="shared" si="1"/>
        <v>858.07879940208068</v>
      </c>
      <c r="F19" s="66">
        <f t="shared" si="2"/>
        <v>2884.5677466666662</v>
      </c>
      <c r="G19" s="67">
        <f t="shared" si="3"/>
        <v>71.506566616840061</v>
      </c>
      <c r="H19" s="66">
        <f t="shared" si="4"/>
        <v>0</v>
      </c>
      <c r="I19" s="67">
        <f t="shared" si="5"/>
        <v>0</v>
      </c>
      <c r="J19" s="66">
        <f t="shared" si="6"/>
        <v>0</v>
      </c>
      <c r="K19" s="67">
        <f t="shared" si="7"/>
        <v>0</v>
      </c>
      <c r="L19" s="62">
        <f t="shared" si="8"/>
        <v>17.517617894736841</v>
      </c>
      <c r="M19" s="63">
        <f t="shared" si="9"/>
        <v>0.4342504045557089</v>
      </c>
      <c r="N19" s="62">
        <f t="shared" si="10"/>
        <v>8.7588089473684203</v>
      </c>
      <c r="O19" s="63">
        <f t="shared" si="11"/>
        <v>0.21712520227785445</v>
      </c>
      <c r="P19" s="62">
        <f t="shared" si="12"/>
        <v>3.5035235789473682</v>
      </c>
      <c r="Q19" s="63">
        <f t="shared" si="13"/>
        <v>8.6850080911141783E-2</v>
      </c>
      <c r="R19" s="23">
        <f t="shared" si="14"/>
        <v>17.517617894736837</v>
      </c>
      <c r="S19" s="23">
        <f t="shared" si="15"/>
        <v>0.43425040455570879</v>
      </c>
      <c r="T19" s="62">
        <f t="shared" si="16"/>
        <v>16.641736999999999</v>
      </c>
      <c r="U19" s="63">
        <f t="shared" si="17"/>
        <v>0.41253788432792343</v>
      </c>
      <c r="W19" s="36"/>
    </row>
    <row r="20" spans="1:23" x14ac:dyDescent="0.3">
      <c r="A20" s="16">
        <f t="shared" si="18"/>
        <v>12</v>
      </c>
      <c r="B20" s="66">
        <v>27066.45</v>
      </c>
      <c r="C20" s="86"/>
      <c r="D20" s="66">
        <f t="shared" si="0"/>
        <v>35714.180775000001</v>
      </c>
      <c r="E20" s="67">
        <f t="shared" si="1"/>
        <v>885.33141567034124</v>
      </c>
      <c r="F20" s="66">
        <f t="shared" si="2"/>
        <v>2976.1817312499998</v>
      </c>
      <c r="G20" s="67">
        <f t="shared" si="3"/>
        <v>73.777617972528432</v>
      </c>
      <c r="H20" s="66">
        <f t="shared" si="4"/>
        <v>0</v>
      </c>
      <c r="I20" s="67">
        <f t="shared" si="5"/>
        <v>0</v>
      </c>
      <c r="J20" s="66">
        <f t="shared" si="6"/>
        <v>0</v>
      </c>
      <c r="K20" s="67">
        <f t="shared" si="7"/>
        <v>0</v>
      </c>
      <c r="L20" s="62">
        <f t="shared" si="8"/>
        <v>18.073978125</v>
      </c>
      <c r="M20" s="63">
        <f t="shared" si="9"/>
        <v>0.44804221440806746</v>
      </c>
      <c r="N20" s="62">
        <f t="shared" si="10"/>
        <v>9.0369890625</v>
      </c>
      <c r="O20" s="63">
        <f t="shared" si="11"/>
        <v>0.22402110720403373</v>
      </c>
      <c r="P20" s="62">
        <f t="shared" si="12"/>
        <v>3.6147956250000002</v>
      </c>
      <c r="Q20" s="63">
        <f t="shared" si="13"/>
        <v>8.9608442881613487E-2</v>
      </c>
      <c r="R20" s="23">
        <f t="shared" si="14"/>
        <v>18.073978125</v>
      </c>
      <c r="S20" s="23">
        <f t="shared" si="15"/>
        <v>0.44804221440806746</v>
      </c>
      <c r="T20" s="62">
        <f t="shared" si="16"/>
        <v>17.17027921875</v>
      </c>
      <c r="U20" s="63">
        <f t="shared" si="17"/>
        <v>0.42564010368766408</v>
      </c>
      <c r="W20" s="36"/>
    </row>
    <row r="21" spans="1:23" x14ac:dyDescent="0.3">
      <c r="A21" s="16">
        <f t="shared" si="18"/>
        <v>13</v>
      </c>
      <c r="B21" s="66">
        <v>27066.45</v>
      </c>
      <c r="C21" s="86"/>
      <c r="D21" s="66">
        <f t="shared" si="0"/>
        <v>35714.180775000001</v>
      </c>
      <c r="E21" s="67">
        <f t="shared" si="1"/>
        <v>885.33141567034124</v>
      </c>
      <c r="F21" s="66">
        <f t="shared" si="2"/>
        <v>2976.1817312499998</v>
      </c>
      <c r="G21" s="67">
        <f t="shared" si="3"/>
        <v>73.777617972528432</v>
      </c>
      <c r="H21" s="66">
        <f t="shared" si="4"/>
        <v>0</v>
      </c>
      <c r="I21" s="67">
        <f t="shared" si="5"/>
        <v>0</v>
      </c>
      <c r="J21" s="66">
        <f t="shared" si="6"/>
        <v>0</v>
      </c>
      <c r="K21" s="67">
        <f t="shared" si="7"/>
        <v>0</v>
      </c>
      <c r="L21" s="62">
        <f t="shared" si="8"/>
        <v>18.073978125</v>
      </c>
      <c r="M21" s="63">
        <f t="shared" si="9"/>
        <v>0.44804221440806746</v>
      </c>
      <c r="N21" s="62">
        <f t="shared" si="10"/>
        <v>9.0369890625</v>
      </c>
      <c r="O21" s="63">
        <f t="shared" si="11"/>
        <v>0.22402110720403373</v>
      </c>
      <c r="P21" s="62">
        <f t="shared" si="12"/>
        <v>3.6147956250000002</v>
      </c>
      <c r="Q21" s="63">
        <f t="shared" si="13"/>
        <v>8.9608442881613487E-2</v>
      </c>
      <c r="R21" s="23">
        <f t="shared" si="14"/>
        <v>18.073978125</v>
      </c>
      <c r="S21" s="23">
        <f t="shared" si="15"/>
        <v>0.44804221440806746</v>
      </c>
      <c r="T21" s="62">
        <f t="shared" si="16"/>
        <v>17.17027921875</v>
      </c>
      <c r="U21" s="63">
        <f t="shared" si="17"/>
        <v>0.42564010368766408</v>
      </c>
      <c r="W21" s="36"/>
    </row>
    <row r="22" spans="1:23" x14ac:dyDescent="0.3">
      <c r="A22" s="16">
        <f t="shared" si="18"/>
        <v>14</v>
      </c>
      <c r="B22" s="66">
        <v>28198.52</v>
      </c>
      <c r="C22" s="86"/>
      <c r="D22" s="66">
        <f t="shared" si="0"/>
        <v>37207.947139999997</v>
      </c>
      <c r="E22" s="67">
        <f t="shared" si="1"/>
        <v>922.36091661109708</v>
      </c>
      <c r="F22" s="66">
        <f t="shared" si="2"/>
        <v>3100.6622616666664</v>
      </c>
      <c r="G22" s="67">
        <f t="shared" si="3"/>
        <v>76.863409717591423</v>
      </c>
      <c r="H22" s="66">
        <f t="shared" si="4"/>
        <v>0</v>
      </c>
      <c r="I22" s="67">
        <f t="shared" si="5"/>
        <v>0</v>
      </c>
      <c r="J22" s="66">
        <f t="shared" si="6"/>
        <v>0</v>
      </c>
      <c r="K22" s="67">
        <f t="shared" si="7"/>
        <v>0</v>
      </c>
      <c r="L22" s="62">
        <f t="shared" si="8"/>
        <v>18.829932763157892</v>
      </c>
      <c r="M22" s="63">
        <f t="shared" si="9"/>
        <v>0.4667818403902313</v>
      </c>
      <c r="N22" s="62">
        <f t="shared" si="10"/>
        <v>9.4149663815789459</v>
      </c>
      <c r="O22" s="63">
        <f t="shared" si="11"/>
        <v>0.23339092019511565</v>
      </c>
      <c r="P22" s="62">
        <f t="shared" si="12"/>
        <v>3.7659865526315786</v>
      </c>
      <c r="Q22" s="63">
        <f t="shared" si="13"/>
        <v>9.3356368078046259E-2</v>
      </c>
      <c r="R22" s="23">
        <f t="shared" si="14"/>
        <v>18.829932763157892</v>
      </c>
      <c r="S22" s="23">
        <f t="shared" si="15"/>
        <v>0.4667818403902313</v>
      </c>
      <c r="T22" s="62">
        <f t="shared" si="16"/>
        <v>17.888436124999998</v>
      </c>
      <c r="U22" s="63">
        <f t="shared" si="17"/>
        <v>0.44344274837071979</v>
      </c>
      <c r="W22" s="36"/>
    </row>
    <row r="23" spans="1:23" x14ac:dyDescent="0.3">
      <c r="A23" s="16">
        <f t="shared" si="18"/>
        <v>15</v>
      </c>
      <c r="B23" s="66">
        <v>28198.52</v>
      </c>
      <c r="C23" s="86"/>
      <c r="D23" s="66">
        <f t="shared" si="0"/>
        <v>37207.947139999997</v>
      </c>
      <c r="E23" s="67">
        <f t="shared" si="1"/>
        <v>922.36091661109708</v>
      </c>
      <c r="F23" s="66">
        <f t="shared" si="2"/>
        <v>3100.6622616666664</v>
      </c>
      <c r="G23" s="67">
        <f t="shared" si="3"/>
        <v>76.863409717591423</v>
      </c>
      <c r="H23" s="66">
        <f t="shared" si="4"/>
        <v>0</v>
      </c>
      <c r="I23" s="67">
        <f t="shared" si="5"/>
        <v>0</v>
      </c>
      <c r="J23" s="66">
        <f t="shared" si="6"/>
        <v>0</v>
      </c>
      <c r="K23" s="67">
        <f t="shared" si="7"/>
        <v>0</v>
      </c>
      <c r="L23" s="62">
        <f t="shared" si="8"/>
        <v>18.829932763157892</v>
      </c>
      <c r="M23" s="63">
        <f t="shared" si="9"/>
        <v>0.4667818403902313</v>
      </c>
      <c r="N23" s="62">
        <f t="shared" si="10"/>
        <v>9.4149663815789459</v>
      </c>
      <c r="O23" s="63">
        <f t="shared" si="11"/>
        <v>0.23339092019511565</v>
      </c>
      <c r="P23" s="62">
        <f t="shared" si="12"/>
        <v>3.7659865526315786</v>
      </c>
      <c r="Q23" s="63">
        <f t="shared" si="13"/>
        <v>9.3356368078046259E-2</v>
      </c>
      <c r="R23" s="23">
        <f t="shared" si="14"/>
        <v>18.829932763157892</v>
      </c>
      <c r="S23" s="23">
        <f t="shared" si="15"/>
        <v>0.4667818403902313</v>
      </c>
      <c r="T23" s="62">
        <f t="shared" si="16"/>
        <v>17.888436124999998</v>
      </c>
      <c r="U23" s="63">
        <f t="shared" si="17"/>
        <v>0.44344274837071979</v>
      </c>
      <c r="W23" s="36"/>
    </row>
    <row r="24" spans="1:23" x14ac:dyDescent="0.3">
      <c r="A24" s="16">
        <f t="shared" si="18"/>
        <v>16</v>
      </c>
      <c r="B24" s="66">
        <v>29784.880000000001</v>
      </c>
      <c r="C24" s="86"/>
      <c r="D24" s="66">
        <f t="shared" si="0"/>
        <v>39301.149160000001</v>
      </c>
      <c r="E24" s="67">
        <f t="shared" si="1"/>
        <v>974.2500392911237</v>
      </c>
      <c r="F24" s="66">
        <f t="shared" si="2"/>
        <v>3275.0957633333328</v>
      </c>
      <c r="G24" s="67">
        <f t="shared" si="3"/>
        <v>81.187503274260294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19.88924552631579</v>
      </c>
      <c r="M24" s="63">
        <f t="shared" si="9"/>
        <v>0.49304151785988043</v>
      </c>
      <c r="N24" s="62">
        <f t="shared" si="10"/>
        <v>9.944622763157895</v>
      </c>
      <c r="O24" s="63">
        <f t="shared" si="11"/>
        <v>0.24652075892994021</v>
      </c>
      <c r="P24" s="62">
        <f t="shared" si="12"/>
        <v>3.9778491052631582</v>
      </c>
      <c r="Q24" s="63">
        <f t="shared" si="13"/>
        <v>9.8608303571976086E-2</v>
      </c>
      <c r="R24" s="23">
        <f t="shared" si="14"/>
        <v>19.889245526315786</v>
      </c>
      <c r="S24" s="23">
        <f t="shared" si="15"/>
        <v>0.49304151785988032</v>
      </c>
      <c r="T24" s="62">
        <f t="shared" si="16"/>
        <v>18.89478325</v>
      </c>
      <c r="U24" s="63">
        <f t="shared" si="17"/>
        <v>0.46838944196688637</v>
      </c>
      <c r="W24" s="36"/>
    </row>
    <row r="25" spans="1:23" x14ac:dyDescent="0.3">
      <c r="A25" s="16">
        <f t="shared" si="18"/>
        <v>17</v>
      </c>
      <c r="B25" s="66">
        <v>30437.17</v>
      </c>
      <c r="C25" s="86"/>
      <c r="D25" s="66">
        <f t="shared" si="0"/>
        <v>40161.845814999993</v>
      </c>
      <c r="E25" s="67">
        <f t="shared" si="1"/>
        <v>995.58615204797218</v>
      </c>
      <c r="F25" s="66">
        <f t="shared" si="2"/>
        <v>3346.8204845833329</v>
      </c>
      <c r="G25" s="67">
        <f t="shared" si="3"/>
        <v>82.965512670664353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20.324820756578944</v>
      </c>
      <c r="M25" s="63">
        <f t="shared" si="9"/>
        <v>0.50383914577326527</v>
      </c>
      <c r="N25" s="62">
        <f t="shared" si="10"/>
        <v>10.162410378289472</v>
      </c>
      <c r="O25" s="63">
        <f t="shared" si="11"/>
        <v>0.25191957288663264</v>
      </c>
      <c r="P25" s="62">
        <f t="shared" si="12"/>
        <v>4.064964151315789</v>
      </c>
      <c r="Q25" s="63">
        <f t="shared" si="13"/>
        <v>0.10076782915465306</v>
      </c>
      <c r="R25" s="23">
        <f t="shared" si="14"/>
        <v>20.324820756578944</v>
      </c>
      <c r="S25" s="23">
        <f t="shared" si="15"/>
        <v>0.50383914577326527</v>
      </c>
      <c r="T25" s="62">
        <f t="shared" si="16"/>
        <v>19.308579718749996</v>
      </c>
      <c r="U25" s="63">
        <f t="shared" si="17"/>
        <v>0.47864718848460203</v>
      </c>
      <c r="W25" s="36"/>
    </row>
    <row r="26" spans="1:23" x14ac:dyDescent="0.3">
      <c r="A26" s="16">
        <f t="shared" si="18"/>
        <v>18</v>
      </c>
      <c r="B26" s="66">
        <v>31371.14</v>
      </c>
      <c r="C26" s="86"/>
      <c r="D26" s="66">
        <f t="shared" si="0"/>
        <v>41394.219229999995</v>
      </c>
      <c r="E26" s="67">
        <f t="shared" si="1"/>
        <v>1026.1358910160907</v>
      </c>
      <c r="F26" s="66">
        <f t="shared" si="2"/>
        <v>3449.5182691666664</v>
      </c>
      <c r="G26" s="67">
        <f t="shared" si="3"/>
        <v>85.511324251340895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20.948491513157894</v>
      </c>
      <c r="M26" s="63">
        <f t="shared" si="9"/>
        <v>0.51929953998790013</v>
      </c>
      <c r="N26" s="62">
        <f t="shared" si="10"/>
        <v>10.474245756578947</v>
      </c>
      <c r="O26" s="63">
        <f t="shared" si="11"/>
        <v>0.25964976999395006</v>
      </c>
      <c r="P26" s="62">
        <f t="shared" si="12"/>
        <v>4.1896983026315784</v>
      </c>
      <c r="Q26" s="63">
        <f t="shared" si="13"/>
        <v>0.10385990799758002</v>
      </c>
      <c r="R26" s="23">
        <f t="shared" si="14"/>
        <v>20.94849151315789</v>
      </c>
      <c r="S26" s="23">
        <f t="shared" si="15"/>
        <v>0.51929953998790013</v>
      </c>
      <c r="T26" s="62">
        <f t="shared" si="16"/>
        <v>19.901066937499998</v>
      </c>
      <c r="U26" s="63">
        <f t="shared" si="17"/>
        <v>0.49333456298850514</v>
      </c>
      <c r="W26" s="36"/>
    </row>
    <row r="27" spans="1:23" x14ac:dyDescent="0.3">
      <c r="A27" s="16">
        <f t="shared" si="18"/>
        <v>19</v>
      </c>
      <c r="B27" s="66">
        <v>32023.43</v>
      </c>
      <c r="C27" s="86"/>
      <c r="D27" s="66">
        <f t="shared" si="0"/>
        <v>42254.915884999995</v>
      </c>
      <c r="E27" s="67">
        <f t="shared" si="1"/>
        <v>1047.4720037729394</v>
      </c>
      <c r="F27" s="66">
        <f t="shared" si="2"/>
        <v>3521.2429904166665</v>
      </c>
      <c r="G27" s="67">
        <f t="shared" si="3"/>
        <v>87.289333647744954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21.384066743421052</v>
      </c>
      <c r="M27" s="63">
        <f t="shared" si="9"/>
        <v>0.53009716790128514</v>
      </c>
      <c r="N27" s="62">
        <f t="shared" si="10"/>
        <v>10.692033371710526</v>
      </c>
      <c r="O27" s="63">
        <f t="shared" si="11"/>
        <v>0.26504858395064257</v>
      </c>
      <c r="P27" s="62">
        <f t="shared" si="12"/>
        <v>4.2768133486842101</v>
      </c>
      <c r="Q27" s="63">
        <f t="shared" si="13"/>
        <v>0.10601943358025702</v>
      </c>
      <c r="R27" s="23">
        <f t="shared" si="14"/>
        <v>21.384066743421052</v>
      </c>
      <c r="S27" s="23">
        <f t="shared" si="15"/>
        <v>0.53009716790128514</v>
      </c>
      <c r="T27" s="62">
        <f t="shared" si="16"/>
        <v>20.314863406249998</v>
      </c>
      <c r="U27" s="63">
        <f t="shared" si="17"/>
        <v>0.5035923095062208</v>
      </c>
      <c r="W27" s="36"/>
    </row>
    <row r="28" spans="1:23" x14ac:dyDescent="0.3">
      <c r="A28" s="16">
        <f t="shared" si="18"/>
        <v>20</v>
      </c>
      <c r="B28" s="66">
        <v>32023.43</v>
      </c>
      <c r="C28" s="86"/>
      <c r="D28" s="66">
        <f t="shared" si="0"/>
        <v>42254.915884999995</v>
      </c>
      <c r="E28" s="67">
        <f t="shared" si="1"/>
        <v>1047.4720037729394</v>
      </c>
      <c r="F28" s="66">
        <f t="shared" si="2"/>
        <v>3521.2429904166665</v>
      </c>
      <c r="G28" s="67">
        <f t="shared" si="3"/>
        <v>87.289333647744954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21.384066743421052</v>
      </c>
      <c r="M28" s="63">
        <f t="shared" si="9"/>
        <v>0.53009716790128514</v>
      </c>
      <c r="N28" s="62">
        <f t="shared" si="10"/>
        <v>10.692033371710526</v>
      </c>
      <c r="O28" s="63">
        <f t="shared" si="11"/>
        <v>0.26504858395064257</v>
      </c>
      <c r="P28" s="62">
        <f t="shared" si="12"/>
        <v>4.2768133486842101</v>
      </c>
      <c r="Q28" s="63">
        <f t="shared" si="13"/>
        <v>0.10601943358025702</v>
      </c>
      <c r="R28" s="23">
        <f t="shared" si="14"/>
        <v>21.384066743421052</v>
      </c>
      <c r="S28" s="23">
        <f t="shared" si="15"/>
        <v>0.53009716790128514</v>
      </c>
      <c r="T28" s="62">
        <f t="shared" si="16"/>
        <v>20.314863406249998</v>
      </c>
      <c r="U28" s="63">
        <f t="shared" si="17"/>
        <v>0.5035923095062208</v>
      </c>
      <c r="W28" s="36"/>
    </row>
    <row r="29" spans="1:23" x14ac:dyDescent="0.3">
      <c r="A29" s="16">
        <f t="shared" si="18"/>
        <v>21</v>
      </c>
      <c r="B29" s="66">
        <v>32675.72</v>
      </c>
      <c r="C29" s="86"/>
      <c r="D29" s="66">
        <f t="shared" si="0"/>
        <v>43115.612539999995</v>
      </c>
      <c r="E29" s="67">
        <f t="shared" si="1"/>
        <v>1068.8081165297881</v>
      </c>
      <c r="F29" s="66">
        <f t="shared" si="2"/>
        <v>3592.9677116666667</v>
      </c>
      <c r="G29" s="67">
        <f t="shared" si="3"/>
        <v>89.067343044149013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21.81964197368421</v>
      </c>
      <c r="M29" s="63">
        <f t="shared" si="9"/>
        <v>0.54089479581467004</v>
      </c>
      <c r="N29" s="62">
        <f t="shared" si="10"/>
        <v>10.909820986842105</v>
      </c>
      <c r="O29" s="63">
        <f t="shared" si="11"/>
        <v>0.27044739790733502</v>
      </c>
      <c r="P29" s="62">
        <f t="shared" si="12"/>
        <v>4.3639283947368419</v>
      </c>
      <c r="Q29" s="63">
        <f t="shared" si="13"/>
        <v>0.10817895916293402</v>
      </c>
      <c r="R29" s="23">
        <f t="shared" si="14"/>
        <v>21.819641973684213</v>
      </c>
      <c r="S29" s="23">
        <f t="shared" si="15"/>
        <v>0.54089479581467015</v>
      </c>
      <c r="T29" s="62">
        <f t="shared" si="16"/>
        <v>20.728659874999998</v>
      </c>
      <c r="U29" s="63">
        <f t="shared" si="17"/>
        <v>0.51385005602393652</v>
      </c>
      <c r="W29" s="36"/>
    </row>
    <row r="30" spans="1:23" x14ac:dyDescent="0.3">
      <c r="A30" s="16">
        <f t="shared" si="18"/>
        <v>22</v>
      </c>
      <c r="B30" s="66">
        <v>32726.81</v>
      </c>
      <c r="C30" s="86"/>
      <c r="D30" s="66">
        <f t="shared" si="0"/>
        <v>43183.025795000001</v>
      </c>
      <c r="E30" s="67">
        <f t="shared" si="1"/>
        <v>1070.4792474696269</v>
      </c>
      <c r="F30" s="66">
        <f t="shared" si="2"/>
        <v>3598.5854829166665</v>
      </c>
      <c r="G30" s="67">
        <f t="shared" si="3"/>
        <v>89.206603955802237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21.853757993421052</v>
      </c>
      <c r="M30" s="63">
        <f t="shared" si="9"/>
        <v>0.54174050985305</v>
      </c>
      <c r="N30" s="62">
        <f t="shared" si="10"/>
        <v>10.926878996710526</v>
      </c>
      <c r="O30" s="63">
        <f t="shared" si="11"/>
        <v>0.270870254926525</v>
      </c>
      <c r="P30" s="62">
        <f t="shared" si="12"/>
        <v>4.37075159868421</v>
      </c>
      <c r="Q30" s="63">
        <f t="shared" si="13"/>
        <v>0.10834810197061</v>
      </c>
      <c r="R30" s="23">
        <f t="shared" si="14"/>
        <v>21.853757993421052</v>
      </c>
      <c r="S30" s="23">
        <f t="shared" si="15"/>
        <v>0.54174050985305</v>
      </c>
      <c r="T30" s="62">
        <f t="shared" si="16"/>
        <v>20.76107009375</v>
      </c>
      <c r="U30" s="63">
        <f t="shared" si="17"/>
        <v>0.51465348436039748</v>
      </c>
      <c r="W30" s="36"/>
    </row>
    <row r="31" spans="1:23" x14ac:dyDescent="0.3">
      <c r="A31" s="16">
        <f t="shared" si="18"/>
        <v>23</v>
      </c>
      <c r="B31" s="66">
        <v>33858.879999999997</v>
      </c>
      <c r="C31" s="86"/>
      <c r="D31" s="66">
        <f t="shared" si="0"/>
        <v>44676.79215999999</v>
      </c>
      <c r="E31" s="67">
        <f t="shared" si="1"/>
        <v>1107.5087484103826</v>
      </c>
      <c r="F31" s="66">
        <f t="shared" si="2"/>
        <v>3723.0660133333331</v>
      </c>
      <c r="G31" s="67">
        <f t="shared" si="3"/>
        <v>92.292395700865228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22.609712631578944</v>
      </c>
      <c r="M31" s="63">
        <f t="shared" si="9"/>
        <v>0.56048013583521383</v>
      </c>
      <c r="N31" s="62">
        <f t="shared" si="10"/>
        <v>11.304856315789472</v>
      </c>
      <c r="O31" s="63">
        <f t="shared" si="11"/>
        <v>0.28024006791760692</v>
      </c>
      <c r="P31" s="62">
        <f t="shared" si="12"/>
        <v>4.5219425263157884</v>
      </c>
      <c r="Q31" s="63">
        <f t="shared" si="13"/>
        <v>0.11209602716704277</v>
      </c>
      <c r="R31" s="23">
        <f t="shared" si="14"/>
        <v>22.609712631578944</v>
      </c>
      <c r="S31" s="23">
        <f t="shared" si="15"/>
        <v>0.56048013583521383</v>
      </c>
      <c r="T31" s="62">
        <f t="shared" si="16"/>
        <v>21.479226999999995</v>
      </c>
      <c r="U31" s="63">
        <f t="shared" si="17"/>
        <v>0.53245612904345307</v>
      </c>
      <c r="W31" s="36"/>
    </row>
    <row r="32" spans="1:23" x14ac:dyDescent="0.3">
      <c r="A32" s="16">
        <f t="shared" si="18"/>
        <v>24</v>
      </c>
      <c r="B32" s="66">
        <v>34990.959999999999</v>
      </c>
      <c r="C32" s="86"/>
      <c r="D32" s="66">
        <f t="shared" si="0"/>
        <v>46170.571719999993</v>
      </c>
      <c r="E32" s="67">
        <f t="shared" si="1"/>
        <v>1144.5385764466444</v>
      </c>
      <c r="F32" s="66">
        <f t="shared" si="2"/>
        <v>3847.5476433333333</v>
      </c>
      <c r="G32" s="67">
        <f t="shared" si="3"/>
        <v>95.378214703887053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23.365673947368418</v>
      </c>
      <c r="M32" s="63">
        <f t="shared" si="9"/>
        <v>0.57921992735154071</v>
      </c>
      <c r="N32" s="62">
        <f t="shared" si="10"/>
        <v>11.682836973684209</v>
      </c>
      <c r="O32" s="63">
        <f t="shared" si="11"/>
        <v>0.28960996367577035</v>
      </c>
      <c r="P32" s="62">
        <f t="shared" si="12"/>
        <v>4.6731347894736839</v>
      </c>
      <c r="Q32" s="63">
        <f t="shared" si="13"/>
        <v>0.11584398547030815</v>
      </c>
      <c r="R32" s="23">
        <f t="shared" si="14"/>
        <v>23.365673947368421</v>
      </c>
      <c r="S32" s="23">
        <f t="shared" si="15"/>
        <v>0.57921992735154082</v>
      </c>
      <c r="T32" s="62">
        <f t="shared" si="16"/>
        <v>22.197390249999998</v>
      </c>
      <c r="U32" s="63">
        <f t="shared" si="17"/>
        <v>0.55025893098396372</v>
      </c>
      <c r="W32" s="36"/>
    </row>
    <row r="33" spans="1:23" x14ac:dyDescent="0.3">
      <c r="A33" s="16">
        <f t="shared" si="18"/>
        <v>25</v>
      </c>
      <c r="B33" s="66">
        <v>34990.959999999999</v>
      </c>
      <c r="C33" s="86"/>
      <c r="D33" s="66">
        <f t="shared" si="0"/>
        <v>46170.571719999993</v>
      </c>
      <c r="E33" s="67">
        <f t="shared" si="1"/>
        <v>1144.5385764466444</v>
      </c>
      <c r="F33" s="66">
        <f t="shared" si="2"/>
        <v>3847.5476433333333</v>
      </c>
      <c r="G33" s="67">
        <f t="shared" si="3"/>
        <v>95.378214703887053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23.365673947368418</v>
      </c>
      <c r="M33" s="63">
        <f t="shared" si="9"/>
        <v>0.57921992735154071</v>
      </c>
      <c r="N33" s="62">
        <f t="shared" si="10"/>
        <v>11.682836973684209</v>
      </c>
      <c r="O33" s="63">
        <f t="shared" si="11"/>
        <v>0.28960996367577035</v>
      </c>
      <c r="P33" s="62">
        <f t="shared" si="12"/>
        <v>4.6731347894736839</v>
      </c>
      <c r="Q33" s="63">
        <f t="shared" si="13"/>
        <v>0.11584398547030815</v>
      </c>
      <c r="R33" s="23">
        <f t="shared" si="14"/>
        <v>23.365673947368421</v>
      </c>
      <c r="S33" s="23">
        <f t="shared" si="15"/>
        <v>0.57921992735154082</v>
      </c>
      <c r="T33" s="62">
        <f t="shared" si="16"/>
        <v>22.197390249999998</v>
      </c>
      <c r="U33" s="63">
        <f t="shared" si="17"/>
        <v>0.55025893098396372</v>
      </c>
      <c r="W33" s="36"/>
    </row>
    <row r="34" spans="1:23" x14ac:dyDescent="0.3">
      <c r="A34" s="16">
        <f t="shared" si="18"/>
        <v>26</v>
      </c>
      <c r="B34" s="66">
        <v>34990.959999999999</v>
      </c>
      <c r="C34" s="86"/>
      <c r="D34" s="66">
        <f t="shared" si="0"/>
        <v>46170.571719999993</v>
      </c>
      <c r="E34" s="67">
        <f t="shared" si="1"/>
        <v>1144.5385764466444</v>
      </c>
      <c r="F34" s="66">
        <f t="shared" si="2"/>
        <v>3847.5476433333333</v>
      </c>
      <c r="G34" s="67">
        <f t="shared" si="3"/>
        <v>95.378214703887053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23.365673947368418</v>
      </c>
      <c r="M34" s="63">
        <f t="shared" si="9"/>
        <v>0.57921992735154071</v>
      </c>
      <c r="N34" s="62">
        <f t="shared" si="10"/>
        <v>11.682836973684209</v>
      </c>
      <c r="O34" s="63">
        <f t="shared" si="11"/>
        <v>0.28960996367577035</v>
      </c>
      <c r="P34" s="62">
        <f t="shared" si="12"/>
        <v>4.6731347894736839</v>
      </c>
      <c r="Q34" s="63">
        <f t="shared" si="13"/>
        <v>0.11584398547030815</v>
      </c>
      <c r="R34" s="23">
        <f t="shared" si="14"/>
        <v>23.365673947368421</v>
      </c>
      <c r="S34" s="23">
        <f t="shared" si="15"/>
        <v>0.57921992735154082</v>
      </c>
      <c r="T34" s="62">
        <f t="shared" si="16"/>
        <v>22.197390249999998</v>
      </c>
      <c r="U34" s="63">
        <f t="shared" si="17"/>
        <v>0.55025893098396372</v>
      </c>
      <c r="W34" s="36"/>
    </row>
    <row r="35" spans="1:23" x14ac:dyDescent="0.3">
      <c r="A35" s="16">
        <f t="shared" si="18"/>
        <v>27</v>
      </c>
      <c r="B35" s="66">
        <v>34990.959999999999</v>
      </c>
      <c r="C35" s="86"/>
      <c r="D35" s="66">
        <f t="shared" si="0"/>
        <v>46170.571719999993</v>
      </c>
      <c r="E35" s="67">
        <f t="shared" si="1"/>
        <v>1144.5385764466444</v>
      </c>
      <c r="F35" s="66">
        <f t="shared" si="2"/>
        <v>3847.5476433333333</v>
      </c>
      <c r="G35" s="67">
        <f t="shared" si="3"/>
        <v>95.378214703887053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23.365673947368418</v>
      </c>
      <c r="M35" s="63">
        <f t="shared" si="9"/>
        <v>0.57921992735154071</v>
      </c>
      <c r="N35" s="62">
        <f t="shared" si="10"/>
        <v>11.682836973684209</v>
      </c>
      <c r="O35" s="63">
        <f t="shared" si="11"/>
        <v>0.28960996367577035</v>
      </c>
      <c r="P35" s="62">
        <f t="shared" si="12"/>
        <v>4.6731347894736839</v>
      </c>
      <c r="Q35" s="63">
        <f t="shared" si="13"/>
        <v>0.11584398547030815</v>
      </c>
      <c r="R35" s="23">
        <f t="shared" si="14"/>
        <v>23.365673947368421</v>
      </c>
      <c r="S35" s="23">
        <f t="shared" si="15"/>
        <v>0.57921992735154082</v>
      </c>
      <c r="T35" s="62">
        <f t="shared" si="16"/>
        <v>22.197390249999998</v>
      </c>
      <c r="U35" s="63">
        <f t="shared" si="17"/>
        <v>0.55025893098396372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6">
    <mergeCell ref="B19:C19"/>
    <mergeCell ref="L4:Q4"/>
    <mergeCell ref="B4:E4"/>
    <mergeCell ref="B6:C6"/>
    <mergeCell ref="P6:Q6"/>
    <mergeCell ref="F5:G5"/>
    <mergeCell ref="H5:I5"/>
    <mergeCell ref="H6:I6"/>
    <mergeCell ref="B13:C13"/>
    <mergeCell ref="L10:M10"/>
    <mergeCell ref="B8:C8"/>
    <mergeCell ref="B9:C9"/>
    <mergeCell ref="B10:C10"/>
    <mergeCell ref="B17:C17"/>
    <mergeCell ref="B14:C14"/>
    <mergeCell ref="B15:C15"/>
    <mergeCell ref="B16:C16"/>
    <mergeCell ref="B11:C11"/>
    <mergeCell ref="B12:C12"/>
    <mergeCell ref="B5:C5"/>
    <mergeCell ref="D5:E5"/>
    <mergeCell ref="D6:E6"/>
    <mergeCell ref="B7:C7"/>
    <mergeCell ref="D17:E17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5:C25"/>
    <mergeCell ref="B26:C26"/>
    <mergeCell ref="B27:C27"/>
    <mergeCell ref="B20:C20"/>
    <mergeCell ref="B21:C21"/>
    <mergeCell ref="B22:C22"/>
    <mergeCell ref="B23:C23"/>
    <mergeCell ref="B24:C24"/>
    <mergeCell ref="B33:C33"/>
    <mergeCell ref="B34:C34"/>
    <mergeCell ref="B35:C35"/>
    <mergeCell ref="B28:C28"/>
    <mergeCell ref="B29:C29"/>
    <mergeCell ref="B30:C30"/>
    <mergeCell ref="D28:E28"/>
    <mergeCell ref="D29:E29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30:E30"/>
    <mergeCell ref="B31:C31"/>
    <mergeCell ref="B32:C32"/>
    <mergeCell ref="B18:C18"/>
    <mergeCell ref="T5:U5"/>
    <mergeCell ref="F24:G24"/>
    <mergeCell ref="F13:G13"/>
    <mergeCell ref="F14:G14"/>
    <mergeCell ref="F15:G15"/>
    <mergeCell ref="F16:G16"/>
    <mergeCell ref="F17:G17"/>
    <mergeCell ref="F18:G18"/>
    <mergeCell ref="F31:G31"/>
    <mergeCell ref="F32:G32"/>
    <mergeCell ref="T7:U7"/>
    <mergeCell ref="H14:I14"/>
    <mergeCell ref="H15:I15"/>
    <mergeCell ref="H16:I16"/>
    <mergeCell ref="H17:I17"/>
    <mergeCell ref="J17:K17"/>
    <mergeCell ref="H4:I4"/>
    <mergeCell ref="J4:K4"/>
    <mergeCell ref="J5:K5"/>
    <mergeCell ref="L5:Q5"/>
    <mergeCell ref="J6:K6"/>
    <mergeCell ref="D34:E34"/>
    <mergeCell ref="D35:E35"/>
    <mergeCell ref="D36:E36"/>
    <mergeCell ref="D7:E7"/>
    <mergeCell ref="F8:G8"/>
    <mergeCell ref="F9:G9"/>
    <mergeCell ref="F10:G10"/>
    <mergeCell ref="J7:K7"/>
    <mergeCell ref="F11:G11"/>
    <mergeCell ref="F12:G12"/>
    <mergeCell ref="F7:G7"/>
    <mergeCell ref="H7:I7"/>
    <mergeCell ref="H8:I8"/>
    <mergeCell ref="H9:I9"/>
    <mergeCell ref="F19:G19"/>
    <mergeCell ref="F20:G20"/>
    <mergeCell ref="F21:G21"/>
    <mergeCell ref="F22:G22"/>
    <mergeCell ref="F23:G23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N8:O8"/>
    <mergeCell ref="N9:O9"/>
    <mergeCell ref="N10:O10"/>
    <mergeCell ref="H10:I10"/>
    <mergeCell ref="H11:I11"/>
    <mergeCell ref="H12:I12"/>
    <mergeCell ref="H13:I13"/>
    <mergeCell ref="L7:M7"/>
    <mergeCell ref="N7:O7"/>
    <mergeCell ref="N11:O11"/>
    <mergeCell ref="N12:O12"/>
    <mergeCell ref="N13:O13"/>
    <mergeCell ref="L9:M9"/>
    <mergeCell ref="H28:I28"/>
    <mergeCell ref="H29:I29"/>
    <mergeCell ref="H18:I18"/>
    <mergeCell ref="H19:I19"/>
    <mergeCell ref="H20:I20"/>
    <mergeCell ref="H21:I21"/>
    <mergeCell ref="H22:I22"/>
    <mergeCell ref="H23:I23"/>
    <mergeCell ref="P7:Q7"/>
    <mergeCell ref="J20:K20"/>
    <mergeCell ref="J21:K21"/>
    <mergeCell ref="J22:K22"/>
    <mergeCell ref="J23:K23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J18:K18"/>
    <mergeCell ref="J19:K19"/>
    <mergeCell ref="H36:I3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J36:K36"/>
    <mergeCell ref="J30:K30"/>
    <mergeCell ref="J31:K31"/>
    <mergeCell ref="J32:K32"/>
    <mergeCell ref="L20:M20"/>
    <mergeCell ref="L21:M21"/>
    <mergeCell ref="L22:M22"/>
    <mergeCell ref="L23:M23"/>
    <mergeCell ref="L24:M24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P35:Q35"/>
    <mergeCell ref="P36:Q36"/>
    <mergeCell ref="P25:Q25"/>
    <mergeCell ref="N16:O16"/>
    <mergeCell ref="N17:O17"/>
    <mergeCell ref="N18:O18"/>
    <mergeCell ref="N19:O19"/>
    <mergeCell ref="L31:M31"/>
    <mergeCell ref="L32:M32"/>
    <mergeCell ref="L33:M33"/>
    <mergeCell ref="L34:M34"/>
    <mergeCell ref="L35:M35"/>
    <mergeCell ref="N32:O32"/>
    <mergeCell ref="N33:O33"/>
    <mergeCell ref="N34:O34"/>
    <mergeCell ref="N35:O35"/>
    <mergeCell ref="L36:M36"/>
    <mergeCell ref="L25:M25"/>
    <mergeCell ref="L26:M26"/>
    <mergeCell ref="L27:M27"/>
    <mergeCell ref="L28:M28"/>
    <mergeCell ref="L29:M29"/>
    <mergeCell ref="L30:M30"/>
    <mergeCell ref="L19:M19"/>
    <mergeCell ref="P16:Q16"/>
    <mergeCell ref="P17:Q17"/>
    <mergeCell ref="P18:Q18"/>
    <mergeCell ref="N36:O36"/>
    <mergeCell ref="P8:Q8"/>
    <mergeCell ref="P9:Q9"/>
    <mergeCell ref="P10:Q10"/>
    <mergeCell ref="P11:Q11"/>
    <mergeCell ref="P12:Q12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P34:Q34"/>
    <mergeCell ref="T8:U8"/>
    <mergeCell ref="T9:U9"/>
    <mergeCell ref="T10:U10"/>
    <mergeCell ref="T11:U11"/>
    <mergeCell ref="T12:U12"/>
    <mergeCell ref="T13:U13"/>
    <mergeCell ref="P13:Q13"/>
    <mergeCell ref="P14:Q14"/>
    <mergeCell ref="P15:Q15"/>
    <mergeCell ref="P31:Q31"/>
    <mergeCell ref="P32:Q32"/>
    <mergeCell ref="P33:Q33"/>
    <mergeCell ref="P19:Q19"/>
    <mergeCell ref="P20:Q20"/>
    <mergeCell ref="P21:Q21"/>
    <mergeCell ref="P22:Q22"/>
    <mergeCell ref="P23:Q23"/>
    <mergeCell ref="P24:Q24"/>
    <mergeCell ref="P26:Q26"/>
    <mergeCell ref="P27:Q27"/>
    <mergeCell ref="P28:Q28"/>
    <mergeCell ref="P29:Q29"/>
    <mergeCell ref="P30:Q30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3.28515625" style="1" customWidth="1"/>
    <col min="24" max="16384" width="8.85546875" style="1"/>
  </cols>
  <sheetData>
    <row r="1" spans="1:23" ht="16.5" x14ac:dyDescent="0.3">
      <c r="A1" s="5" t="s">
        <v>24</v>
      </c>
      <c r="B1" s="5" t="s">
        <v>1</v>
      </c>
      <c r="C1" s="5" t="s">
        <v>84</v>
      </c>
      <c r="D1" s="5"/>
      <c r="E1" s="5"/>
      <c r="G1" s="7"/>
      <c r="H1" s="7"/>
      <c r="I1" s="2"/>
      <c r="J1" s="2"/>
      <c r="K1" s="2"/>
      <c r="N1" s="34">
        <f>D6</f>
        <v>42917</v>
      </c>
      <c r="Q1" s="8" t="s">
        <v>23</v>
      </c>
    </row>
    <row r="2" spans="1:23" ht="16.5" x14ac:dyDescent="0.3">
      <c r="A2" s="8"/>
      <c r="F2" s="5"/>
      <c r="T2" s="57" t="s">
        <v>90</v>
      </c>
      <c r="U2" s="11">
        <f>'LOG4'!$U$2</f>
        <v>1.3194999999999999</v>
      </c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17037.73</v>
      </c>
      <c r="C8" s="86"/>
      <c r="D8" s="66">
        <f t="shared" ref="D8:D35" si="0">B8*$U$2</f>
        <v>22481.284734999997</v>
      </c>
      <c r="E8" s="67">
        <f t="shared" ref="E8:E35" si="1">D8/40.3399</f>
        <v>557.29649143899701</v>
      </c>
      <c r="F8" s="66">
        <f t="shared" ref="F8:F35" si="2">B8/12*$U$2</f>
        <v>1873.440394583333</v>
      </c>
      <c r="G8" s="67">
        <f t="shared" ref="G8:G35" si="3">F8/40.3399</f>
        <v>46.441374286583084</v>
      </c>
      <c r="H8" s="66">
        <f t="shared" ref="H8:H35" si="4">((B8&lt;19968.2)*913.03+(B8&gt;19968.2)*(B8&lt;20424.71)*(20424.71-B8+456.51)+(B8&gt;20424.71)*(B8&lt;22659.62)*456.51+(B8&gt;22659.62)*(B8&lt;23116.13)*(23116.13-B8))/12*$U$2</f>
        <v>100.39525708333332</v>
      </c>
      <c r="I8" s="67">
        <f t="shared" ref="I8:I35" si="5">H8/40.3399</f>
        <v>2.4887334148903024</v>
      </c>
      <c r="J8" s="66">
        <f t="shared" ref="J8:J35" si="6">((B8&lt;19968.2)*456.51+(B8&gt;19968.2)*(B8&lt;20196.46)*(20196.46-B8+228.26)+(B8&gt;20196.46)*(B8&lt;22659.62)*228.26+(B8&gt;22659.62)*(B8&lt;22887.88)*(22887.88-B8))/12*$U$2</f>
        <v>50.197078749999989</v>
      </c>
      <c r="K8" s="67">
        <f t="shared" ref="K8:K35" si="7">J8/40.3399</f>
        <v>1.2443530784657371</v>
      </c>
      <c r="L8" s="62">
        <f t="shared" ref="L8:L35" si="8">D8/1976</f>
        <v>11.377168388157893</v>
      </c>
      <c r="M8" s="63">
        <f t="shared" ref="M8:M35" si="9">L8/40.3399</f>
        <v>0.28203263736791345</v>
      </c>
      <c r="N8" s="62">
        <f t="shared" ref="N8:N35" si="10">L8/2</f>
        <v>5.6885841940789463</v>
      </c>
      <c r="O8" s="63">
        <f t="shared" ref="O8:O35" si="11">N8/40.3399</f>
        <v>0.14101631868395673</v>
      </c>
      <c r="P8" s="62">
        <f t="shared" ref="P8:P35" si="12">L8/5</f>
        <v>2.2754336776315784</v>
      </c>
      <c r="Q8" s="63">
        <f t="shared" ref="Q8:Q35" si="13">P8/40.3399</f>
        <v>5.6406527473582692E-2</v>
      </c>
      <c r="R8" s="23">
        <f t="shared" ref="R8:R35" si="14">(F8+H8)/1976*12</f>
        <v>11.986856184210524</v>
      </c>
      <c r="S8" s="23">
        <f t="shared" ref="S8:S35" si="15">R8/40.3399</f>
        <v>0.29714640304538492</v>
      </c>
      <c r="T8" s="62">
        <f t="shared" ref="T8:T35" si="16">D8/2080</f>
        <v>10.808309968749999</v>
      </c>
      <c r="U8" s="63">
        <f t="shared" ref="U8:U35" si="17">T8/40.3399</f>
        <v>0.26793100549951782</v>
      </c>
      <c r="W8" s="36"/>
    </row>
    <row r="9" spans="1:23" x14ac:dyDescent="0.3">
      <c r="A9" s="16">
        <f t="shared" ref="A9:A35" si="18">+A8+1</f>
        <v>1</v>
      </c>
      <c r="B9" s="66">
        <v>17736.689999999999</v>
      </c>
      <c r="C9" s="86"/>
      <c r="D9" s="66">
        <f t="shared" si="0"/>
        <v>23403.562454999996</v>
      </c>
      <c r="E9" s="67">
        <f t="shared" si="1"/>
        <v>580.15915892205965</v>
      </c>
      <c r="F9" s="66">
        <f t="shared" si="2"/>
        <v>1950.2968712499996</v>
      </c>
      <c r="G9" s="67">
        <f t="shared" si="3"/>
        <v>48.346596576838309</v>
      </c>
      <c r="H9" s="66">
        <f t="shared" si="4"/>
        <v>100.39525708333332</v>
      </c>
      <c r="I9" s="67">
        <f t="shared" si="5"/>
        <v>2.4887334148903024</v>
      </c>
      <c r="J9" s="66">
        <f t="shared" si="6"/>
        <v>50.197078749999989</v>
      </c>
      <c r="K9" s="67">
        <f t="shared" si="7"/>
        <v>1.2443530784657371</v>
      </c>
      <c r="L9" s="62">
        <f t="shared" si="8"/>
        <v>11.843908124999999</v>
      </c>
      <c r="M9" s="63">
        <f t="shared" si="9"/>
        <v>0.29360281321966586</v>
      </c>
      <c r="N9" s="62">
        <f t="shared" si="10"/>
        <v>5.9219540624999993</v>
      </c>
      <c r="O9" s="63">
        <f t="shared" si="11"/>
        <v>0.14680140660983293</v>
      </c>
      <c r="P9" s="62">
        <f t="shared" si="12"/>
        <v>2.3687816249999996</v>
      </c>
      <c r="Q9" s="63">
        <f t="shared" si="13"/>
        <v>5.8720562643933168E-2</v>
      </c>
      <c r="R9" s="23">
        <f t="shared" si="14"/>
        <v>12.453595921052631</v>
      </c>
      <c r="S9" s="23">
        <f t="shared" si="15"/>
        <v>0.30871657889713738</v>
      </c>
      <c r="T9" s="62">
        <f t="shared" si="16"/>
        <v>11.251712718749998</v>
      </c>
      <c r="U9" s="63">
        <f t="shared" si="17"/>
        <v>0.27892267255868253</v>
      </c>
      <c r="W9" s="36"/>
    </row>
    <row r="10" spans="1:23" x14ac:dyDescent="0.3">
      <c r="A10" s="16">
        <f t="shared" si="18"/>
        <v>2</v>
      </c>
      <c r="B10" s="66">
        <v>18435.650000000001</v>
      </c>
      <c r="C10" s="86"/>
      <c r="D10" s="66">
        <f t="shared" si="0"/>
        <v>24325.840175000001</v>
      </c>
      <c r="E10" s="67">
        <f t="shared" si="1"/>
        <v>603.02182640512251</v>
      </c>
      <c r="F10" s="66">
        <f t="shared" si="2"/>
        <v>2027.1533479166667</v>
      </c>
      <c r="G10" s="67">
        <f t="shared" si="3"/>
        <v>50.25181886709354</v>
      </c>
      <c r="H10" s="66">
        <f t="shared" si="4"/>
        <v>100.39525708333332</v>
      </c>
      <c r="I10" s="67">
        <f t="shared" si="5"/>
        <v>2.4887334148903024</v>
      </c>
      <c r="J10" s="66">
        <f t="shared" si="6"/>
        <v>50.197078749999989</v>
      </c>
      <c r="K10" s="67">
        <f t="shared" si="7"/>
        <v>1.2443530784657371</v>
      </c>
      <c r="L10" s="62">
        <f t="shared" si="8"/>
        <v>12.310647861842106</v>
      </c>
      <c r="M10" s="63">
        <f t="shared" si="9"/>
        <v>0.30517298907141827</v>
      </c>
      <c r="N10" s="62">
        <f t="shared" si="10"/>
        <v>6.1553239309210532</v>
      </c>
      <c r="O10" s="63">
        <f t="shared" si="11"/>
        <v>0.15258649453570913</v>
      </c>
      <c r="P10" s="62">
        <f t="shared" si="12"/>
        <v>2.4621295723684211</v>
      </c>
      <c r="Q10" s="63">
        <f t="shared" si="13"/>
        <v>6.103459781428365E-2</v>
      </c>
      <c r="R10" s="23">
        <f t="shared" si="14"/>
        <v>12.920335657894737</v>
      </c>
      <c r="S10" s="23">
        <f t="shared" si="15"/>
        <v>0.32028675474888973</v>
      </c>
      <c r="T10" s="62">
        <f t="shared" si="16"/>
        <v>11.69511546875</v>
      </c>
      <c r="U10" s="63">
        <f t="shared" si="17"/>
        <v>0.28991433961784735</v>
      </c>
      <c r="W10" s="36"/>
    </row>
    <row r="11" spans="1:23" x14ac:dyDescent="0.3">
      <c r="A11" s="16">
        <f t="shared" si="18"/>
        <v>3</v>
      </c>
      <c r="B11" s="66">
        <v>19134.62</v>
      </c>
      <c r="C11" s="86"/>
      <c r="D11" s="66">
        <f t="shared" si="0"/>
        <v>25248.131089999995</v>
      </c>
      <c r="E11" s="67">
        <f t="shared" si="1"/>
        <v>625.88482098369093</v>
      </c>
      <c r="F11" s="66">
        <f t="shared" si="2"/>
        <v>2104.0109241666664</v>
      </c>
      <c r="G11" s="67">
        <f t="shared" si="3"/>
        <v>52.157068415307585</v>
      </c>
      <c r="H11" s="66">
        <f t="shared" si="4"/>
        <v>100.39525708333332</v>
      </c>
      <c r="I11" s="67">
        <f t="shared" si="5"/>
        <v>2.4887334148903024</v>
      </c>
      <c r="J11" s="66">
        <f t="shared" si="6"/>
        <v>50.197078749999989</v>
      </c>
      <c r="K11" s="67">
        <f t="shared" si="7"/>
        <v>1.2443530784657371</v>
      </c>
      <c r="L11" s="62">
        <f t="shared" si="8"/>
        <v>12.777394276315787</v>
      </c>
      <c r="M11" s="63">
        <f t="shared" si="9"/>
        <v>0.31674333045733349</v>
      </c>
      <c r="N11" s="62">
        <f t="shared" si="10"/>
        <v>6.3886971381578936</v>
      </c>
      <c r="O11" s="63">
        <f t="shared" si="11"/>
        <v>0.15837166522866675</v>
      </c>
      <c r="P11" s="62">
        <f t="shared" si="12"/>
        <v>2.5554788552631575</v>
      </c>
      <c r="Q11" s="63">
        <f t="shared" si="13"/>
        <v>6.3348666091466707E-2</v>
      </c>
      <c r="R11" s="23">
        <f t="shared" si="14"/>
        <v>13.387082072368422</v>
      </c>
      <c r="S11" s="23">
        <f t="shared" si="15"/>
        <v>0.33185709613480502</v>
      </c>
      <c r="T11" s="62">
        <f t="shared" si="16"/>
        <v>12.138524562499997</v>
      </c>
      <c r="U11" s="63">
        <f t="shared" si="17"/>
        <v>0.30090616393446679</v>
      </c>
      <c r="W11" s="36"/>
    </row>
    <row r="12" spans="1:23" x14ac:dyDescent="0.3">
      <c r="A12" s="16">
        <f t="shared" si="18"/>
        <v>4</v>
      </c>
      <c r="B12" s="66">
        <v>19833.580000000002</v>
      </c>
      <c r="C12" s="86"/>
      <c r="D12" s="66">
        <f t="shared" si="0"/>
        <v>26170.408810000001</v>
      </c>
      <c r="E12" s="67">
        <f t="shared" si="1"/>
        <v>648.74748846675379</v>
      </c>
      <c r="F12" s="66">
        <f t="shared" si="2"/>
        <v>2180.8674008333332</v>
      </c>
      <c r="G12" s="67">
        <f t="shared" si="3"/>
        <v>54.062290705562809</v>
      </c>
      <c r="H12" s="66">
        <f t="shared" si="4"/>
        <v>100.39525708333332</v>
      </c>
      <c r="I12" s="67">
        <f t="shared" si="5"/>
        <v>2.4887334148903024</v>
      </c>
      <c r="J12" s="66">
        <f t="shared" si="6"/>
        <v>50.197078749999989</v>
      </c>
      <c r="K12" s="67">
        <f t="shared" si="7"/>
        <v>1.2443530784657371</v>
      </c>
      <c r="L12" s="62">
        <f t="shared" si="8"/>
        <v>13.244134013157895</v>
      </c>
      <c r="M12" s="63">
        <f t="shared" si="9"/>
        <v>0.3283135063090859</v>
      </c>
      <c r="N12" s="62">
        <f t="shared" si="10"/>
        <v>6.6220670065789475</v>
      </c>
      <c r="O12" s="63">
        <f t="shared" si="11"/>
        <v>0.16415675315454295</v>
      </c>
      <c r="P12" s="62">
        <f t="shared" si="12"/>
        <v>2.6488268026315791</v>
      </c>
      <c r="Q12" s="63">
        <f t="shared" si="13"/>
        <v>6.5662701261817183E-2</v>
      </c>
      <c r="R12" s="23">
        <f t="shared" si="14"/>
        <v>13.853821809210528</v>
      </c>
      <c r="S12" s="23">
        <f t="shared" si="15"/>
        <v>0.34342727198655743</v>
      </c>
      <c r="T12" s="62">
        <f t="shared" si="16"/>
        <v>12.5819273125</v>
      </c>
      <c r="U12" s="63">
        <f t="shared" si="17"/>
        <v>0.31189783099363161</v>
      </c>
      <c r="W12" s="36"/>
    </row>
    <row r="13" spans="1:23" x14ac:dyDescent="0.3">
      <c r="A13" s="16">
        <f t="shared" si="18"/>
        <v>5</v>
      </c>
      <c r="B13" s="66">
        <v>19833.580000000002</v>
      </c>
      <c r="C13" s="86"/>
      <c r="D13" s="66">
        <f t="shared" si="0"/>
        <v>26170.408810000001</v>
      </c>
      <c r="E13" s="67">
        <f t="shared" si="1"/>
        <v>648.74748846675379</v>
      </c>
      <c r="F13" s="66">
        <f t="shared" si="2"/>
        <v>2180.8674008333332</v>
      </c>
      <c r="G13" s="67">
        <f t="shared" si="3"/>
        <v>54.062290705562809</v>
      </c>
      <c r="H13" s="66">
        <f t="shared" si="4"/>
        <v>100.39525708333332</v>
      </c>
      <c r="I13" s="67">
        <f t="shared" si="5"/>
        <v>2.4887334148903024</v>
      </c>
      <c r="J13" s="66">
        <f t="shared" si="6"/>
        <v>50.197078749999989</v>
      </c>
      <c r="K13" s="67">
        <f t="shared" si="7"/>
        <v>1.2443530784657371</v>
      </c>
      <c r="L13" s="62">
        <f t="shared" si="8"/>
        <v>13.244134013157895</v>
      </c>
      <c r="M13" s="63">
        <f t="shared" si="9"/>
        <v>0.3283135063090859</v>
      </c>
      <c r="N13" s="62">
        <f t="shared" si="10"/>
        <v>6.6220670065789475</v>
      </c>
      <c r="O13" s="63">
        <f t="shared" si="11"/>
        <v>0.16415675315454295</v>
      </c>
      <c r="P13" s="62">
        <f t="shared" si="12"/>
        <v>2.6488268026315791</v>
      </c>
      <c r="Q13" s="63">
        <f t="shared" si="13"/>
        <v>6.5662701261817183E-2</v>
      </c>
      <c r="R13" s="23">
        <f t="shared" si="14"/>
        <v>13.853821809210528</v>
      </c>
      <c r="S13" s="23">
        <f t="shared" si="15"/>
        <v>0.34342727198655743</v>
      </c>
      <c r="T13" s="62">
        <f t="shared" si="16"/>
        <v>12.5819273125</v>
      </c>
      <c r="U13" s="63">
        <f t="shared" si="17"/>
        <v>0.31189783099363161</v>
      </c>
      <c r="W13" s="36"/>
    </row>
    <row r="14" spans="1:23" x14ac:dyDescent="0.3">
      <c r="A14" s="16">
        <f t="shared" si="18"/>
        <v>6</v>
      </c>
      <c r="B14" s="66">
        <v>20829.810000000001</v>
      </c>
      <c r="C14" s="86"/>
      <c r="D14" s="66">
        <f t="shared" si="0"/>
        <v>27484.934294999999</v>
      </c>
      <c r="E14" s="67">
        <f t="shared" si="1"/>
        <v>681.33372405484397</v>
      </c>
      <c r="F14" s="66">
        <f t="shared" si="2"/>
        <v>2290.4111912499998</v>
      </c>
      <c r="G14" s="67">
        <f t="shared" si="3"/>
        <v>56.777810337903659</v>
      </c>
      <c r="H14" s="66">
        <f t="shared" si="4"/>
        <v>50.197078749999989</v>
      </c>
      <c r="I14" s="67">
        <f t="shared" si="5"/>
        <v>1.2443530784657371</v>
      </c>
      <c r="J14" s="66">
        <f t="shared" si="6"/>
        <v>25.099089166666662</v>
      </c>
      <c r="K14" s="67">
        <f t="shared" si="7"/>
        <v>0.62219016821228268</v>
      </c>
      <c r="L14" s="62">
        <f t="shared" si="8"/>
        <v>13.909379703947367</v>
      </c>
      <c r="M14" s="63">
        <f t="shared" si="9"/>
        <v>0.34480451622208702</v>
      </c>
      <c r="N14" s="62">
        <f t="shared" si="10"/>
        <v>6.9546898519736837</v>
      </c>
      <c r="O14" s="63">
        <f t="shared" si="11"/>
        <v>0.17240225811104351</v>
      </c>
      <c r="P14" s="62">
        <f t="shared" si="12"/>
        <v>2.7818759407894733</v>
      </c>
      <c r="Q14" s="63">
        <f t="shared" si="13"/>
        <v>6.8960903244417393E-2</v>
      </c>
      <c r="R14" s="23">
        <f t="shared" si="14"/>
        <v>14.214220263157893</v>
      </c>
      <c r="S14" s="23">
        <f t="shared" si="15"/>
        <v>0.35236131629374123</v>
      </c>
      <c r="T14" s="62">
        <f t="shared" si="16"/>
        <v>13.21391071875</v>
      </c>
      <c r="U14" s="63">
        <f t="shared" si="17"/>
        <v>0.32756429041098267</v>
      </c>
      <c r="W14" s="36"/>
    </row>
    <row r="15" spans="1:23" x14ac:dyDescent="0.3">
      <c r="A15" s="16">
        <f t="shared" si="18"/>
        <v>7</v>
      </c>
      <c r="B15" s="66">
        <v>20829.810000000001</v>
      </c>
      <c r="C15" s="86"/>
      <c r="D15" s="66">
        <f t="shared" si="0"/>
        <v>27484.934294999999</v>
      </c>
      <c r="E15" s="67">
        <f t="shared" si="1"/>
        <v>681.33372405484397</v>
      </c>
      <c r="F15" s="66">
        <f t="shared" si="2"/>
        <v>2290.4111912499998</v>
      </c>
      <c r="G15" s="67">
        <f t="shared" si="3"/>
        <v>56.777810337903659</v>
      </c>
      <c r="H15" s="66">
        <f t="shared" si="4"/>
        <v>50.197078749999989</v>
      </c>
      <c r="I15" s="67">
        <f t="shared" si="5"/>
        <v>1.2443530784657371</v>
      </c>
      <c r="J15" s="66">
        <f t="shared" si="6"/>
        <v>25.099089166666662</v>
      </c>
      <c r="K15" s="67">
        <f t="shared" si="7"/>
        <v>0.62219016821228268</v>
      </c>
      <c r="L15" s="62">
        <f t="shared" si="8"/>
        <v>13.909379703947367</v>
      </c>
      <c r="M15" s="63">
        <f t="shared" si="9"/>
        <v>0.34480451622208702</v>
      </c>
      <c r="N15" s="62">
        <f t="shared" si="10"/>
        <v>6.9546898519736837</v>
      </c>
      <c r="O15" s="63">
        <f t="shared" si="11"/>
        <v>0.17240225811104351</v>
      </c>
      <c r="P15" s="62">
        <f t="shared" si="12"/>
        <v>2.7818759407894733</v>
      </c>
      <c r="Q15" s="63">
        <f t="shared" si="13"/>
        <v>6.8960903244417393E-2</v>
      </c>
      <c r="R15" s="23">
        <f t="shared" si="14"/>
        <v>14.214220263157893</v>
      </c>
      <c r="S15" s="23">
        <f t="shared" si="15"/>
        <v>0.35236131629374123</v>
      </c>
      <c r="T15" s="62">
        <f t="shared" si="16"/>
        <v>13.21391071875</v>
      </c>
      <c r="U15" s="63">
        <f t="shared" si="17"/>
        <v>0.32756429041098267</v>
      </c>
      <c r="W15" s="36"/>
    </row>
    <row r="16" spans="1:23" x14ac:dyDescent="0.3">
      <c r="A16" s="16">
        <f t="shared" si="18"/>
        <v>8</v>
      </c>
      <c r="B16" s="66">
        <v>21826.03</v>
      </c>
      <c r="C16" s="86"/>
      <c r="D16" s="66">
        <f t="shared" si="0"/>
        <v>28799.446584999998</v>
      </c>
      <c r="E16" s="67">
        <f t="shared" si="1"/>
        <v>713.91963254742814</v>
      </c>
      <c r="F16" s="66">
        <f t="shared" si="2"/>
        <v>2399.9538820833332</v>
      </c>
      <c r="G16" s="67">
        <f t="shared" si="3"/>
        <v>59.493302712285683</v>
      </c>
      <c r="H16" s="66">
        <f t="shared" si="4"/>
        <v>50.197078749999989</v>
      </c>
      <c r="I16" s="67">
        <f t="shared" si="5"/>
        <v>1.2443530784657371</v>
      </c>
      <c r="J16" s="66">
        <f t="shared" si="6"/>
        <v>25.099089166666662</v>
      </c>
      <c r="K16" s="67">
        <f t="shared" si="7"/>
        <v>0.62219016821228268</v>
      </c>
      <c r="L16" s="62">
        <f t="shared" si="8"/>
        <v>14.574618717105261</v>
      </c>
      <c r="M16" s="63">
        <f t="shared" si="9"/>
        <v>0.36129536060092515</v>
      </c>
      <c r="N16" s="62">
        <f t="shared" si="10"/>
        <v>7.2873093585526307</v>
      </c>
      <c r="O16" s="63">
        <f t="shared" si="11"/>
        <v>0.18064768030046258</v>
      </c>
      <c r="P16" s="62">
        <f t="shared" si="12"/>
        <v>2.9149237434210522</v>
      </c>
      <c r="Q16" s="63">
        <f t="shared" si="13"/>
        <v>7.2259072120185036E-2</v>
      </c>
      <c r="R16" s="23">
        <f t="shared" si="14"/>
        <v>14.879459276315789</v>
      </c>
      <c r="S16" s="23">
        <f t="shared" si="15"/>
        <v>0.36885216067257948</v>
      </c>
      <c r="T16" s="62">
        <f t="shared" si="16"/>
        <v>13.845887781249999</v>
      </c>
      <c r="U16" s="63">
        <f t="shared" si="17"/>
        <v>0.34323059257087896</v>
      </c>
      <c r="W16" s="36"/>
    </row>
    <row r="17" spans="1:23" x14ac:dyDescent="0.3">
      <c r="A17" s="16">
        <f t="shared" si="18"/>
        <v>9</v>
      </c>
      <c r="B17" s="66">
        <v>21826.03</v>
      </c>
      <c r="C17" s="86"/>
      <c r="D17" s="66">
        <f t="shared" si="0"/>
        <v>28799.446584999998</v>
      </c>
      <c r="E17" s="67">
        <f t="shared" si="1"/>
        <v>713.91963254742814</v>
      </c>
      <c r="F17" s="66">
        <f t="shared" si="2"/>
        <v>2399.9538820833332</v>
      </c>
      <c r="G17" s="67">
        <f t="shared" si="3"/>
        <v>59.493302712285683</v>
      </c>
      <c r="H17" s="66">
        <f t="shared" si="4"/>
        <v>50.197078749999989</v>
      </c>
      <c r="I17" s="67">
        <f t="shared" si="5"/>
        <v>1.2443530784657371</v>
      </c>
      <c r="J17" s="66">
        <f t="shared" si="6"/>
        <v>25.099089166666662</v>
      </c>
      <c r="K17" s="67">
        <f t="shared" si="7"/>
        <v>0.62219016821228268</v>
      </c>
      <c r="L17" s="62">
        <f t="shared" si="8"/>
        <v>14.574618717105261</v>
      </c>
      <c r="M17" s="63">
        <f t="shared" si="9"/>
        <v>0.36129536060092515</v>
      </c>
      <c r="N17" s="62">
        <f t="shared" si="10"/>
        <v>7.2873093585526307</v>
      </c>
      <c r="O17" s="63">
        <f t="shared" si="11"/>
        <v>0.18064768030046258</v>
      </c>
      <c r="P17" s="62">
        <f t="shared" si="12"/>
        <v>2.9149237434210522</v>
      </c>
      <c r="Q17" s="63">
        <f t="shared" si="13"/>
        <v>7.2259072120185036E-2</v>
      </c>
      <c r="R17" s="23">
        <f t="shared" si="14"/>
        <v>14.879459276315789</v>
      </c>
      <c r="S17" s="23">
        <f t="shared" si="15"/>
        <v>0.36885216067257948</v>
      </c>
      <c r="T17" s="62">
        <f t="shared" si="16"/>
        <v>13.845887781249999</v>
      </c>
      <c r="U17" s="63">
        <f t="shared" si="17"/>
        <v>0.34323059257087896</v>
      </c>
      <c r="W17" s="36"/>
    </row>
    <row r="18" spans="1:23" x14ac:dyDescent="0.3">
      <c r="A18" s="16">
        <f t="shared" si="18"/>
        <v>10</v>
      </c>
      <c r="B18" s="66">
        <v>22822.25</v>
      </c>
      <c r="C18" s="86"/>
      <c r="D18" s="66">
        <f t="shared" si="0"/>
        <v>30113.958874999997</v>
      </c>
      <c r="E18" s="67">
        <f t="shared" si="1"/>
        <v>746.50554104001242</v>
      </c>
      <c r="F18" s="66">
        <f t="shared" si="2"/>
        <v>2509.4965729166665</v>
      </c>
      <c r="G18" s="67">
        <f t="shared" si="3"/>
        <v>62.208795086667706</v>
      </c>
      <c r="H18" s="66">
        <f t="shared" si="4"/>
        <v>32.314555000000105</v>
      </c>
      <c r="I18" s="67">
        <f t="shared" si="5"/>
        <v>0.80105689404287328</v>
      </c>
      <c r="J18" s="66">
        <f t="shared" si="6"/>
        <v>7.2165654166667785</v>
      </c>
      <c r="K18" s="67">
        <f t="shared" si="7"/>
        <v>0.17889398378941887</v>
      </c>
      <c r="L18" s="62">
        <f t="shared" si="8"/>
        <v>15.239857730263155</v>
      </c>
      <c r="M18" s="63">
        <f t="shared" si="9"/>
        <v>0.37778620497976334</v>
      </c>
      <c r="N18" s="62">
        <f t="shared" si="10"/>
        <v>7.6199288651315777</v>
      </c>
      <c r="O18" s="63">
        <f t="shared" si="11"/>
        <v>0.18889310248988167</v>
      </c>
      <c r="P18" s="62">
        <f t="shared" si="12"/>
        <v>3.0479715460526311</v>
      </c>
      <c r="Q18" s="63">
        <f t="shared" si="13"/>
        <v>7.5557240995952665E-2</v>
      </c>
      <c r="R18" s="23">
        <f t="shared" si="14"/>
        <v>15.436099967105264</v>
      </c>
      <c r="S18" s="23">
        <f t="shared" si="15"/>
        <v>0.38265092295978087</v>
      </c>
      <c r="T18" s="62">
        <f t="shared" si="16"/>
        <v>14.477864843749998</v>
      </c>
      <c r="U18" s="63">
        <f t="shared" si="17"/>
        <v>0.35889689473077518</v>
      </c>
      <c r="W18" s="36"/>
    </row>
    <row r="19" spans="1:23" x14ac:dyDescent="0.3">
      <c r="A19" s="16">
        <f t="shared" si="18"/>
        <v>11</v>
      </c>
      <c r="B19" s="66">
        <v>22822.25</v>
      </c>
      <c r="C19" s="86"/>
      <c r="D19" s="66">
        <f t="shared" si="0"/>
        <v>30113.958874999997</v>
      </c>
      <c r="E19" s="67">
        <f t="shared" si="1"/>
        <v>746.50554104001242</v>
      </c>
      <c r="F19" s="66">
        <f t="shared" si="2"/>
        <v>2509.4965729166665</v>
      </c>
      <c r="G19" s="67">
        <f t="shared" si="3"/>
        <v>62.208795086667706</v>
      </c>
      <c r="H19" s="66">
        <f t="shared" si="4"/>
        <v>32.314555000000105</v>
      </c>
      <c r="I19" s="67">
        <f t="shared" si="5"/>
        <v>0.80105689404287328</v>
      </c>
      <c r="J19" s="66">
        <f t="shared" si="6"/>
        <v>7.2165654166667785</v>
      </c>
      <c r="K19" s="67">
        <f t="shared" si="7"/>
        <v>0.17889398378941887</v>
      </c>
      <c r="L19" s="62">
        <f t="shared" si="8"/>
        <v>15.239857730263155</v>
      </c>
      <c r="M19" s="63">
        <f t="shared" si="9"/>
        <v>0.37778620497976334</v>
      </c>
      <c r="N19" s="62">
        <f t="shared" si="10"/>
        <v>7.6199288651315777</v>
      </c>
      <c r="O19" s="63">
        <f t="shared" si="11"/>
        <v>0.18889310248988167</v>
      </c>
      <c r="P19" s="62">
        <f t="shared" si="12"/>
        <v>3.0479715460526311</v>
      </c>
      <c r="Q19" s="63">
        <f t="shared" si="13"/>
        <v>7.5557240995952665E-2</v>
      </c>
      <c r="R19" s="23">
        <f t="shared" si="14"/>
        <v>15.436099967105264</v>
      </c>
      <c r="S19" s="23">
        <f t="shared" si="15"/>
        <v>0.38265092295978087</v>
      </c>
      <c r="T19" s="62">
        <f t="shared" si="16"/>
        <v>14.477864843749998</v>
      </c>
      <c r="U19" s="63">
        <f t="shared" si="17"/>
        <v>0.35889689473077518</v>
      </c>
      <c r="W19" s="36"/>
    </row>
    <row r="20" spans="1:23" x14ac:dyDescent="0.3">
      <c r="A20" s="16">
        <f t="shared" si="18"/>
        <v>12</v>
      </c>
      <c r="B20" s="66">
        <v>23818.48</v>
      </c>
      <c r="C20" s="86"/>
      <c r="D20" s="66">
        <f t="shared" si="0"/>
        <v>31428.484359999999</v>
      </c>
      <c r="E20" s="67">
        <f t="shared" si="1"/>
        <v>779.09177662810271</v>
      </c>
      <c r="F20" s="66">
        <f t="shared" si="2"/>
        <v>2619.0403633333331</v>
      </c>
      <c r="G20" s="67">
        <f t="shared" si="3"/>
        <v>64.924314719008549</v>
      </c>
      <c r="H20" s="66">
        <f t="shared" si="4"/>
        <v>0</v>
      </c>
      <c r="I20" s="67">
        <f t="shared" si="5"/>
        <v>0</v>
      </c>
      <c r="J20" s="66">
        <f t="shared" si="6"/>
        <v>0</v>
      </c>
      <c r="K20" s="67">
        <f t="shared" si="7"/>
        <v>0</v>
      </c>
      <c r="L20" s="62">
        <f t="shared" si="8"/>
        <v>15.905103421052631</v>
      </c>
      <c r="M20" s="63">
        <f t="shared" si="9"/>
        <v>0.39427721489276452</v>
      </c>
      <c r="N20" s="62">
        <f t="shared" si="10"/>
        <v>7.9525517105263157</v>
      </c>
      <c r="O20" s="63">
        <f t="shared" si="11"/>
        <v>0.19713860744638226</v>
      </c>
      <c r="P20" s="62">
        <f t="shared" si="12"/>
        <v>3.1810206842105262</v>
      </c>
      <c r="Q20" s="63">
        <f t="shared" si="13"/>
        <v>7.8855442978552903E-2</v>
      </c>
      <c r="R20" s="23">
        <f t="shared" si="14"/>
        <v>15.90510342105263</v>
      </c>
      <c r="S20" s="23">
        <f t="shared" si="15"/>
        <v>0.39427721489276446</v>
      </c>
      <c r="T20" s="62">
        <f t="shared" si="16"/>
        <v>15.109848249999999</v>
      </c>
      <c r="U20" s="63">
        <f t="shared" si="17"/>
        <v>0.37456335414812625</v>
      </c>
      <c r="W20" s="36"/>
    </row>
    <row r="21" spans="1:23" x14ac:dyDescent="0.3">
      <c r="A21" s="16">
        <f t="shared" si="18"/>
        <v>13</v>
      </c>
      <c r="B21" s="66">
        <v>23818.48</v>
      </c>
      <c r="C21" s="86"/>
      <c r="D21" s="66">
        <f t="shared" si="0"/>
        <v>31428.484359999999</v>
      </c>
      <c r="E21" s="67">
        <f t="shared" si="1"/>
        <v>779.09177662810271</v>
      </c>
      <c r="F21" s="66">
        <f t="shared" si="2"/>
        <v>2619.0403633333331</v>
      </c>
      <c r="G21" s="67">
        <f t="shared" si="3"/>
        <v>64.924314719008549</v>
      </c>
      <c r="H21" s="66">
        <f t="shared" si="4"/>
        <v>0</v>
      </c>
      <c r="I21" s="67">
        <f t="shared" si="5"/>
        <v>0</v>
      </c>
      <c r="J21" s="66">
        <f t="shared" si="6"/>
        <v>0</v>
      </c>
      <c r="K21" s="67">
        <f t="shared" si="7"/>
        <v>0</v>
      </c>
      <c r="L21" s="62">
        <f t="shared" si="8"/>
        <v>15.905103421052631</v>
      </c>
      <c r="M21" s="63">
        <f t="shared" si="9"/>
        <v>0.39427721489276452</v>
      </c>
      <c r="N21" s="62">
        <f t="shared" si="10"/>
        <v>7.9525517105263157</v>
      </c>
      <c r="O21" s="63">
        <f t="shared" si="11"/>
        <v>0.19713860744638226</v>
      </c>
      <c r="P21" s="62">
        <f t="shared" si="12"/>
        <v>3.1810206842105262</v>
      </c>
      <c r="Q21" s="63">
        <f t="shared" si="13"/>
        <v>7.8855442978552903E-2</v>
      </c>
      <c r="R21" s="23">
        <f t="shared" si="14"/>
        <v>15.90510342105263</v>
      </c>
      <c r="S21" s="23">
        <f t="shared" si="15"/>
        <v>0.39427721489276446</v>
      </c>
      <c r="T21" s="62">
        <f t="shared" si="16"/>
        <v>15.109848249999999</v>
      </c>
      <c r="U21" s="63">
        <f t="shared" si="17"/>
        <v>0.37456335414812625</v>
      </c>
      <c r="W21" s="36"/>
    </row>
    <row r="22" spans="1:23" x14ac:dyDescent="0.3">
      <c r="A22" s="16">
        <f t="shared" si="18"/>
        <v>14</v>
      </c>
      <c r="B22" s="66">
        <v>24814.7</v>
      </c>
      <c r="C22" s="86"/>
      <c r="D22" s="66">
        <f t="shared" si="0"/>
        <v>32742.996649999997</v>
      </c>
      <c r="E22" s="67">
        <f t="shared" si="1"/>
        <v>811.67768512068687</v>
      </c>
      <c r="F22" s="66">
        <f t="shared" si="2"/>
        <v>2728.5830541666669</v>
      </c>
      <c r="G22" s="67">
        <f t="shared" si="3"/>
        <v>67.639807093390587</v>
      </c>
      <c r="H22" s="66">
        <f t="shared" si="4"/>
        <v>0</v>
      </c>
      <c r="I22" s="67">
        <f t="shared" si="5"/>
        <v>0</v>
      </c>
      <c r="J22" s="66">
        <f t="shared" si="6"/>
        <v>0</v>
      </c>
      <c r="K22" s="67">
        <f t="shared" si="7"/>
        <v>0</v>
      </c>
      <c r="L22" s="62">
        <f t="shared" si="8"/>
        <v>16.570342434210524</v>
      </c>
      <c r="M22" s="63">
        <f t="shared" si="9"/>
        <v>0.41076805927160265</v>
      </c>
      <c r="N22" s="62">
        <f t="shared" si="10"/>
        <v>8.2851712171052618</v>
      </c>
      <c r="O22" s="63">
        <f t="shared" si="11"/>
        <v>0.20538402963580132</v>
      </c>
      <c r="P22" s="62">
        <f t="shared" si="12"/>
        <v>3.3140684868421046</v>
      </c>
      <c r="Q22" s="63">
        <f t="shared" si="13"/>
        <v>8.2153611854320532E-2</v>
      </c>
      <c r="R22" s="23">
        <f t="shared" si="14"/>
        <v>16.570342434210531</v>
      </c>
      <c r="S22" s="23">
        <f t="shared" si="15"/>
        <v>0.41076805927160281</v>
      </c>
      <c r="T22" s="62">
        <f t="shared" si="16"/>
        <v>15.741825312499998</v>
      </c>
      <c r="U22" s="63">
        <f t="shared" si="17"/>
        <v>0.39022965630802253</v>
      </c>
      <c r="W22" s="36"/>
    </row>
    <row r="23" spans="1:23" x14ac:dyDescent="0.3">
      <c r="A23" s="16">
        <f t="shared" si="18"/>
        <v>15</v>
      </c>
      <c r="B23" s="66">
        <v>24814.7</v>
      </c>
      <c r="C23" s="86"/>
      <c r="D23" s="66">
        <f t="shared" si="0"/>
        <v>32742.996649999997</v>
      </c>
      <c r="E23" s="67">
        <f t="shared" si="1"/>
        <v>811.67768512068687</v>
      </c>
      <c r="F23" s="66">
        <f t="shared" si="2"/>
        <v>2728.5830541666669</v>
      </c>
      <c r="G23" s="67">
        <f t="shared" si="3"/>
        <v>67.639807093390587</v>
      </c>
      <c r="H23" s="66">
        <f t="shared" si="4"/>
        <v>0</v>
      </c>
      <c r="I23" s="67">
        <f t="shared" si="5"/>
        <v>0</v>
      </c>
      <c r="J23" s="66">
        <f t="shared" si="6"/>
        <v>0</v>
      </c>
      <c r="K23" s="67">
        <f t="shared" si="7"/>
        <v>0</v>
      </c>
      <c r="L23" s="62">
        <f t="shared" si="8"/>
        <v>16.570342434210524</v>
      </c>
      <c r="M23" s="63">
        <f t="shared" si="9"/>
        <v>0.41076805927160265</v>
      </c>
      <c r="N23" s="62">
        <f t="shared" si="10"/>
        <v>8.2851712171052618</v>
      </c>
      <c r="O23" s="63">
        <f t="shared" si="11"/>
        <v>0.20538402963580132</v>
      </c>
      <c r="P23" s="62">
        <f t="shared" si="12"/>
        <v>3.3140684868421046</v>
      </c>
      <c r="Q23" s="63">
        <f t="shared" si="13"/>
        <v>8.2153611854320532E-2</v>
      </c>
      <c r="R23" s="23">
        <f t="shared" si="14"/>
        <v>16.570342434210531</v>
      </c>
      <c r="S23" s="23">
        <f t="shared" si="15"/>
        <v>0.41076805927160281</v>
      </c>
      <c r="T23" s="62">
        <f t="shared" si="16"/>
        <v>15.741825312499998</v>
      </c>
      <c r="U23" s="63">
        <f t="shared" si="17"/>
        <v>0.39022965630802253</v>
      </c>
      <c r="W23" s="36"/>
    </row>
    <row r="24" spans="1:23" x14ac:dyDescent="0.3">
      <c r="A24" s="16">
        <f t="shared" si="18"/>
        <v>16</v>
      </c>
      <c r="B24" s="66">
        <v>25810.92</v>
      </c>
      <c r="C24" s="86"/>
      <c r="D24" s="66">
        <f t="shared" si="0"/>
        <v>34057.508939999992</v>
      </c>
      <c r="E24" s="67">
        <f t="shared" si="1"/>
        <v>844.26359361327104</v>
      </c>
      <c r="F24" s="66">
        <f t="shared" si="2"/>
        <v>2838.1257449999994</v>
      </c>
      <c r="G24" s="67">
        <f t="shared" si="3"/>
        <v>70.355299467772582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17.235581447368418</v>
      </c>
      <c r="M24" s="63">
        <f t="shared" si="9"/>
        <v>0.42725890365044084</v>
      </c>
      <c r="N24" s="62">
        <f t="shared" si="10"/>
        <v>8.6177907236842088</v>
      </c>
      <c r="O24" s="63">
        <f t="shared" si="11"/>
        <v>0.21362945182522042</v>
      </c>
      <c r="P24" s="62">
        <f t="shared" si="12"/>
        <v>3.4471162894736835</v>
      </c>
      <c r="Q24" s="63">
        <f t="shared" si="13"/>
        <v>8.5451780730088162E-2</v>
      </c>
      <c r="R24" s="23">
        <f t="shared" si="14"/>
        <v>17.235581447368418</v>
      </c>
      <c r="S24" s="23">
        <f t="shared" si="15"/>
        <v>0.42725890365044084</v>
      </c>
      <c r="T24" s="62">
        <f t="shared" si="16"/>
        <v>16.373802374999997</v>
      </c>
      <c r="U24" s="63">
        <f t="shared" si="17"/>
        <v>0.40589595846791876</v>
      </c>
      <c r="W24" s="36"/>
    </row>
    <row r="25" spans="1:23" x14ac:dyDescent="0.3">
      <c r="A25" s="16">
        <f t="shared" si="18"/>
        <v>17</v>
      </c>
      <c r="B25" s="66">
        <v>25810.92</v>
      </c>
      <c r="C25" s="86"/>
      <c r="D25" s="66">
        <f t="shared" si="0"/>
        <v>34057.508939999992</v>
      </c>
      <c r="E25" s="67">
        <f t="shared" si="1"/>
        <v>844.26359361327104</v>
      </c>
      <c r="F25" s="66">
        <f t="shared" si="2"/>
        <v>2838.1257449999994</v>
      </c>
      <c r="G25" s="67">
        <f t="shared" si="3"/>
        <v>70.355299467772582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17.235581447368418</v>
      </c>
      <c r="M25" s="63">
        <f t="shared" si="9"/>
        <v>0.42725890365044084</v>
      </c>
      <c r="N25" s="62">
        <f t="shared" si="10"/>
        <v>8.6177907236842088</v>
      </c>
      <c r="O25" s="63">
        <f t="shared" si="11"/>
        <v>0.21362945182522042</v>
      </c>
      <c r="P25" s="62">
        <f t="shared" si="12"/>
        <v>3.4471162894736835</v>
      </c>
      <c r="Q25" s="63">
        <f t="shared" si="13"/>
        <v>8.5451780730088162E-2</v>
      </c>
      <c r="R25" s="23">
        <f t="shared" si="14"/>
        <v>17.235581447368418</v>
      </c>
      <c r="S25" s="23">
        <f t="shared" si="15"/>
        <v>0.42725890365044084</v>
      </c>
      <c r="T25" s="62">
        <f t="shared" si="16"/>
        <v>16.373802374999997</v>
      </c>
      <c r="U25" s="63">
        <f t="shared" si="17"/>
        <v>0.40589595846791876</v>
      </c>
      <c r="W25" s="36"/>
    </row>
    <row r="26" spans="1:23" x14ac:dyDescent="0.3">
      <c r="A26" s="16">
        <f t="shared" si="18"/>
        <v>18</v>
      </c>
      <c r="B26" s="66">
        <v>26807.15</v>
      </c>
      <c r="C26" s="86"/>
      <c r="D26" s="66">
        <f t="shared" si="0"/>
        <v>35372.034424999998</v>
      </c>
      <c r="E26" s="67">
        <f t="shared" si="1"/>
        <v>876.84982920136133</v>
      </c>
      <c r="F26" s="66">
        <f t="shared" si="2"/>
        <v>2947.6695354166668</v>
      </c>
      <c r="G26" s="67">
        <f t="shared" si="3"/>
        <v>73.070819100113454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17.900827138157894</v>
      </c>
      <c r="M26" s="63">
        <f t="shared" si="9"/>
        <v>0.44374991356344201</v>
      </c>
      <c r="N26" s="62">
        <f t="shared" si="10"/>
        <v>8.9504135690789468</v>
      </c>
      <c r="O26" s="63">
        <f t="shared" si="11"/>
        <v>0.22187495678172101</v>
      </c>
      <c r="P26" s="62">
        <f t="shared" si="12"/>
        <v>3.5801654276315786</v>
      </c>
      <c r="Q26" s="63">
        <f t="shared" si="13"/>
        <v>8.8749982712688399E-2</v>
      </c>
      <c r="R26" s="23">
        <f t="shared" si="14"/>
        <v>17.900827138157894</v>
      </c>
      <c r="S26" s="23">
        <f t="shared" si="15"/>
        <v>0.44374991356344201</v>
      </c>
      <c r="T26" s="62">
        <f t="shared" si="16"/>
        <v>17.005785781249998</v>
      </c>
      <c r="U26" s="63">
        <f t="shared" si="17"/>
        <v>0.42156241788526988</v>
      </c>
      <c r="W26" s="36"/>
    </row>
    <row r="27" spans="1:23" x14ac:dyDescent="0.3">
      <c r="A27" s="16">
        <f t="shared" si="18"/>
        <v>19</v>
      </c>
      <c r="B27" s="66">
        <v>26807.15</v>
      </c>
      <c r="C27" s="86"/>
      <c r="D27" s="66">
        <f t="shared" si="0"/>
        <v>35372.034424999998</v>
      </c>
      <c r="E27" s="67">
        <f t="shared" si="1"/>
        <v>876.84982920136133</v>
      </c>
      <c r="F27" s="66">
        <f t="shared" si="2"/>
        <v>2947.6695354166668</v>
      </c>
      <c r="G27" s="67">
        <f t="shared" si="3"/>
        <v>73.070819100113454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17.900827138157894</v>
      </c>
      <c r="M27" s="63">
        <f t="shared" si="9"/>
        <v>0.44374991356344201</v>
      </c>
      <c r="N27" s="62">
        <f t="shared" si="10"/>
        <v>8.9504135690789468</v>
      </c>
      <c r="O27" s="63">
        <f t="shared" si="11"/>
        <v>0.22187495678172101</v>
      </c>
      <c r="P27" s="62">
        <f t="shared" si="12"/>
        <v>3.5801654276315786</v>
      </c>
      <c r="Q27" s="63">
        <f t="shared" si="13"/>
        <v>8.8749982712688399E-2</v>
      </c>
      <c r="R27" s="23">
        <f t="shared" si="14"/>
        <v>17.900827138157894</v>
      </c>
      <c r="S27" s="23">
        <f t="shared" si="15"/>
        <v>0.44374991356344201</v>
      </c>
      <c r="T27" s="62">
        <f t="shared" si="16"/>
        <v>17.005785781249998</v>
      </c>
      <c r="U27" s="63">
        <f t="shared" si="17"/>
        <v>0.42156241788526988</v>
      </c>
      <c r="W27" s="36"/>
    </row>
    <row r="28" spans="1:23" x14ac:dyDescent="0.3">
      <c r="A28" s="16">
        <f t="shared" si="18"/>
        <v>20</v>
      </c>
      <c r="B28" s="66">
        <v>27803.37</v>
      </c>
      <c r="C28" s="86"/>
      <c r="D28" s="66">
        <f t="shared" si="0"/>
        <v>36686.546714999997</v>
      </c>
      <c r="E28" s="67">
        <f t="shared" si="1"/>
        <v>909.43573769394561</v>
      </c>
      <c r="F28" s="66">
        <f t="shared" si="2"/>
        <v>3057.2122262499993</v>
      </c>
      <c r="G28" s="67">
        <f t="shared" si="3"/>
        <v>75.786311474495463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18.566066151315788</v>
      </c>
      <c r="M28" s="63">
        <f t="shared" si="9"/>
        <v>0.46024075794228014</v>
      </c>
      <c r="N28" s="62">
        <f t="shared" si="10"/>
        <v>9.2830330756578938</v>
      </c>
      <c r="O28" s="63">
        <f t="shared" si="11"/>
        <v>0.23012037897114007</v>
      </c>
      <c r="P28" s="62">
        <f t="shared" si="12"/>
        <v>3.7132132302631575</v>
      </c>
      <c r="Q28" s="63">
        <f t="shared" si="13"/>
        <v>9.2048151588456029E-2</v>
      </c>
      <c r="R28" s="23">
        <f t="shared" si="14"/>
        <v>18.566066151315784</v>
      </c>
      <c r="S28" s="23">
        <f t="shared" si="15"/>
        <v>0.46024075794228009</v>
      </c>
      <c r="T28" s="62">
        <f t="shared" si="16"/>
        <v>17.63776284375</v>
      </c>
      <c r="U28" s="63">
        <f t="shared" si="17"/>
        <v>0.43722872004516622</v>
      </c>
      <c r="W28" s="36"/>
    </row>
    <row r="29" spans="1:23" x14ac:dyDescent="0.3">
      <c r="A29" s="16">
        <f t="shared" si="18"/>
        <v>21</v>
      </c>
      <c r="B29" s="66">
        <v>27803.37</v>
      </c>
      <c r="C29" s="86"/>
      <c r="D29" s="66">
        <f t="shared" si="0"/>
        <v>36686.546714999997</v>
      </c>
      <c r="E29" s="67">
        <f t="shared" si="1"/>
        <v>909.43573769394561</v>
      </c>
      <c r="F29" s="66">
        <f t="shared" si="2"/>
        <v>3057.2122262499993</v>
      </c>
      <c r="G29" s="67">
        <f t="shared" si="3"/>
        <v>75.786311474495463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18.566066151315788</v>
      </c>
      <c r="M29" s="63">
        <f t="shared" si="9"/>
        <v>0.46024075794228014</v>
      </c>
      <c r="N29" s="62">
        <f t="shared" si="10"/>
        <v>9.2830330756578938</v>
      </c>
      <c r="O29" s="63">
        <f t="shared" si="11"/>
        <v>0.23012037897114007</v>
      </c>
      <c r="P29" s="62">
        <f t="shared" si="12"/>
        <v>3.7132132302631575</v>
      </c>
      <c r="Q29" s="63">
        <f t="shared" si="13"/>
        <v>9.2048151588456029E-2</v>
      </c>
      <c r="R29" s="23">
        <f t="shared" si="14"/>
        <v>18.566066151315784</v>
      </c>
      <c r="S29" s="23">
        <f t="shared" si="15"/>
        <v>0.46024075794228009</v>
      </c>
      <c r="T29" s="62">
        <f t="shared" si="16"/>
        <v>17.63776284375</v>
      </c>
      <c r="U29" s="63">
        <f t="shared" si="17"/>
        <v>0.43722872004516622</v>
      </c>
      <c r="W29" s="36"/>
    </row>
    <row r="30" spans="1:23" x14ac:dyDescent="0.3">
      <c r="A30" s="16">
        <f t="shared" si="18"/>
        <v>22</v>
      </c>
      <c r="B30" s="66">
        <v>28799.59</v>
      </c>
      <c r="C30" s="86"/>
      <c r="D30" s="66">
        <f t="shared" si="0"/>
        <v>38001.059004999996</v>
      </c>
      <c r="E30" s="67">
        <f t="shared" si="1"/>
        <v>942.02164618652989</v>
      </c>
      <c r="F30" s="66">
        <f t="shared" si="2"/>
        <v>3166.7549170833331</v>
      </c>
      <c r="G30" s="67">
        <f t="shared" si="3"/>
        <v>78.501803848877486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19.231305164473682</v>
      </c>
      <c r="M30" s="63">
        <f t="shared" si="9"/>
        <v>0.47673160232111833</v>
      </c>
      <c r="N30" s="62">
        <f t="shared" si="10"/>
        <v>9.6156525822368408</v>
      </c>
      <c r="O30" s="63">
        <f t="shared" si="11"/>
        <v>0.23836580116055917</v>
      </c>
      <c r="P30" s="62">
        <f t="shared" si="12"/>
        <v>3.8462610328947364</v>
      </c>
      <c r="Q30" s="63">
        <f t="shared" si="13"/>
        <v>9.5346320464223672E-2</v>
      </c>
      <c r="R30" s="23">
        <f t="shared" si="14"/>
        <v>19.231305164473682</v>
      </c>
      <c r="S30" s="23">
        <f t="shared" si="15"/>
        <v>0.47673160232111833</v>
      </c>
      <c r="T30" s="62">
        <f t="shared" si="16"/>
        <v>18.269739906249999</v>
      </c>
      <c r="U30" s="63">
        <f t="shared" si="17"/>
        <v>0.45289502220506245</v>
      </c>
      <c r="W30" s="36"/>
    </row>
    <row r="31" spans="1:23" x14ac:dyDescent="0.3">
      <c r="A31" s="16">
        <f t="shared" si="18"/>
        <v>23</v>
      </c>
      <c r="B31" s="66">
        <v>29795.82</v>
      </c>
      <c r="C31" s="86"/>
      <c r="D31" s="66">
        <f t="shared" si="0"/>
        <v>39315.584489999994</v>
      </c>
      <c r="E31" s="67">
        <f t="shared" si="1"/>
        <v>974.60788177461995</v>
      </c>
      <c r="F31" s="66">
        <f t="shared" si="2"/>
        <v>3276.2987075000001</v>
      </c>
      <c r="G31" s="67">
        <f t="shared" si="3"/>
        <v>81.217323481218344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19.896550855263154</v>
      </c>
      <c r="M31" s="63">
        <f t="shared" si="9"/>
        <v>0.4932226122341194</v>
      </c>
      <c r="N31" s="62">
        <f t="shared" si="10"/>
        <v>9.948275427631577</v>
      </c>
      <c r="O31" s="63">
        <f t="shared" si="11"/>
        <v>0.2466113061170597</v>
      </c>
      <c r="P31" s="62">
        <f t="shared" si="12"/>
        <v>3.9793101710526306</v>
      </c>
      <c r="Q31" s="63">
        <f t="shared" si="13"/>
        <v>9.8644522446823882E-2</v>
      </c>
      <c r="R31" s="23">
        <f t="shared" si="14"/>
        <v>19.896550855263158</v>
      </c>
      <c r="S31" s="23">
        <f t="shared" si="15"/>
        <v>0.49322261223411951</v>
      </c>
      <c r="T31" s="62">
        <f t="shared" si="16"/>
        <v>18.901723312499996</v>
      </c>
      <c r="U31" s="63">
        <f t="shared" si="17"/>
        <v>0.46856148162241346</v>
      </c>
      <c r="W31" s="36"/>
    </row>
    <row r="32" spans="1:23" x14ac:dyDescent="0.3">
      <c r="A32" s="16">
        <f t="shared" si="18"/>
        <v>24</v>
      </c>
      <c r="B32" s="66">
        <v>30792.04</v>
      </c>
      <c r="C32" s="86"/>
      <c r="D32" s="66">
        <f t="shared" si="0"/>
        <v>40630.09678</v>
      </c>
      <c r="E32" s="67">
        <f t="shared" si="1"/>
        <v>1007.1937902672045</v>
      </c>
      <c r="F32" s="66">
        <f t="shared" si="2"/>
        <v>3385.8413983333335</v>
      </c>
      <c r="G32" s="67">
        <f t="shared" si="3"/>
        <v>83.932815855600367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20.561789868421052</v>
      </c>
      <c r="M32" s="63">
        <f t="shared" si="9"/>
        <v>0.50971345661295764</v>
      </c>
      <c r="N32" s="62">
        <f t="shared" si="10"/>
        <v>10.280894934210526</v>
      </c>
      <c r="O32" s="63">
        <f t="shared" si="11"/>
        <v>0.25485672830647882</v>
      </c>
      <c r="P32" s="62">
        <f t="shared" si="12"/>
        <v>4.11235797368421</v>
      </c>
      <c r="Q32" s="63">
        <f t="shared" si="13"/>
        <v>0.10194269132259152</v>
      </c>
      <c r="R32" s="23">
        <f t="shared" si="14"/>
        <v>20.561789868421052</v>
      </c>
      <c r="S32" s="23">
        <f t="shared" si="15"/>
        <v>0.50971345661295764</v>
      </c>
      <c r="T32" s="62">
        <f t="shared" si="16"/>
        <v>19.533700374999999</v>
      </c>
      <c r="U32" s="63">
        <f t="shared" si="17"/>
        <v>0.4842277837823098</v>
      </c>
      <c r="W32" s="36"/>
    </row>
    <row r="33" spans="1:23" x14ac:dyDescent="0.3">
      <c r="A33" s="16">
        <f t="shared" si="18"/>
        <v>25</v>
      </c>
      <c r="B33" s="66">
        <v>30792.04</v>
      </c>
      <c r="C33" s="86"/>
      <c r="D33" s="66">
        <f t="shared" si="0"/>
        <v>40630.09678</v>
      </c>
      <c r="E33" s="67">
        <f t="shared" si="1"/>
        <v>1007.1937902672045</v>
      </c>
      <c r="F33" s="66">
        <f t="shared" si="2"/>
        <v>3385.8413983333335</v>
      </c>
      <c r="G33" s="67">
        <f t="shared" si="3"/>
        <v>83.932815855600367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20.561789868421052</v>
      </c>
      <c r="M33" s="63">
        <f t="shared" si="9"/>
        <v>0.50971345661295764</v>
      </c>
      <c r="N33" s="62">
        <f t="shared" si="10"/>
        <v>10.280894934210526</v>
      </c>
      <c r="O33" s="63">
        <f t="shared" si="11"/>
        <v>0.25485672830647882</v>
      </c>
      <c r="P33" s="62">
        <f t="shared" si="12"/>
        <v>4.11235797368421</v>
      </c>
      <c r="Q33" s="63">
        <f t="shared" si="13"/>
        <v>0.10194269132259152</v>
      </c>
      <c r="R33" s="23">
        <f t="shared" si="14"/>
        <v>20.561789868421052</v>
      </c>
      <c r="S33" s="23">
        <f t="shared" si="15"/>
        <v>0.50971345661295764</v>
      </c>
      <c r="T33" s="62">
        <f t="shared" si="16"/>
        <v>19.533700374999999</v>
      </c>
      <c r="U33" s="63">
        <f t="shared" si="17"/>
        <v>0.4842277837823098</v>
      </c>
      <c r="W33" s="36"/>
    </row>
    <row r="34" spans="1:23" x14ac:dyDescent="0.3">
      <c r="A34" s="16">
        <f t="shared" si="18"/>
        <v>26</v>
      </c>
      <c r="B34" s="66">
        <v>30792.04</v>
      </c>
      <c r="C34" s="86"/>
      <c r="D34" s="66">
        <f t="shared" si="0"/>
        <v>40630.09678</v>
      </c>
      <c r="E34" s="67">
        <f t="shared" si="1"/>
        <v>1007.1937902672045</v>
      </c>
      <c r="F34" s="66">
        <f t="shared" si="2"/>
        <v>3385.8413983333335</v>
      </c>
      <c r="G34" s="67">
        <f t="shared" si="3"/>
        <v>83.932815855600367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20.561789868421052</v>
      </c>
      <c r="M34" s="63">
        <f t="shared" si="9"/>
        <v>0.50971345661295764</v>
      </c>
      <c r="N34" s="62">
        <f t="shared" si="10"/>
        <v>10.280894934210526</v>
      </c>
      <c r="O34" s="63">
        <f t="shared" si="11"/>
        <v>0.25485672830647882</v>
      </c>
      <c r="P34" s="62">
        <f t="shared" si="12"/>
        <v>4.11235797368421</v>
      </c>
      <c r="Q34" s="63">
        <f t="shared" si="13"/>
        <v>0.10194269132259152</v>
      </c>
      <c r="R34" s="23">
        <f t="shared" si="14"/>
        <v>20.561789868421052</v>
      </c>
      <c r="S34" s="23">
        <f t="shared" si="15"/>
        <v>0.50971345661295764</v>
      </c>
      <c r="T34" s="62">
        <f t="shared" si="16"/>
        <v>19.533700374999999</v>
      </c>
      <c r="U34" s="63">
        <f t="shared" si="17"/>
        <v>0.4842277837823098</v>
      </c>
      <c r="W34" s="36"/>
    </row>
    <row r="35" spans="1:23" x14ac:dyDescent="0.3">
      <c r="A35" s="16">
        <f t="shared" si="18"/>
        <v>27</v>
      </c>
      <c r="B35" s="66">
        <v>30792.04</v>
      </c>
      <c r="C35" s="86"/>
      <c r="D35" s="66">
        <f t="shared" si="0"/>
        <v>40630.09678</v>
      </c>
      <c r="E35" s="67">
        <f t="shared" si="1"/>
        <v>1007.1937902672045</v>
      </c>
      <c r="F35" s="66">
        <f t="shared" si="2"/>
        <v>3385.8413983333335</v>
      </c>
      <c r="G35" s="67">
        <f t="shared" si="3"/>
        <v>83.932815855600367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20.561789868421052</v>
      </c>
      <c r="M35" s="63">
        <f t="shared" si="9"/>
        <v>0.50971345661295764</v>
      </c>
      <c r="N35" s="62">
        <f t="shared" si="10"/>
        <v>10.280894934210526</v>
      </c>
      <c r="O35" s="63">
        <f t="shared" si="11"/>
        <v>0.25485672830647882</v>
      </c>
      <c r="P35" s="62">
        <f t="shared" si="12"/>
        <v>4.11235797368421</v>
      </c>
      <c r="Q35" s="63">
        <f t="shared" si="13"/>
        <v>0.10194269132259152</v>
      </c>
      <c r="R35" s="23">
        <f t="shared" si="14"/>
        <v>20.561789868421052</v>
      </c>
      <c r="S35" s="23">
        <f t="shared" si="15"/>
        <v>0.50971345661295764</v>
      </c>
      <c r="T35" s="62">
        <f t="shared" si="16"/>
        <v>19.533700374999999</v>
      </c>
      <c r="U35" s="63">
        <f t="shared" si="17"/>
        <v>0.4842277837823098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6">
    <mergeCell ref="T11:U11"/>
    <mergeCell ref="T12:U12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T13:U13"/>
    <mergeCell ref="T14:U14"/>
    <mergeCell ref="T15:U15"/>
    <mergeCell ref="T16:U16"/>
    <mergeCell ref="P32:Q32"/>
    <mergeCell ref="P33:Q33"/>
    <mergeCell ref="P24:Q24"/>
    <mergeCell ref="P25:Q25"/>
    <mergeCell ref="P26:Q26"/>
    <mergeCell ref="P27:Q27"/>
    <mergeCell ref="T17:U17"/>
    <mergeCell ref="T18:U18"/>
    <mergeCell ref="T19:U19"/>
    <mergeCell ref="T20:U20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20:Q20"/>
    <mergeCell ref="P21:Q21"/>
    <mergeCell ref="P22:Q22"/>
    <mergeCell ref="P23:Q23"/>
    <mergeCell ref="P16:Q16"/>
    <mergeCell ref="P17:Q17"/>
    <mergeCell ref="P18:Q18"/>
    <mergeCell ref="P19:Q19"/>
    <mergeCell ref="P34:Q34"/>
    <mergeCell ref="P35:Q35"/>
    <mergeCell ref="P28:Q28"/>
    <mergeCell ref="P29:Q29"/>
    <mergeCell ref="P30:Q30"/>
    <mergeCell ref="P31:Q31"/>
    <mergeCell ref="P36:Q36"/>
    <mergeCell ref="N18:O18"/>
    <mergeCell ref="N23:O23"/>
    <mergeCell ref="N24:O24"/>
    <mergeCell ref="L34:M34"/>
    <mergeCell ref="L35:M35"/>
    <mergeCell ref="L32:M32"/>
    <mergeCell ref="L33:M33"/>
    <mergeCell ref="L26:M26"/>
    <mergeCell ref="L27:M27"/>
    <mergeCell ref="N25:O25"/>
    <mergeCell ref="N26:O26"/>
    <mergeCell ref="N19:O19"/>
    <mergeCell ref="N20:O20"/>
    <mergeCell ref="N21:O21"/>
    <mergeCell ref="N22:O22"/>
    <mergeCell ref="N31:O31"/>
    <mergeCell ref="N32:O32"/>
    <mergeCell ref="N33:O33"/>
    <mergeCell ref="N34:O34"/>
    <mergeCell ref="N27:O27"/>
    <mergeCell ref="N28:O28"/>
    <mergeCell ref="N29:O29"/>
    <mergeCell ref="N30:O30"/>
    <mergeCell ref="N35:O35"/>
    <mergeCell ref="L36:M36"/>
    <mergeCell ref="L30:M30"/>
    <mergeCell ref="L31:M31"/>
    <mergeCell ref="J32:K32"/>
    <mergeCell ref="J33:K33"/>
    <mergeCell ref="J34:K34"/>
    <mergeCell ref="J27:K27"/>
    <mergeCell ref="J28:K28"/>
    <mergeCell ref="J29:K29"/>
    <mergeCell ref="J30:K30"/>
    <mergeCell ref="L18:M18"/>
    <mergeCell ref="L19:M19"/>
    <mergeCell ref="L20:M20"/>
    <mergeCell ref="L21:M21"/>
    <mergeCell ref="H33:I33"/>
    <mergeCell ref="H26:I26"/>
    <mergeCell ref="H27:I27"/>
    <mergeCell ref="H28:I28"/>
    <mergeCell ref="H29:I29"/>
    <mergeCell ref="J23:K23"/>
    <mergeCell ref="J24:K24"/>
    <mergeCell ref="J25:K25"/>
    <mergeCell ref="J26:K26"/>
    <mergeCell ref="L28:M28"/>
    <mergeCell ref="L29:M29"/>
    <mergeCell ref="L22:M22"/>
    <mergeCell ref="L23:M23"/>
    <mergeCell ref="L24:M24"/>
    <mergeCell ref="L25:M25"/>
    <mergeCell ref="H34:I34"/>
    <mergeCell ref="H35:I35"/>
    <mergeCell ref="H36:I36"/>
    <mergeCell ref="J8:K8"/>
    <mergeCell ref="J9:K9"/>
    <mergeCell ref="J10:K10"/>
    <mergeCell ref="J11:K11"/>
    <mergeCell ref="J12:K12"/>
    <mergeCell ref="J13:K13"/>
    <mergeCell ref="J14:K14"/>
    <mergeCell ref="J19:K19"/>
    <mergeCell ref="J20:K20"/>
    <mergeCell ref="J21:K21"/>
    <mergeCell ref="J22:K22"/>
    <mergeCell ref="J15:K15"/>
    <mergeCell ref="J16:K16"/>
    <mergeCell ref="J17:K17"/>
    <mergeCell ref="J18:K18"/>
    <mergeCell ref="J31:K31"/>
    <mergeCell ref="J35:K35"/>
    <mergeCell ref="J36:K36"/>
    <mergeCell ref="F36:G36"/>
    <mergeCell ref="F7:G7"/>
    <mergeCell ref="H7:I7"/>
    <mergeCell ref="H8:I8"/>
    <mergeCell ref="H9:I9"/>
    <mergeCell ref="H10:I10"/>
    <mergeCell ref="H11:I11"/>
    <mergeCell ref="H14:I14"/>
    <mergeCell ref="H15:I15"/>
    <mergeCell ref="H16:I16"/>
    <mergeCell ref="H17:I17"/>
    <mergeCell ref="H12:I12"/>
    <mergeCell ref="H13:I13"/>
    <mergeCell ref="H22:I22"/>
    <mergeCell ref="H23:I23"/>
    <mergeCell ref="H24:I24"/>
    <mergeCell ref="H25:I25"/>
    <mergeCell ref="H18:I18"/>
    <mergeCell ref="H19:I19"/>
    <mergeCell ref="H20:I20"/>
    <mergeCell ref="H21:I21"/>
    <mergeCell ref="H30:I30"/>
    <mergeCell ref="H31:I31"/>
    <mergeCell ref="H32:I32"/>
    <mergeCell ref="F31:G31"/>
    <mergeCell ref="F32:G32"/>
    <mergeCell ref="F33:G33"/>
    <mergeCell ref="F34:G34"/>
    <mergeCell ref="F27:G27"/>
    <mergeCell ref="F28:G28"/>
    <mergeCell ref="F29:G29"/>
    <mergeCell ref="F30:G30"/>
    <mergeCell ref="F35:G35"/>
    <mergeCell ref="F18:G18"/>
    <mergeCell ref="F11:G11"/>
    <mergeCell ref="F12:G12"/>
    <mergeCell ref="F13:G13"/>
    <mergeCell ref="F14:G14"/>
    <mergeCell ref="F23:G23"/>
    <mergeCell ref="F24:G24"/>
    <mergeCell ref="F25:G25"/>
    <mergeCell ref="F26:G26"/>
    <mergeCell ref="F19:G19"/>
    <mergeCell ref="F20:G20"/>
    <mergeCell ref="F21:G21"/>
    <mergeCell ref="F22:G22"/>
    <mergeCell ref="F15:G15"/>
    <mergeCell ref="F16:G16"/>
    <mergeCell ref="F17:G17"/>
    <mergeCell ref="L16:M16"/>
    <mergeCell ref="L17:M17"/>
    <mergeCell ref="L8:M8"/>
    <mergeCell ref="L11:M11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L12:M12"/>
    <mergeCell ref="L13:M13"/>
    <mergeCell ref="L14:M14"/>
    <mergeCell ref="L15:M15"/>
    <mergeCell ref="N17:O17"/>
    <mergeCell ref="F8:G8"/>
    <mergeCell ref="F9:G9"/>
    <mergeCell ref="F10:G10"/>
    <mergeCell ref="J7:K7"/>
    <mergeCell ref="B8:C8"/>
    <mergeCell ref="B9:C9"/>
    <mergeCell ref="B10:C10"/>
    <mergeCell ref="T5:U5"/>
    <mergeCell ref="L10:M10"/>
    <mergeCell ref="P7:Q7"/>
    <mergeCell ref="T7:U7"/>
    <mergeCell ref="H5:I5"/>
    <mergeCell ref="H6:I6"/>
    <mergeCell ref="T8:U8"/>
    <mergeCell ref="T9:U9"/>
    <mergeCell ref="T10:U10"/>
    <mergeCell ref="L7:M7"/>
    <mergeCell ref="N7:O7"/>
    <mergeCell ref="B23:C23"/>
    <mergeCell ref="B24:C24"/>
    <mergeCell ref="D19:E19"/>
    <mergeCell ref="D20:E20"/>
    <mergeCell ref="D21:E21"/>
    <mergeCell ref="D22:E22"/>
    <mergeCell ref="D23:E23"/>
    <mergeCell ref="D24:E24"/>
    <mergeCell ref="B36:C36"/>
    <mergeCell ref="D25:E25"/>
    <mergeCell ref="D26:E26"/>
    <mergeCell ref="D27:E27"/>
    <mergeCell ref="D28:E28"/>
    <mergeCell ref="D33:E33"/>
    <mergeCell ref="D34:E34"/>
    <mergeCell ref="D35:E35"/>
    <mergeCell ref="D36:E36"/>
    <mergeCell ref="D29:E29"/>
    <mergeCell ref="D30:E30"/>
    <mergeCell ref="D31:E31"/>
    <mergeCell ref="D32:E32"/>
    <mergeCell ref="B33:C33"/>
    <mergeCell ref="B34:C34"/>
    <mergeCell ref="B17:C17"/>
    <mergeCell ref="B26:C26"/>
    <mergeCell ref="B27:C27"/>
    <mergeCell ref="B20:C20"/>
    <mergeCell ref="D13:E13"/>
    <mergeCell ref="D14:E14"/>
    <mergeCell ref="B35:C35"/>
    <mergeCell ref="B28:C28"/>
    <mergeCell ref="B29:C29"/>
    <mergeCell ref="B30:C30"/>
    <mergeCell ref="B31:C31"/>
    <mergeCell ref="B32:C32"/>
    <mergeCell ref="D15:E15"/>
    <mergeCell ref="D16:E16"/>
    <mergeCell ref="D17:E17"/>
    <mergeCell ref="D18:E18"/>
    <mergeCell ref="B25:C25"/>
    <mergeCell ref="B13:C13"/>
    <mergeCell ref="B14:C14"/>
    <mergeCell ref="B15:C15"/>
    <mergeCell ref="B21:C21"/>
    <mergeCell ref="B22:C22"/>
    <mergeCell ref="B18:C18"/>
    <mergeCell ref="B19:C19"/>
    <mergeCell ref="L4:Q4"/>
    <mergeCell ref="B4:E4"/>
    <mergeCell ref="B6:C6"/>
    <mergeCell ref="P6:Q6"/>
    <mergeCell ref="F5:G5"/>
    <mergeCell ref="L9:M9"/>
    <mergeCell ref="B16:C16"/>
    <mergeCell ref="B11:C11"/>
    <mergeCell ref="B12:C12"/>
    <mergeCell ref="D8:E8"/>
    <mergeCell ref="D9:E9"/>
    <mergeCell ref="D10:E10"/>
    <mergeCell ref="D11:E11"/>
    <mergeCell ref="D12:E12"/>
    <mergeCell ref="H4:I4"/>
    <mergeCell ref="J4:K4"/>
    <mergeCell ref="J5:K5"/>
    <mergeCell ref="L5:Q5"/>
    <mergeCell ref="D7:E7"/>
    <mergeCell ref="B5:C5"/>
    <mergeCell ref="D5:E5"/>
    <mergeCell ref="D6:E6"/>
    <mergeCell ref="B7:C7"/>
    <mergeCell ref="J6:K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1.28515625" style="1" customWidth="1"/>
    <col min="24" max="16384" width="8.85546875" style="1"/>
  </cols>
  <sheetData>
    <row r="1" spans="1:21" ht="16.5" x14ac:dyDescent="0.3">
      <c r="A1" s="5" t="s">
        <v>26</v>
      </c>
      <c r="B1" s="5" t="s">
        <v>1</v>
      </c>
      <c r="C1" s="5" t="s">
        <v>55</v>
      </c>
      <c r="D1" s="5"/>
      <c r="E1" s="6"/>
      <c r="G1" s="5"/>
      <c r="H1" s="5"/>
      <c r="N1" s="34">
        <f>D6</f>
        <v>42917</v>
      </c>
      <c r="Q1" s="8" t="s">
        <v>25</v>
      </c>
    </row>
    <row r="2" spans="1:21" x14ac:dyDescent="0.3">
      <c r="A2" s="8"/>
      <c r="T2" s="57" t="s">
        <v>90</v>
      </c>
      <c r="U2" s="11">
        <f>'LOG4'!$U$2</f>
        <v>1.3194999999999999</v>
      </c>
    </row>
    <row r="4" spans="1:21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1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1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1" x14ac:dyDescent="0.3">
      <c r="A7" s="16"/>
      <c r="B7" s="74"/>
      <c r="C7" s="75"/>
      <c r="D7" s="68"/>
      <c r="E7" s="69"/>
      <c r="F7" s="37" t="s">
        <v>64</v>
      </c>
      <c r="G7" s="38"/>
      <c r="H7" s="39"/>
      <c r="I7" s="40"/>
      <c r="J7" s="39"/>
      <c r="K7" s="40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1" x14ac:dyDescent="0.3">
      <c r="A8" s="16">
        <v>0</v>
      </c>
      <c r="B8" s="66">
        <v>15682.44</v>
      </c>
      <c r="C8" s="86"/>
      <c r="D8" s="66">
        <f t="shared" ref="D8:D35" si="0">B8*$U$2</f>
        <v>20692.979579999999</v>
      </c>
      <c r="E8" s="67">
        <f t="shared" ref="E8:E35" si="1">D8/40.3399</f>
        <v>512.96556461468663</v>
      </c>
      <c r="F8" s="70">
        <f t="shared" ref="F8:F35" si="2">B8/12*$U$2</f>
        <v>1724.4149649999999</v>
      </c>
      <c r="G8" s="71">
        <f t="shared" ref="G8:G35" si="3">F8/40.3399</f>
        <v>42.747130384557224</v>
      </c>
      <c r="H8" s="66">
        <f t="shared" ref="H8:H35" si="4">((B8&lt;19968.2)*913.03+(B8&gt;19968.2)*(B8&lt;20424.71)*(20424.71-B8+456.51)+(B8&gt;20424.71)*(B8&lt;22659.62)*456.51+(B8&gt;22659.62)*(B8&lt;23116.13)*(23116.13-B8))/12*$U$2</f>
        <v>100.39525708333332</v>
      </c>
      <c r="I8" s="67">
        <f t="shared" ref="I8:I35" si="5">H8/40.3399</f>
        <v>2.4887334148903024</v>
      </c>
      <c r="J8" s="66">
        <f t="shared" ref="J8:J35" si="6">((B8&lt;19968.2)*456.51+(B8&gt;19968.2)*(B8&lt;20196.46)*(20196.46-B8+228.26)+(B8&gt;20196.46)*(B8&lt;22659.62)*228.26+(B8&gt;22659.62)*(B8&lt;22887.88)*(22887.88-B8))/12*$U$2</f>
        <v>50.197078749999989</v>
      </c>
      <c r="K8" s="67">
        <f t="shared" ref="K8:K35" si="7">J8/40.3399</f>
        <v>1.2443530784657371</v>
      </c>
      <c r="L8" s="62">
        <f t="shared" ref="L8:L35" si="8">D8/1976</f>
        <v>10.472155657894737</v>
      </c>
      <c r="M8" s="63">
        <f t="shared" ref="M8:M35" si="9">L8/40.3399</f>
        <v>0.25959795780095479</v>
      </c>
      <c r="N8" s="62">
        <f t="shared" ref="N8:N35" si="10">L8/2</f>
        <v>5.2360778289473684</v>
      </c>
      <c r="O8" s="63">
        <f t="shared" ref="O8:O35" si="11">N8/40.3399</f>
        <v>0.1297989789004774</v>
      </c>
      <c r="P8" s="62">
        <f t="shared" ref="P8:P35" si="12">L8/5</f>
        <v>2.0944311315789474</v>
      </c>
      <c r="Q8" s="63">
        <f t="shared" ref="Q8:Q35" si="13">P8/40.3399</f>
        <v>5.1919591560190964E-2</v>
      </c>
      <c r="R8" s="23">
        <f t="shared" ref="R8:R35" si="14">(F8+H8)/1976*12</f>
        <v>11.081843453947368</v>
      </c>
      <c r="S8" s="23">
        <f t="shared" ref="S8:S35" si="15">R8/40.3399</f>
        <v>0.27471172347842626</v>
      </c>
      <c r="T8" s="62">
        <f t="shared" ref="T8:T35" si="16">D8/2080</f>
        <v>9.9485478749999992</v>
      </c>
      <c r="U8" s="63">
        <f t="shared" ref="U8:U35" si="17">T8/40.3399</f>
        <v>0.24661805991090704</v>
      </c>
    </row>
    <row r="9" spans="1:21" x14ac:dyDescent="0.3">
      <c r="A9" s="16">
        <f t="shared" ref="A9:A35" si="18">+A8+1</f>
        <v>1</v>
      </c>
      <c r="B9" s="66">
        <v>16325.8</v>
      </c>
      <c r="C9" s="86"/>
      <c r="D9" s="66">
        <f t="shared" si="0"/>
        <v>21541.893099999998</v>
      </c>
      <c r="E9" s="67">
        <f t="shared" si="1"/>
        <v>534.00958108473242</v>
      </c>
      <c r="F9" s="66">
        <f t="shared" si="2"/>
        <v>1795.1577583333333</v>
      </c>
      <c r="G9" s="67">
        <f t="shared" si="3"/>
        <v>44.500798423727709</v>
      </c>
      <c r="H9" s="66">
        <f t="shared" si="4"/>
        <v>100.39525708333332</v>
      </c>
      <c r="I9" s="67">
        <f t="shared" si="5"/>
        <v>2.4887334148903024</v>
      </c>
      <c r="J9" s="66">
        <f t="shared" si="6"/>
        <v>50.197078749999989</v>
      </c>
      <c r="K9" s="67">
        <f t="shared" si="7"/>
        <v>1.2443530784657371</v>
      </c>
      <c r="L9" s="62">
        <f t="shared" si="8"/>
        <v>10.901767763157894</v>
      </c>
      <c r="M9" s="63">
        <f t="shared" si="9"/>
        <v>0.27024776370684839</v>
      </c>
      <c r="N9" s="62">
        <f t="shared" si="10"/>
        <v>5.4508838815789469</v>
      </c>
      <c r="O9" s="63">
        <f t="shared" si="11"/>
        <v>0.13512388185342419</v>
      </c>
      <c r="P9" s="62">
        <f t="shared" si="12"/>
        <v>2.1803535526315789</v>
      </c>
      <c r="Q9" s="63">
        <f t="shared" si="13"/>
        <v>5.4049552741369682E-2</v>
      </c>
      <c r="R9" s="23">
        <f t="shared" si="14"/>
        <v>11.511455559210527</v>
      </c>
      <c r="S9" s="23">
        <f t="shared" si="15"/>
        <v>0.28536152938431991</v>
      </c>
      <c r="T9" s="62">
        <f t="shared" si="16"/>
        <v>10.356679374999999</v>
      </c>
      <c r="U9" s="63">
        <f t="shared" si="17"/>
        <v>0.25673537552150599</v>
      </c>
    </row>
    <row r="10" spans="1:21" x14ac:dyDescent="0.3">
      <c r="A10" s="16">
        <f t="shared" si="18"/>
        <v>2</v>
      </c>
      <c r="B10" s="66">
        <v>16969.169999999998</v>
      </c>
      <c r="C10" s="86"/>
      <c r="D10" s="66">
        <f t="shared" si="0"/>
        <v>22390.819814999995</v>
      </c>
      <c r="E10" s="67">
        <f t="shared" si="1"/>
        <v>555.0539246502841</v>
      </c>
      <c r="F10" s="66">
        <f t="shared" si="2"/>
        <v>1865.9016512499998</v>
      </c>
      <c r="G10" s="67">
        <f t="shared" si="3"/>
        <v>46.254493720857013</v>
      </c>
      <c r="H10" s="66">
        <f t="shared" si="4"/>
        <v>100.39525708333332</v>
      </c>
      <c r="I10" s="67">
        <f t="shared" si="5"/>
        <v>2.4887334148903024</v>
      </c>
      <c r="J10" s="66">
        <f t="shared" si="6"/>
        <v>50.197078749999989</v>
      </c>
      <c r="K10" s="67">
        <f t="shared" si="7"/>
        <v>1.2443530784657371</v>
      </c>
      <c r="L10" s="62">
        <f t="shared" si="8"/>
        <v>11.331386546052629</v>
      </c>
      <c r="M10" s="63">
        <f t="shared" si="9"/>
        <v>0.28089773514690491</v>
      </c>
      <c r="N10" s="62">
        <f t="shared" si="10"/>
        <v>5.6656932730263145</v>
      </c>
      <c r="O10" s="63">
        <f t="shared" si="11"/>
        <v>0.14044886757345246</v>
      </c>
      <c r="P10" s="62">
        <f t="shared" si="12"/>
        <v>2.2662773092105257</v>
      </c>
      <c r="Q10" s="63">
        <f t="shared" si="13"/>
        <v>5.617954702938098E-2</v>
      </c>
      <c r="R10" s="23">
        <f t="shared" si="14"/>
        <v>11.94107434210526</v>
      </c>
      <c r="S10" s="23">
        <f t="shared" si="15"/>
        <v>0.29601150082437638</v>
      </c>
      <c r="T10" s="62">
        <f t="shared" si="16"/>
        <v>10.764817218749998</v>
      </c>
      <c r="U10" s="63">
        <f t="shared" si="17"/>
        <v>0.26685284838955969</v>
      </c>
    </row>
    <row r="11" spans="1:21" x14ac:dyDescent="0.3">
      <c r="A11" s="16">
        <f t="shared" si="18"/>
        <v>3</v>
      </c>
      <c r="B11" s="66">
        <v>17612.560000000001</v>
      </c>
      <c r="C11" s="86"/>
      <c r="D11" s="66">
        <f t="shared" si="0"/>
        <v>23239.772919999999</v>
      </c>
      <c r="E11" s="67">
        <f t="shared" si="1"/>
        <v>576.09892240684781</v>
      </c>
      <c r="F11" s="66">
        <f t="shared" si="2"/>
        <v>1936.6477433333332</v>
      </c>
      <c r="G11" s="67">
        <f t="shared" si="3"/>
        <v>48.008243533903979</v>
      </c>
      <c r="H11" s="66">
        <f t="shared" si="4"/>
        <v>100.39525708333332</v>
      </c>
      <c r="I11" s="67">
        <f t="shared" si="5"/>
        <v>2.4887334148903024</v>
      </c>
      <c r="J11" s="66">
        <f t="shared" si="6"/>
        <v>50.197078749999989</v>
      </c>
      <c r="K11" s="67">
        <f t="shared" si="7"/>
        <v>1.2443530784657371</v>
      </c>
      <c r="L11" s="62">
        <f t="shared" si="8"/>
        <v>11.761018684210526</v>
      </c>
      <c r="M11" s="63">
        <f t="shared" si="9"/>
        <v>0.29154803765528736</v>
      </c>
      <c r="N11" s="62">
        <f t="shared" si="10"/>
        <v>5.8805093421052632</v>
      </c>
      <c r="O11" s="63">
        <f t="shared" si="11"/>
        <v>0.14577401882764368</v>
      </c>
      <c r="P11" s="62">
        <f t="shared" si="12"/>
        <v>2.3522037368421054</v>
      </c>
      <c r="Q11" s="63">
        <f t="shared" si="13"/>
        <v>5.8309607531057475E-2</v>
      </c>
      <c r="R11" s="23">
        <f t="shared" si="14"/>
        <v>12.370706480263156</v>
      </c>
      <c r="S11" s="23">
        <f t="shared" si="15"/>
        <v>0.30666180333275878</v>
      </c>
      <c r="T11" s="62">
        <f t="shared" si="16"/>
        <v>11.17296775</v>
      </c>
      <c r="U11" s="63">
        <f t="shared" si="17"/>
        <v>0.27697063577252296</v>
      </c>
    </row>
    <row r="12" spans="1:21" x14ac:dyDescent="0.3">
      <c r="A12" s="16">
        <f t="shared" si="18"/>
        <v>4</v>
      </c>
      <c r="B12" s="66">
        <v>18255.93</v>
      </c>
      <c r="C12" s="86"/>
      <c r="D12" s="66">
        <f t="shared" si="0"/>
        <v>24088.699634999997</v>
      </c>
      <c r="E12" s="67">
        <f t="shared" si="1"/>
        <v>597.14326597239949</v>
      </c>
      <c r="F12" s="66">
        <f t="shared" si="2"/>
        <v>2007.3916362499999</v>
      </c>
      <c r="G12" s="67">
        <f t="shared" si="3"/>
        <v>49.761938831033291</v>
      </c>
      <c r="H12" s="66">
        <f t="shared" si="4"/>
        <v>100.39525708333332</v>
      </c>
      <c r="I12" s="67">
        <f t="shared" si="5"/>
        <v>2.4887334148903024</v>
      </c>
      <c r="J12" s="66">
        <f t="shared" si="6"/>
        <v>50.197078749999989</v>
      </c>
      <c r="K12" s="67">
        <f t="shared" si="7"/>
        <v>1.2443530784657371</v>
      </c>
      <c r="L12" s="62">
        <f t="shared" si="8"/>
        <v>12.190637467105262</v>
      </c>
      <c r="M12" s="63">
        <f t="shared" si="9"/>
        <v>0.30219800909534383</v>
      </c>
      <c r="N12" s="62">
        <f t="shared" si="10"/>
        <v>6.0953187335526309</v>
      </c>
      <c r="O12" s="63">
        <f t="shared" si="11"/>
        <v>0.15109900454767192</v>
      </c>
      <c r="P12" s="62">
        <f t="shared" si="12"/>
        <v>2.4381274934210522</v>
      </c>
      <c r="Q12" s="63">
        <f t="shared" si="13"/>
        <v>6.0439601819068767E-2</v>
      </c>
      <c r="R12" s="23">
        <f t="shared" si="14"/>
        <v>12.800325263157895</v>
      </c>
      <c r="S12" s="23">
        <f t="shared" si="15"/>
        <v>0.31731177477281536</v>
      </c>
      <c r="T12" s="62">
        <f t="shared" si="16"/>
        <v>11.581105593749999</v>
      </c>
      <c r="U12" s="63">
        <f t="shared" si="17"/>
        <v>0.28708810864057666</v>
      </c>
    </row>
    <row r="13" spans="1:21" x14ac:dyDescent="0.3">
      <c r="A13" s="16">
        <f t="shared" si="18"/>
        <v>5</v>
      </c>
      <c r="B13" s="66">
        <v>18255.93</v>
      </c>
      <c r="C13" s="86"/>
      <c r="D13" s="66">
        <f t="shared" si="0"/>
        <v>24088.699634999997</v>
      </c>
      <c r="E13" s="67">
        <f t="shared" si="1"/>
        <v>597.14326597239949</v>
      </c>
      <c r="F13" s="66">
        <f t="shared" si="2"/>
        <v>2007.3916362499999</v>
      </c>
      <c r="G13" s="67">
        <f t="shared" si="3"/>
        <v>49.761938831033291</v>
      </c>
      <c r="H13" s="66">
        <f t="shared" si="4"/>
        <v>100.39525708333332</v>
      </c>
      <c r="I13" s="67">
        <f t="shared" si="5"/>
        <v>2.4887334148903024</v>
      </c>
      <c r="J13" s="66">
        <f t="shared" si="6"/>
        <v>50.197078749999989</v>
      </c>
      <c r="K13" s="67">
        <f t="shared" si="7"/>
        <v>1.2443530784657371</v>
      </c>
      <c r="L13" s="62">
        <f t="shared" si="8"/>
        <v>12.190637467105262</v>
      </c>
      <c r="M13" s="63">
        <f t="shared" si="9"/>
        <v>0.30219800909534383</v>
      </c>
      <c r="N13" s="62">
        <f t="shared" si="10"/>
        <v>6.0953187335526309</v>
      </c>
      <c r="O13" s="63">
        <f t="shared" si="11"/>
        <v>0.15109900454767192</v>
      </c>
      <c r="P13" s="62">
        <f t="shared" si="12"/>
        <v>2.4381274934210522</v>
      </c>
      <c r="Q13" s="63">
        <f t="shared" si="13"/>
        <v>6.0439601819068767E-2</v>
      </c>
      <c r="R13" s="23">
        <f t="shared" si="14"/>
        <v>12.800325263157895</v>
      </c>
      <c r="S13" s="23">
        <f t="shared" si="15"/>
        <v>0.31731177477281536</v>
      </c>
      <c r="T13" s="62">
        <f t="shared" si="16"/>
        <v>11.581105593749999</v>
      </c>
      <c r="U13" s="63">
        <f t="shared" si="17"/>
        <v>0.28708810864057666</v>
      </c>
    </row>
    <row r="14" spans="1:21" x14ac:dyDescent="0.3">
      <c r="A14" s="16">
        <f t="shared" si="18"/>
        <v>6</v>
      </c>
      <c r="B14" s="66">
        <v>19172.88</v>
      </c>
      <c r="C14" s="86"/>
      <c r="D14" s="66">
        <f t="shared" si="0"/>
        <v>25298.615159999998</v>
      </c>
      <c r="E14" s="67">
        <f t="shared" si="1"/>
        <v>627.13628838941088</v>
      </c>
      <c r="F14" s="66">
        <f t="shared" si="2"/>
        <v>2108.2179299999998</v>
      </c>
      <c r="G14" s="67">
        <f t="shared" si="3"/>
        <v>52.261357365784242</v>
      </c>
      <c r="H14" s="66">
        <f t="shared" si="4"/>
        <v>100.39525708333332</v>
      </c>
      <c r="I14" s="67">
        <f t="shared" si="5"/>
        <v>2.4887334148903024</v>
      </c>
      <c r="J14" s="66">
        <f t="shared" si="6"/>
        <v>50.197078749999989</v>
      </c>
      <c r="K14" s="67">
        <f t="shared" si="7"/>
        <v>1.2443530784657371</v>
      </c>
      <c r="L14" s="62">
        <f t="shared" si="8"/>
        <v>12.802942894736841</v>
      </c>
      <c r="M14" s="63">
        <f t="shared" si="9"/>
        <v>0.31737666416468163</v>
      </c>
      <c r="N14" s="62">
        <f t="shared" si="10"/>
        <v>6.4014714473684204</v>
      </c>
      <c r="O14" s="63">
        <f t="shared" si="11"/>
        <v>0.15868833208234082</v>
      </c>
      <c r="P14" s="62">
        <f t="shared" si="12"/>
        <v>2.5605885789473684</v>
      </c>
      <c r="Q14" s="63">
        <f t="shared" si="13"/>
        <v>6.3475332832936326E-2</v>
      </c>
      <c r="R14" s="23">
        <f t="shared" si="14"/>
        <v>13.412630690789474</v>
      </c>
      <c r="S14" s="23">
        <f t="shared" si="15"/>
        <v>0.33249042984215316</v>
      </c>
      <c r="T14" s="62">
        <f t="shared" si="16"/>
        <v>12.162795749999999</v>
      </c>
      <c r="U14" s="63">
        <f t="shared" si="17"/>
        <v>0.30150783095644756</v>
      </c>
    </row>
    <row r="15" spans="1:21" x14ac:dyDescent="0.3">
      <c r="A15" s="16">
        <f t="shared" si="18"/>
        <v>7</v>
      </c>
      <c r="B15" s="66">
        <v>19172.88</v>
      </c>
      <c r="C15" s="86"/>
      <c r="D15" s="66">
        <f t="shared" si="0"/>
        <v>25298.615159999998</v>
      </c>
      <c r="E15" s="67">
        <f t="shared" si="1"/>
        <v>627.13628838941088</v>
      </c>
      <c r="F15" s="66">
        <f t="shared" si="2"/>
        <v>2108.2179299999998</v>
      </c>
      <c r="G15" s="67">
        <f t="shared" si="3"/>
        <v>52.261357365784242</v>
      </c>
      <c r="H15" s="66">
        <f t="shared" si="4"/>
        <v>100.39525708333332</v>
      </c>
      <c r="I15" s="67">
        <f t="shared" si="5"/>
        <v>2.4887334148903024</v>
      </c>
      <c r="J15" s="66">
        <f t="shared" si="6"/>
        <v>50.197078749999989</v>
      </c>
      <c r="K15" s="67">
        <f t="shared" si="7"/>
        <v>1.2443530784657371</v>
      </c>
      <c r="L15" s="62">
        <f t="shared" si="8"/>
        <v>12.802942894736841</v>
      </c>
      <c r="M15" s="63">
        <f t="shared" si="9"/>
        <v>0.31737666416468163</v>
      </c>
      <c r="N15" s="62">
        <f t="shared" si="10"/>
        <v>6.4014714473684204</v>
      </c>
      <c r="O15" s="63">
        <f t="shared" si="11"/>
        <v>0.15868833208234082</v>
      </c>
      <c r="P15" s="62">
        <f t="shared" si="12"/>
        <v>2.5605885789473684</v>
      </c>
      <c r="Q15" s="63">
        <f t="shared" si="13"/>
        <v>6.3475332832936326E-2</v>
      </c>
      <c r="R15" s="23">
        <f t="shared" si="14"/>
        <v>13.412630690789474</v>
      </c>
      <c r="S15" s="23">
        <f t="shared" si="15"/>
        <v>0.33249042984215316</v>
      </c>
      <c r="T15" s="62">
        <f t="shared" si="16"/>
        <v>12.162795749999999</v>
      </c>
      <c r="U15" s="63">
        <f t="shared" si="17"/>
        <v>0.30150783095644756</v>
      </c>
    </row>
    <row r="16" spans="1:21" x14ac:dyDescent="0.3">
      <c r="A16" s="16">
        <f t="shared" si="18"/>
        <v>8</v>
      </c>
      <c r="B16" s="66">
        <v>20089.87</v>
      </c>
      <c r="C16" s="86"/>
      <c r="D16" s="66">
        <f t="shared" si="0"/>
        <v>26508.583464999996</v>
      </c>
      <c r="E16" s="67">
        <f t="shared" si="1"/>
        <v>657.13061918844608</v>
      </c>
      <c r="F16" s="66">
        <f t="shared" si="2"/>
        <v>2209.0486220833332</v>
      </c>
      <c r="G16" s="67">
        <f t="shared" si="3"/>
        <v>54.760884932370509</v>
      </c>
      <c r="H16" s="66">
        <f t="shared" si="4"/>
        <v>87.015527083333339</v>
      </c>
      <c r="I16" s="67">
        <f t="shared" si="5"/>
        <v>2.1570585718688777</v>
      </c>
      <c r="J16" s="66">
        <f t="shared" si="6"/>
        <v>36.819547916666679</v>
      </c>
      <c r="K16" s="67">
        <f t="shared" si="7"/>
        <v>0.91273275136196863</v>
      </c>
      <c r="L16" s="62">
        <f t="shared" si="8"/>
        <v>13.415275032894735</v>
      </c>
      <c r="M16" s="63">
        <f t="shared" si="9"/>
        <v>0.33255598137067111</v>
      </c>
      <c r="N16" s="62">
        <f t="shared" si="10"/>
        <v>6.7076375164473676</v>
      </c>
      <c r="O16" s="63">
        <f t="shared" si="11"/>
        <v>0.16627799068533555</v>
      </c>
      <c r="P16" s="62">
        <f t="shared" si="12"/>
        <v>2.6830550065789471</v>
      </c>
      <c r="Q16" s="63">
        <f t="shared" si="13"/>
        <v>6.6511196274134224E-2</v>
      </c>
      <c r="R16" s="23">
        <f t="shared" si="14"/>
        <v>13.943709407894735</v>
      </c>
      <c r="S16" s="23">
        <f t="shared" si="15"/>
        <v>0.34565552735368049</v>
      </c>
      <c r="T16" s="62">
        <f t="shared" si="16"/>
        <v>12.744511281249999</v>
      </c>
      <c r="U16" s="63">
        <f t="shared" si="17"/>
        <v>0.31592818230213754</v>
      </c>
    </row>
    <row r="17" spans="1:21" x14ac:dyDescent="0.3">
      <c r="A17" s="16">
        <f t="shared" si="18"/>
        <v>9</v>
      </c>
      <c r="B17" s="66">
        <v>20089.87</v>
      </c>
      <c r="C17" s="86"/>
      <c r="D17" s="66">
        <f t="shared" si="0"/>
        <v>26508.583464999996</v>
      </c>
      <c r="E17" s="67">
        <f t="shared" si="1"/>
        <v>657.13061918844608</v>
      </c>
      <c r="F17" s="66">
        <f t="shared" si="2"/>
        <v>2209.0486220833332</v>
      </c>
      <c r="G17" s="67">
        <f t="shared" si="3"/>
        <v>54.760884932370509</v>
      </c>
      <c r="H17" s="66">
        <f t="shared" si="4"/>
        <v>87.015527083333339</v>
      </c>
      <c r="I17" s="67">
        <f t="shared" si="5"/>
        <v>2.1570585718688777</v>
      </c>
      <c r="J17" s="66">
        <f t="shared" si="6"/>
        <v>36.819547916666679</v>
      </c>
      <c r="K17" s="67">
        <f t="shared" si="7"/>
        <v>0.91273275136196863</v>
      </c>
      <c r="L17" s="62">
        <f t="shared" si="8"/>
        <v>13.415275032894735</v>
      </c>
      <c r="M17" s="63">
        <f t="shared" si="9"/>
        <v>0.33255598137067111</v>
      </c>
      <c r="N17" s="62">
        <f t="shared" si="10"/>
        <v>6.7076375164473676</v>
      </c>
      <c r="O17" s="63">
        <f t="shared" si="11"/>
        <v>0.16627799068533555</v>
      </c>
      <c r="P17" s="62">
        <f t="shared" si="12"/>
        <v>2.6830550065789471</v>
      </c>
      <c r="Q17" s="63">
        <f t="shared" si="13"/>
        <v>6.6511196274134224E-2</v>
      </c>
      <c r="R17" s="23">
        <f t="shared" si="14"/>
        <v>13.943709407894735</v>
      </c>
      <c r="S17" s="23">
        <f t="shared" si="15"/>
        <v>0.34565552735368049</v>
      </c>
      <c r="T17" s="62">
        <f t="shared" si="16"/>
        <v>12.744511281249999</v>
      </c>
      <c r="U17" s="63">
        <f t="shared" si="17"/>
        <v>0.31592818230213754</v>
      </c>
    </row>
    <row r="18" spans="1:21" x14ac:dyDescent="0.3">
      <c r="A18" s="16">
        <f t="shared" si="18"/>
        <v>10</v>
      </c>
      <c r="B18" s="66">
        <v>21006.86</v>
      </c>
      <c r="C18" s="86"/>
      <c r="D18" s="66">
        <f t="shared" si="0"/>
        <v>27718.551769999998</v>
      </c>
      <c r="E18" s="67">
        <f t="shared" si="1"/>
        <v>687.12494998748139</v>
      </c>
      <c r="F18" s="66">
        <f t="shared" si="2"/>
        <v>2309.8793141666665</v>
      </c>
      <c r="G18" s="67">
        <f t="shared" si="3"/>
        <v>57.260412498956775</v>
      </c>
      <c r="H18" s="66">
        <f t="shared" si="4"/>
        <v>50.197078749999989</v>
      </c>
      <c r="I18" s="67">
        <f t="shared" si="5"/>
        <v>1.2443530784657371</v>
      </c>
      <c r="J18" s="66">
        <f t="shared" si="6"/>
        <v>25.099089166666662</v>
      </c>
      <c r="K18" s="67">
        <f t="shared" si="7"/>
        <v>0.62219016821228268</v>
      </c>
      <c r="L18" s="62">
        <f t="shared" si="8"/>
        <v>14.027607171052631</v>
      </c>
      <c r="M18" s="63">
        <f t="shared" si="9"/>
        <v>0.34773529857666063</v>
      </c>
      <c r="N18" s="62">
        <f t="shared" si="10"/>
        <v>7.0138035855263157</v>
      </c>
      <c r="O18" s="63">
        <f t="shared" si="11"/>
        <v>0.17386764928833032</v>
      </c>
      <c r="P18" s="62">
        <f t="shared" si="12"/>
        <v>2.8055214342105264</v>
      </c>
      <c r="Q18" s="63">
        <f t="shared" si="13"/>
        <v>6.9547059715332121E-2</v>
      </c>
      <c r="R18" s="23">
        <f t="shared" si="14"/>
        <v>14.332447730263157</v>
      </c>
      <c r="S18" s="23">
        <f t="shared" si="15"/>
        <v>0.35529209864831485</v>
      </c>
      <c r="T18" s="62">
        <f t="shared" si="16"/>
        <v>13.3262268125</v>
      </c>
      <c r="U18" s="63">
        <f t="shared" si="17"/>
        <v>0.33034853364782757</v>
      </c>
    </row>
    <row r="19" spans="1:21" x14ac:dyDescent="0.3">
      <c r="A19" s="16">
        <f t="shared" si="18"/>
        <v>11</v>
      </c>
      <c r="B19" s="66">
        <v>21006.86</v>
      </c>
      <c r="C19" s="86"/>
      <c r="D19" s="66">
        <f t="shared" si="0"/>
        <v>27718.551769999998</v>
      </c>
      <c r="E19" s="67">
        <f t="shared" si="1"/>
        <v>687.12494998748139</v>
      </c>
      <c r="F19" s="66">
        <f t="shared" si="2"/>
        <v>2309.8793141666665</v>
      </c>
      <c r="G19" s="67">
        <f t="shared" si="3"/>
        <v>57.260412498956775</v>
      </c>
      <c r="H19" s="66">
        <f t="shared" si="4"/>
        <v>50.197078749999989</v>
      </c>
      <c r="I19" s="67">
        <f t="shared" si="5"/>
        <v>1.2443530784657371</v>
      </c>
      <c r="J19" s="66">
        <f t="shared" si="6"/>
        <v>25.099089166666662</v>
      </c>
      <c r="K19" s="67">
        <f t="shared" si="7"/>
        <v>0.62219016821228268</v>
      </c>
      <c r="L19" s="62">
        <f t="shared" si="8"/>
        <v>14.027607171052631</v>
      </c>
      <c r="M19" s="63">
        <f t="shared" si="9"/>
        <v>0.34773529857666063</v>
      </c>
      <c r="N19" s="62">
        <f t="shared" si="10"/>
        <v>7.0138035855263157</v>
      </c>
      <c r="O19" s="63">
        <f t="shared" si="11"/>
        <v>0.17386764928833032</v>
      </c>
      <c r="P19" s="62">
        <f t="shared" si="12"/>
        <v>2.8055214342105264</v>
      </c>
      <c r="Q19" s="63">
        <f t="shared" si="13"/>
        <v>6.9547059715332121E-2</v>
      </c>
      <c r="R19" s="23">
        <f t="shared" si="14"/>
        <v>14.332447730263157</v>
      </c>
      <c r="S19" s="23">
        <f t="shared" si="15"/>
        <v>0.35529209864831485</v>
      </c>
      <c r="T19" s="62">
        <f t="shared" si="16"/>
        <v>13.3262268125</v>
      </c>
      <c r="U19" s="63">
        <f t="shared" si="17"/>
        <v>0.33034853364782757</v>
      </c>
    </row>
    <row r="20" spans="1:21" x14ac:dyDescent="0.3">
      <c r="A20" s="16">
        <f t="shared" si="18"/>
        <v>12</v>
      </c>
      <c r="B20" s="66">
        <v>21923.82</v>
      </c>
      <c r="C20" s="86"/>
      <c r="D20" s="66">
        <f t="shared" si="0"/>
        <v>28928.480489999998</v>
      </c>
      <c r="E20" s="67">
        <f t="shared" si="1"/>
        <v>717.11829949999867</v>
      </c>
      <c r="F20" s="66">
        <f t="shared" si="2"/>
        <v>2410.7067074999995</v>
      </c>
      <c r="G20" s="67">
        <f t="shared" si="3"/>
        <v>59.759858291666553</v>
      </c>
      <c r="H20" s="66">
        <f t="shared" si="4"/>
        <v>50.197078749999989</v>
      </c>
      <c r="I20" s="67">
        <f t="shared" si="5"/>
        <v>1.2443530784657371</v>
      </c>
      <c r="J20" s="66">
        <f t="shared" si="6"/>
        <v>25.099089166666662</v>
      </c>
      <c r="K20" s="67">
        <f t="shared" si="7"/>
        <v>0.62219016821228268</v>
      </c>
      <c r="L20" s="62">
        <f t="shared" si="8"/>
        <v>14.639919276315789</v>
      </c>
      <c r="M20" s="63">
        <f t="shared" si="9"/>
        <v>0.36291411918016131</v>
      </c>
      <c r="N20" s="62">
        <f t="shared" si="10"/>
        <v>7.3199596381578944</v>
      </c>
      <c r="O20" s="63">
        <f t="shared" si="11"/>
        <v>0.18145705959008065</v>
      </c>
      <c r="P20" s="62">
        <f t="shared" si="12"/>
        <v>2.9279838552631579</v>
      </c>
      <c r="Q20" s="63">
        <f t="shared" si="13"/>
        <v>7.2582823836032262E-2</v>
      </c>
      <c r="R20" s="23">
        <f t="shared" si="14"/>
        <v>14.944759835526312</v>
      </c>
      <c r="S20" s="23">
        <f t="shared" si="15"/>
        <v>0.37047091925181552</v>
      </c>
      <c r="T20" s="62">
        <f t="shared" si="16"/>
        <v>13.907923312499999</v>
      </c>
      <c r="U20" s="63">
        <f t="shared" si="17"/>
        <v>0.34476841322115326</v>
      </c>
    </row>
    <row r="21" spans="1:21" x14ac:dyDescent="0.3">
      <c r="A21" s="16">
        <f t="shared" si="18"/>
        <v>13</v>
      </c>
      <c r="B21" s="66">
        <v>21923.82</v>
      </c>
      <c r="C21" s="86"/>
      <c r="D21" s="66">
        <f t="shared" si="0"/>
        <v>28928.480489999998</v>
      </c>
      <c r="E21" s="67">
        <f t="shared" si="1"/>
        <v>717.11829949999867</v>
      </c>
      <c r="F21" s="66">
        <f t="shared" si="2"/>
        <v>2410.7067074999995</v>
      </c>
      <c r="G21" s="67">
        <f t="shared" si="3"/>
        <v>59.759858291666553</v>
      </c>
      <c r="H21" s="66">
        <f t="shared" si="4"/>
        <v>50.197078749999989</v>
      </c>
      <c r="I21" s="67">
        <f t="shared" si="5"/>
        <v>1.2443530784657371</v>
      </c>
      <c r="J21" s="66">
        <f t="shared" si="6"/>
        <v>25.099089166666662</v>
      </c>
      <c r="K21" s="67">
        <f t="shared" si="7"/>
        <v>0.62219016821228268</v>
      </c>
      <c r="L21" s="62">
        <f t="shared" si="8"/>
        <v>14.639919276315789</v>
      </c>
      <c r="M21" s="63">
        <f t="shared" si="9"/>
        <v>0.36291411918016131</v>
      </c>
      <c r="N21" s="62">
        <f t="shared" si="10"/>
        <v>7.3199596381578944</v>
      </c>
      <c r="O21" s="63">
        <f t="shared" si="11"/>
        <v>0.18145705959008065</v>
      </c>
      <c r="P21" s="62">
        <f t="shared" si="12"/>
        <v>2.9279838552631579</v>
      </c>
      <c r="Q21" s="63">
        <f t="shared" si="13"/>
        <v>7.2582823836032262E-2</v>
      </c>
      <c r="R21" s="23">
        <f t="shared" si="14"/>
        <v>14.944759835526312</v>
      </c>
      <c r="S21" s="23">
        <f t="shared" si="15"/>
        <v>0.37047091925181552</v>
      </c>
      <c r="T21" s="62">
        <f t="shared" si="16"/>
        <v>13.907923312499999</v>
      </c>
      <c r="U21" s="63">
        <f t="shared" si="17"/>
        <v>0.34476841322115326</v>
      </c>
    </row>
    <row r="22" spans="1:21" x14ac:dyDescent="0.3">
      <c r="A22" s="16">
        <f t="shared" si="18"/>
        <v>14</v>
      </c>
      <c r="B22" s="66">
        <v>22840.81</v>
      </c>
      <c r="C22" s="86"/>
      <c r="D22" s="66">
        <f t="shared" si="0"/>
        <v>30138.448795</v>
      </c>
      <c r="E22" s="67">
        <f t="shared" si="1"/>
        <v>747.11263029903398</v>
      </c>
      <c r="F22" s="66">
        <f t="shared" si="2"/>
        <v>2511.5373995833334</v>
      </c>
      <c r="G22" s="67">
        <f t="shared" si="3"/>
        <v>62.259385858252827</v>
      </c>
      <c r="H22" s="66">
        <f t="shared" si="4"/>
        <v>30.273728333333299</v>
      </c>
      <c r="I22" s="67">
        <f t="shared" si="5"/>
        <v>0.7504661224577478</v>
      </c>
      <c r="J22" s="66">
        <f t="shared" si="6"/>
        <v>5.1757387499999679</v>
      </c>
      <c r="K22" s="67">
        <f t="shared" si="7"/>
        <v>0.12830321220429322</v>
      </c>
      <c r="L22" s="62">
        <f t="shared" si="8"/>
        <v>15.252251414473685</v>
      </c>
      <c r="M22" s="63">
        <f t="shared" si="9"/>
        <v>0.37809343638615078</v>
      </c>
      <c r="N22" s="62">
        <f t="shared" si="10"/>
        <v>7.6261257072368425</v>
      </c>
      <c r="O22" s="63">
        <f t="shared" si="11"/>
        <v>0.18904671819307539</v>
      </c>
      <c r="P22" s="62">
        <f t="shared" si="12"/>
        <v>3.0504502828947371</v>
      </c>
      <c r="Q22" s="63">
        <f t="shared" si="13"/>
        <v>7.5618687277230159E-2</v>
      </c>
      <c r="R22" s="23">
        <f t="shared" si="14"/>
        <v>15.436099967105264</v>
      </c>
      <c r="S22" s="23">
        <f t="shared" si="15"/>
        <v>0.38265092295978087</v>
      </c>
      <c r="T22" s="62">
        <f t="shared" si="16"/>
        <v>14.489638843750001</v>
      </c>
      <c r="U22" s="63">
        <f t="shared" si="17"/>
        <v>0.35918876456684329</v>
      </c>
    </row>
    <row r="23" spans="1:21" x14ac:dyDescent="0.3">
      <c r="A23" s="16">
        <f t="shared" si="18"/>
        <v>15</v>
      </c>
      <c r="B23" s="66">
        <v>22840.81</v>
      </c>
      <c r="C23" s="86"/>
      <c r="D23" s="66">
        <f t="shared" si="0"/>
        <v>30138.448795</v>
      </c>
      <c r="E23" s="67">
        <f t="shared" si="1"/>
        <v>747.11263029903398</v>
      </c>
      <c r="F23" s="66">
        <f t="shared" si="2"/>
        <v>2511.5373995833334</v>
      </c>
      <c r="G23" s="67">
        <f t="shared" si="3"/>
        <v>62.259385858252827</v>
      </c>
      <c r="H23" s="66">
        <f t="shared" si="4"/>
        <v>30.273728333333299</v>
      </c>
      <c r="I23" s="67">
        <f t="shared" si="5"/>
        <v>0.7504661224577478</v>
      </c>
      <c r="J23" s="66">
        <f t="shared" si="6"/>
        <v>5.1757387499999679</v>
      </c>
      <c r="K23" s="67">
        <f t="shared" si="7"/>
        <v>0.12830321220429322</v>
      </c>
      <c r="L23" s="62">
        <f t="shared" si="8"/>
        <v>15.252251414473685</v>
      </c>
      <c r="M23" s="63">
        <f t="shared" si="9"/>
        <v>0.37809343638615078</v>
      </c>
      <c r="N23" s="62">
        <f t="shared" si="10"/>
        <v>7.6261257072368425</v>
      </c>
      <c r="O23" s="63">
        <f t="shared" si="11"/>
        <v>0.18904671819307539</v>
      </c>
      <c r="P23" s="62">
        <f t="shared" si="12"/>
        <v>3.0504502828947371</v>
      </c>
      <c r="Q23" s="63">
        <f t="shared" si="13"/>
        <v>7.5618687277230159E-2</v>
      </c>
      <c r="R23" s="23">
        <f t="shared" si="14"/>
        <v>15.436099967105264</v>
      </c>
      <c r="S23" s="23">
        <f t="shared" si="15"/>
        <v>0.38265092295978087</v>
      </c>
      <c r="T23" s="62">
        <f t="shared" si="16"/>
        <v>14.489638843750001</v>
      </c>
      <c r="U23" s="63">
        <f t="shared" si="17"/>
        <v>0.35918876456684329</v>
      </c>
    </row>
    <row r="24" spans="1:21" x14ac:dyDescent="0.3">
      <c r="A24" s="16">
        <f t="shared" si="18"/>
        <v>16</v>
      </c>
      <c r="B24" s="66">
        <v>23757.8</v>
      </c>
      <c r="C24" s="86"/>
      <c r="D24" s="66">
        <f t="shared" si="0"/>
        <v>31348.417099999995</v>
      </c>
      <c r="E24" s="67">
        <f t="shared" si="1"/>
        <v>777.10696109806906</v>
      </c>
      <c r="F24" s="66">
        <f t="shared" si="2"/>
        <v>2612.3680916666663</v>
      </c>
      <c r="G24" s="67">
        <f t="shared" si="3"/>
        <v>64.758913424839079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15.864583552631576</v>
      </c>
      <c r="M24" s="63">
        <f t="shared" si="9"/>
        <v>0.3932727535921402</v>
      </c>
      <c r="N24" s="62">
        <f t="shared" si="10"/>
        <v>7.9322917763157879</v>
      </c>
      <c r="O24" s="63">
        <f t="shared" si="11"/>
        <v>0.1966363767960701</v>
      </c>
      <c r="P24" s="62">
        <f t="shared" si="12"/>
        <v>3.172916710526315</v>
      </c>
      <c r="Q24" s="63">
        <f t="shared" si="13"/>
        <v>7.8654550718428029E-2</v>
      </c>
      <c r="R24" s="23">
        <f t="shared" si="14"/>
        <v>15.864583552631577</v>
      </c>
      <c r="S24" s="23">
        <f t="shared" si="15"/>
        <v>0.3932727535921402</v>
      </c>
      <c r="T24" s="62">
        <f t="shared" si="16"/>
        <v>15.071354374999999</v>
      </c>
      <c r="U24" s="63">
        <f t="shared" si="17"/>
        <v>0.37360911591253321</v>
      </c>
    </row>
    <row r="25" spans="1:21" x14ac:dyDescent="0.3">
      <c r="A25" s="16">
        <f t="shared" si="18"/>
        <v>17</v>
      </c>
      <c r="B25" s="66">
        <v>23757.8</v>
      </c>
      <c r="C25" s="86"/>
      <c r="D25" s="66">
        <f t="shared" si="0"/>
        <v>31348.417099999995</v>
      </c>
      <c r="E25" s="67">
        <f t="shared" si="1"/>
        <v>777.10696109806906</v>
      </c>
      <c r="F25" s="66">
        <f t="shared" si="2"/>
        <v>2612.3680916666663</v>
      </c>
      <c r="G25" s="67">
        <f t="shared" si="3"/>
        <v>64.758913424839079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15.864583552631576</v>
      </c>
      <c r="M25" s="63">
        <f t="shared" si="9"/>
        <v>0.3932727535921402</v>
      </c>
      <c r="N25" s="62">
        <f t="shared" si="10"/>
        <v>7.9322917763157879</v>
      </c>
      <c r="O25" s="63">
        <f t="shared" si="11"/>
        <v>0.1966363767960701</v>
      </c>
      <c r="P25" s="62">
        <f t="shared" si="12"/>
        <v>3.172916710526315</v>
      </c>
      <c r="Q25" s="63">
        <f t="shared" si="13"/>
        <v>7.8654550718428029E-2</v>
      </c>
      <c r="R25" s="23">
        <f t="shared" si="14"/>
        <v>15.864583552631577</v>
      </c>
      <c r="S25" s="23">
        <f t="shared" si="15"/>
        <v>0.3932727535921402</v>
      </c>
      <c r="T25" s="62">
        <f t="shared" si="16"/>
        <v>15.071354374999999</v>
      </c>
      <c r="U25" s="63">
        <f t="shared" si="17"/>
        <v>0.37360911591253321</v>
      </c>
    </row>
    <row r="26" spans="1:21" x14ac:dyDescent="0.3">
      <c r="A26" s="16">
        <f t="shared" si="18"/>
        <v>18</v>
      </c>
      <c r="B26" s="66">
        <v>24674.75</v>
      </c>
      <c r="C26" s="86"/>
      <c r="D26" s="66">
        <f t="shared" si="0"/>
        <v>32558.332624999999</v>
      </c>
      <c r="E26" s="67">
        <f t="shared" si="1"/>
        <v>807.09998351508057</v>
      </c>
      <c r="F26" s="66">
        <f t="shared" si="2"/>
        <v>2713.1943854166661</v>
      </c>
      <c r="G26" s="67">
        <f t="shared" si="3"/>
        <v>67.258331959590038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16.476888980263158</v>
      </c>
      <c r="M26" s="63">
        <f t="shared" si="9"/>
        <v>0.40845140866147805</v>
      </c>
      <c r="N26" s="62">
        <f t="shared" si="10"/>
        <v>8.2384444901315792</v>
      </c>
      <c r="O26" s="63">
        <f t="shared" si="11"/>
        <v>0.20422570433073903</v>
      </c>
      <c r="P26" s="62">
        <f t="shared" si="12"/>
        <v>3.2953777960526316</v>
      </c>
      <c r="Q26" s="63">
        <f t="shared" si="13"/>
        <v>8.1690281732295603E-2</v>
      </c>
      <c r="R26" s="23">
        <f t="shared" si="14"/>
        <v>16.476888980263155</v>
      </c>
      <c r="S26" s="23">
        <f t="shared" si="15"/>
        <v>0.40845140866147794</v>
      </c>
      <c r="T26" s="62">
        <f t="shared" si="16"/>
        <v>15.65304453125</v>
      </c>
      <c r="U26" s="63">
        <f t="shared" si="17"/>
        <v>0.38802883822840412</v>
      </c>
    </row>
    <row r="27" spans="1:21" x14ac:dyDescent="0.3">
      <c r="A27" s="16">
        <f t="shared" si="18"/>
        <v>19</v>
      </c>
      <c r="B27" s="66">
        <v>24674.75</v>
      </c>
      <c r="C27" s="86"/>
      <c r="D27" s="66">
        <f t="shared" si="0"/>
        <v>32558.332624999999</v>
      </c>
      <c r="E27" s="67">
        <f t="shared" si="1"/>
        <v>807.09998351508057</v>
      </c>
      <c r="F27" s="66">
        <f t="shared" si="2"/>
        <v>2713.1943854166661</v>
      </c>
      <c r="G27" s="67">
        <f t="shared" si="3"/>
        <v>67.258331959590038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16.476888980263158</v>
      </c>
      <c r="M27" s="63">
        <f t="shared" si="9"/>
        <v>0.40845140866147805</v>
      </c>
      <c r="N27" s="62">
        <f t="shared" si="10"/>
        <v>8.2384444901315792</v>
      </c>
      <c r="O27" s="63">
        <f t="shared" si="11"/>
        <v>0.20422570433073903</v>
      </c>
      <c r="P27" s="62">
        <f t="shared" si="12"/>
        <v>3.2953777960526316</v>
      </c>
      <c r="Q27" s="63">
        <f t="shared" si="13"/>
        <v>8.1690281732295603E-2</v>
      </c>
      <c r="R27" s="23">
        <f t="shared" si="14"/>
        <v>16.476888980263155</v>
      </c>
      <c r="S27" s="23">
        <f t="shared" si="15"/>
        <v>0.40845140866147794</v>
      </c>
      <c r="T27" s="62">
        <f t="shared" si="16"/>
        <v>15.65304453125</v>
      </c>
      <c r="U27" s="63">
        <f t="shared" si="17"/>
        <v>0.38802883822840412</v>
      </c>
    </row>
    <row r="28" spans="1:21" x14ac:dyDescent="0.3">
      <c r="A28" s="16">
        <f t="shared" si="18"/>
        <v>20</v>
      </c>
      <c r="B28" s="66">
        <v>25591.74</v>
      </c>
      <c r="C28" s="86"/>
      <c r="D28" s="66">
        <f t="shared" si="0"/>
        <v>33768.300929999998</v>
      </c>
      <c r="E28" s="67">
        <f t="shared" si="1"/>
        <v>837.09431431411576</v>
      </c>
      <c r="F28" s="66">
        <f t="shared" si="2"/>
        <v>2814.0250775</v>
      </c>
      <c r="G28" s="67">
        <f t="shared" si="3"/>
        <v>69.757859526176318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17.089221118421051</v>
      </c>
      <c r="M28" s="63">
        <f t="shared" si="9"/>
        <v>0.42363072586746747</v>
      </c>
      <c r="N28" s="62">
        <f t="shared" si="10"/>
        <v>8.5446105592105255</v>
      </c>
      <c r="O28" s="63">
        <f t="shared" si="11"/>
        <v>0.21181536293373374</v>
      </c>
      <c r="P28" s="62">
        <f t="shared" si="12"/>
        <v>3.4178442236842104</v>
      </c>
      <c r="Q28" s="63">
        <f t="shared" si="13"/>
        <v>8.47261451734935E-2</v>
      </c>
      <c r="R28" s="23">
        <f t="shared" si="14"/>
        <v>17.089221118421055</v>
      </c>
      <c r="S28" s="23">
        <f t="shared" si="15"/>
        <v>0.42363072586746758</v>
      </c>
      <c r="T28" s="62">
        <f t="shared" si="16"/>
        <v>16.234760062499998</v>
      </c>
      <c r="U28" s="63">
        <f t="shared" si="17"/>
        <v>0.40244918957409409</v>
      </c>
    </row>
    <row r="29" spans="1:21" x14ac:dyDescent="0.3">
      <c r="A29" s="16">
        <f t="shared" si="18"/>
        <v>21</v>
      </c>
      <c r="B29" s="66">
        <v>25591.74</v>
      </c>
      <c r="C29" s="86"/>
      <c r="D29" s="66">
        <f t="shared" si="0"/>
        <v>33768.300929999998</v>
      </c>
      <c r="E29" s="67">
        <f t="shared" si="1"/>
        <v>837.09431431411576</v>
      </c>
      <c r="F29" s="66">
        <f t="shared" si="2"/>
        <v>2814.0250775</v>
      </c>
      <c r="G29" s="67">
        <f t="shared" si="3"/>
        <v>69.757859526176318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17.089221118421051</v>
      </c>
      <c r="M29" s="63">
        <f t="shared" si="9"/>
        <v>0.42363072586746747</v>
      </c>
      <c r="N29" s="62">
        <f t="shared" si="10"/>
        <v>8.5446105592105255</v>
      </c>
      <c r="O29" s="63">
        <f t="shared" si="11"/>
        <v>0.21181536293373374</v>
      </c>
      <c r="P29" s="62">
        <f t="shared" si="12"/>
        <v>3.4178442236842104</v>
      </c>
      <c r="Q29" s="63">
        <f t="shared" si="13"/>
        <v>8.47261451734935E-2</v>
      </c>
      <c r="R29" s="23">
        <f t="shared" si="14"/>
        <v>17.089221118421055</v>
      </c>
      <c r="S29" s="23">
        <f t="shared" si="15"/>
        <v>0.42363072586746758</v>
      </c>
      <c r="T29" s="62">
        <f t="shared" si="16"/>
        <v>16.234760062499998</v>
      </c>
      <c r="U29" s="63">
        <f t="shared" si="17"/>
        <v>0.40244918957409409</v>
      </c>
    </row>
    <row r="30" spans="1:21" x14ac:dyDescent="0.3">
      <c r="A30" s="16">
        <f t="shared" si="18"/>
        <v>22</v>
      </c>
      <c r="B30" s="66">
        <v>26508.73</v>
      </c>
      <c r="C30" s="86"/>
      <c r="D30" s="66">
        <f t="shared" si="0"/>
        <v>34978.269235</v>
      </c>
      <c r="E30" s="67">
        <f t="shared" si="1"/>
        <v>867.08864511315096</v>
      </c>
      <c r="F30" s="66">
        <f t="shared" si="2"/>
        <v>2914.8557695833333</v>
      </c>
      <c r="G30" s="67">
        <f t="shared" si="3"/>
        <v>72.257387092762585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17.701553256578947</v>
      </c>
      <c r="M30" s="63">
        <f t="shared" si="9"/>
        <v>0.438810043073457</v>
      </c>
      <c r="N30" s="62">
        <f t="shared" si="10"/>
        <v>8.8507766282894735</v>
      </c>
      <c r="O30" s="63">
        <f t="shared" si="11"/>
        <v>0.2194050215367285</v>
      </c>
      <c r="P30" s="62">
        <f t="shared" si="12"/>
        <v>3.5403106513157896</v>
      </c>
      <c r="Q30" s="63">
        <f t="shared" si="13"/>
        <v>8.7762008614691397E-2</v>
      </c>
      <c r="R30" s="23">
        <f t="shared" si="14"/>
        <v>17.701553256578947</v>
      </c>
      <c r="S30" s="23">
        <f t="shared" si="15"/>
        <v>0.438810043073457</v>
      </c>
      <c r="T30" s="62">
        <f t="shared" si="16"/>
        <v>16.816475593749999</v>
      </c>
      <c r="U30" s="63">
        <f t="shared" si="17"/>
        <v>0.41686954091978412</v>
      </c>
    </row>
    <row r="31" spans="1:21" x14ac:dyDescent="0.3">
      <c r="A31" s="16">
        <f t="shared" si="18"/>
        <v>23</v>
      </c>
      <c r="B31" s="66">
        <v>27425.69</v>
      </c>
      <c r="C31" s="86"/>
      <c r="D31" s="66">
        <f t="shared" si="0"/>
        <v>36188.197954999996</v>
      </c>
      <c r="E31" s="67">
        <f t="shared" si="1"/>
        <v>897.08199462566824</v>
      </c>
      <c r="F31" s="66">
        <f t="shared" si="2"/>
        <v>3015.6831629166659</v>
      </c>
      <c r="G31" s="67">
        <f t="shared" si="3"/>
        <v>74.756832885472349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18.313865361842105</v>
      </c>
      <c r="M31" s="63">
        <f t="shared" si="9"/>
        <v>0.45398886367695768</v>
      </c>
      <c r="N31" s="62">
        <f t="shared" si="10"/>
        <v>9.1569326809210523</v>
      </c>
      <c r="O31" s="63">
        <f t="shared" si="11"/>
        <v>0.22699443183847884</v>
      </c>
      <c r="P31" s="62">
        <f t="shared" si="12"/>
        <v>3.6627730723684211</v>
      </c>
      <c r="Q31" s="63">
        <f t="shared" si="13"/>
        <v>9.0797772735391538E-2</v>
      </c>
      <c r="R31" s="23">
        <f t="shared" si="14"/>
        <v>18.313865361842101</v>
      </c>
      <c r="S31" s="23">
        <f t="shared" si="15"/>
        <v>0.45398886367695757</v>
      </c>
      <c r="T31" s="62">
        <f t="shared" si="16"/>
        <v>17.398172093749999</v>
      </c>
      <c r="U31" s="63">
        <f t="shared" si="17"/>
        <v>0.43128942049310975</v>
      </c>
    </row>
    <row r="32" spans="1:21" x14ac:dyDescent="0.3">
      <c r="A32" s="16">
        <f t="shared" si="18"/>
        <v>24</v>
      </c>
      <c r="B32" s="66">
        <v>28342.68</v>
      </c>
      <c r="C32" s="86"/>
      <c r="D32" s="66">
        <f t="shared" si="0"/>
        <v>37398.166259999998</v>
      </c>
      <c r="E32" s="67">
        <f t="shared" si="1"/>
        <v>927.07632542470355</v>
      </c>
      <c r="F32" s="66">
        <f t="shared" si="2"/>
        <v>3116.5138549999997</v>
      </c>
      <c r="G32" s="67">
        <f t="shared" si="3"/>
        <v>77.25636045205863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18.926197500000001</v>
      </c>
      <c r="M32" s="63">
        <f t="shared" si="9"/>
        <v>0.46916818088294715</v>
      </c>
      <c r="N32" s="62">
        <f t="shared" si="10"/>
        <v>9.4630987500000003</v>
      </c>
      <c r="O32" s="63">
        <f t="shared" si="11"/>
        <v>0.23458409044147358</v>
      </c>
      <c r="P32" s="62">
        <f t="shared" si="12"/>
        <v>3.7852395000000003</v>
      </c>
      <c r="Q32" s="63">
        <f t="shared" si="13"/>
        <v>9.3833636176589436E-2</v>
      </c>
      <c r="R32" s="23">
        <f t="shared" si="14"/>
        <v>18.926197500000001</v>
      </c>
      <c r="S32" s="23">
        <f t="shared" si="15"/>
        <v>0.46916818088294715</v>
      </c>
      <c r="T32" s="62">
        <f t="shared" si="16"/>
        <v>17.979887625</v>
      </c>
      <c r="U32" s="63">
        <f t="shared" si="17"/>
        <v>0.44570977183879978</v>
      </c>
    </row>
    <row r="33" spans="1:21" x14ac:dyDescent="0.3">
      <c r="A33" s="16">
        <f t="shared" si="18"/>
        <v>25</v>
      </c>
      <c r="B33" s="66">
        <v>28342.68</v>
      </c>
      <c r="C33" s="86"/>
      <c r="D33" s="66">
        <f t="shared" si="0"/>
        <v>37398.166259999998</v>
      </c>
      <c r="E33" s="67">
        <f t="shared" si="1"/>
        <v>927.07632542470355</v>
      </c>
      <c r="F33" s="66">
        <f t="shared" si="2"/>
        <v>3116.5138549999997</v>
      </c>
      <c r="G33" s="67">
        <f t="shared" si="3"/>
        <v>77.25636045205863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18.926197500000001</v>
      </c>
      <c r="M33" s="63">
        <f t="shared" si="9"/>
        <v>0.46916818088294715</v>
      </c>
      <c r="N33" s="62">
        <f t="shared" si="10"/>
        <v>9.4630987500000003</v>
      </c>
      <c r="O33" s="63">
        <f t="shared" si="11"/>
        <v>0.23458409044147358</v>
      </c>
      <c r="P33" s="62">
        <f t="shared" si="12"/>
        <v>3.7852395000000003</v>
      </c>
      <c r="Q33" s="63">
        <f t="shared" si="13"/>
        <v>9.3833636176589436E-2</v>
      </c>
      <c r="R33" s="23">
        <f t="shared" si="14"/>
        <v>18.926197500000001</v>
      </c>
      <c r="S33" s="23">
        <f t="shared" si="15"/>
        <v>0.46916818088294715</v>
      </c>
      <c r="T33" s="62">
        <f t="shared" si="16"/>
        <v>17.979887625</v>
      </c>
      <c r="U33" s="63">
        <f t="shared" si="17"/>
        <v>0.44570977183879978</v>
      </c>
    </row>
    <row r="34" spans="1:21" x14ac:dyDescent="0.3">
      <c r="A34" s="16">
        <f t="shared" si="18"/>
        <v>26</v>
      </c>
      <c r="B34" s="66">
        <v>28342.68</v>
      </c>
      <c r="C34" s="86"/>
      <c r="D34" s="66">
        <f t="shared" si="0"/>
        <v>37398.166259999998</v>
      </c>
      <c r="E34" s="67">
        <f t="shared" si="1"/>
        <v>927.07632542470355</v>
      </c>
      <c r="F34" s="66">
        <f t="shared" si="2"/>
        <v>3116.5138549999997</v>
      </c>
      <c r="G34" s="67">
        <f t="shared" si="3"/>
        <v>77.25636045205863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18.926197500000001</v>
      </c>
      <c r="M34" s="63">
        <f t="shared" si="9"/>
        <v>0.46916818088294715</v>
      </c>
      <c r="N34" s="62">
        <f t="shared" si="10"/>
        <v>9.4630987500000003</v>
      </c>
      <c r="O34" s="63">
        <f t="shared" si="11"/>
        <v>0.23458409044147358</v>
      </c>
      <c r="P34" s="62">
        <f t="shared" si="12"/>
        <v>3.7852395000000003</v>
      </c>
      <c r="Q34" s="63">
        <f t="shared" si="13"/>
        <v>9.3833636176589436E-2</v>
      </c>
      <c r="R34" s="23">
        <f t="shared" si="14"/>
        <v>18.926197500000001</v>
      </c>
      <c r="S34" s="23">
        <f t="shared" si="15"/>
        <v>0.46916818088294715</v>
      </c>
      <c r="T34" s="62">
        <f t="shared" si="16"/>
        <v>17.979887625</v>
      </c>
      <c r="U34" s="63">
        <f t="shared" si="17"/>
        <v>0.44570977183879978</v>
      </c>
    </row>
    <row r="35" spans="1:21" x14ac:dyDescent="0.3">
      <c r="A35" s="16">
        <f t="shared" si="18"/>
        <v>27</v>
      </c>
      <c r="B35" s="66">
        <v>28342.68</v>
      </c>
      <c r="C35" s="86"/>
      <c r="D35" s="66">
        <f t="shared" si="0"/>
        <v>37398.166259999998</v>
      </c>
      <c r="E35" s="67">
        <f t="shared" si="1"/>
        <v>927.07632542470355</v>
      </c>
      <c r="F35" s="66">
        <f t="shared" si="2"/>
        <v>3116.5138549999997</v>
      </c>
      <c r="G35" s="67">
        <f t="shared" si="3"/>
        <v>77.25636045205863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18.926197500000001</v>
      </c>
      <c r="M35" s="63">
        <f t="shared" si="9"/>
        <v>0.46916818088294715</v>
      </c>
      <c r="N35" s="62">
        <f t="shared" si="10"/>
        <v>9.4630987500000003</v>
      </c>
      <c r="O35" s="63">
        <f t="shared" si="11"/>
        <v>0.23458409044147358</v>
      </c>
      <c r="P35" s="62">
        <f t="shared" si="12"/>
        <v>3.7852395000000003</v>
      </c>
      <c r="Q35" s="63">
        <f t="shared" si="13"/>
        <v>9.3833636176589436E-2</v>
      </c>
      <c r="R35" s="23">
        <f t="shared" si="14"/>
        <v>18.926197500000001</v>
      </c>
      <c r="S35" s="23">
        <f t="shared" si="15"/>
        <v>0.46916818088294715</v>
      </c>
      <c r="T35" s="62">
        <f t="shared" si="16"/>
        <v>17.979887625</v>
      </c>
      <c r="U35" s="63">
        <f t="shared" si="17"/>
        <v>0.44570977183879978</v>
      </c>
    </row>
    <row r="36" spans="1:21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3"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F30:G30"/>
    <mergeCell ref="F35:G35"/>
    <mergeCell ref="F36:G36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P7:Q7"/>
    <mergeCell ref="N8:O8"/>
    <mergeCell ref="T8:U8"/>
    <mergeCell ref="T9:U9"/>
    <mergeCell ref="T10:U10"/>
    <mergeCell ref="T11:U11"/>
    <mergeCell ref="T12:U12"/>
    <mergeCell ref="D33:E33"/>
    <mergeCell ref="D34:E34"/>
    <mergeCell ref="D25:E25"/>
    <mergeCell ref="D26:E26"/>
    <mergeCell ref="D27:E27"/>
    <mergeCell ref="D28:E28"/>
    <mergeCell ref="J6:K6"/>
    <mergeCell ref="L7:M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L10:M10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5703125" style="1" customWidth="1"/>
    <col min="24" max="16384" width="8.85546875" style="1"/>
  </cols>
  <sheetData>
    <row r="1" spans="1:23" ht="16.5" x14ac:dyDescent="0.3">
      <c r="A1" s="5" t="s">
        <v>29</v>
      </c>
      <c r="B1" s="5"/>
      <c r="C1" s="5" t="s">
        <v>77</v>
      </c>
      <c r="D1" s="5"/>
      <c r="E1" s="6"/>
      <c r="G1" s="5"/>
      <c r="H1" s="5"/>
      <c r="N1" s="34">
        <f>D6</f>
        <v>42917</v>
      </c>
      <c r="Q1" s="8" t="s">
        <v>28</v>
      </c>
    </row>
    <row r="2" spans="1:23" x14ac:dyDescent="0.3">
      <c r="A2" s="8"/>
      <c r="T2" s="57" t="s">
        <v>90</v>
      </c>
      <c r="U2" s="11">
        <f>'LOG4'!$U$2</f>
        <v>1.3194999999999999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18761.3</v>
      </c>
      <c r="C8" s="86"/>
      <c r="D8" s="66">
        <f t="shared" ref="D8:D35" si="0">B8*$U$2</f>
        <v>24755.535349999998</v>
      </c>
      <c r="E8" s="67">
        <f t="shared" ref="E8:E35" si="1">D8/40.3399</f>
        <v>613.67369155600284</v>
      </c>
      <c r="F8" s="66">
        <f t="shared" ref="F8:F35" si="2">B8/12*$U$2</f>
        <v>2062.9612791666664</v>
      </c>
      <c r="G8" s="67">
        <f t="shared" ref="G8:G35" si="3">F8/40.3399</f>
        <v>51.139474296333567</v>
      </c>
      <c r="H8" s="66">
        <f t="shared" ref="H8:H35" si="4">((B8&lt;19968.2)*913.03+(B8&gt;19968.2)*(B8&lt;20424.71)*(20424.71-B8+456.51)+(B8&gt;20424.71)*(B8&lt;22659.62)*456.51+(B8&gt;22659.62)*(B8&lt;23116.13)*(23116.13-B8))/12*$U$2</f>
        <v>100.39525708333332</v>
      </c>
      <c r="I8" s="67">
        <f t="shared" ref="I8:I35" si="5">H8/40.3399</f>
        <v>2.4887334148903024</v>
      </c>
      <c r="J8" s="66">
        <f t="shared" ref="J8:J35" si="6">((B8&lt;19968.2)*456.51+(B8&gt;19968.2)*(B8&lt;20196.46)*(20196.46-B8+228.26)+(B8&gt;20196.46)*(B8&lt;22659.62)*228.26+(B8&gt;22659.62)*(B8&lt;22887.88)*(22887.88-B8))/12*$U$2</f>
        <v>50.197078749999989</v>
      </c>
      <c r="K8" s="67">
        <f t="shared" ref="K8:K35" si="7">J8/40.3399</f>
        <v>1.2443530784657371</v>
      </c>
      <c r="L8" s="62">
        <f t="shared" ref="L8:L35" si="8">D8/1976</f>
        <v>12.528104934210525</v>
      </c>
      <c r="M8" s="63">
        <f t="shared" ref="M8:M35" si="9">L8/40.3399</f>
        <v>0.31056360908704594</v>
      </c>
      <c r="N8" s="62">
        <f t="shared" ref="N8:N35" si="10">L8/2</f>
        <v>6.2640524671052624</v>
      </c>
      <c r="O8" s="63">
        <f t="shared" ref="O8:O35" si="11">N8/40.3399</f>
        <v>0.15528180454352297</v>
      </c>
      <c r="P8" s="62">
        <f t="shared" ref="P8:P35" si="12">L8/5</f>
        <v>2.5056209868421049</v>
      </c>
      <c r="Q8" s="63">
        <f t="shared" ref="Q8:Q35" si="13">P8/40.3399</f>
        <v>6.2112721817409185E-2</v>
      </c>
      <c r="R8" s="23">
        <f t="shared" ref="R8:R35" si="14">(F8+H8)/1976*12</f>
        <v>13.137792730263158</v>
      </c>
      <c r="S8" s="23">
        <f t="shared" ref="S8:S35" si="15">R8/40.3399</f>
        <v>0.32567737476451747</v>
      </c>
      <c r="T8" s="62">
        <f t="shared" ref="T8:T35" si="16">D8/2080</f>
        <v>11.901699687499999</v>
      </c>
      <c r="U8" s="63">
        <f t="shared" ref="U8:U35" si="17">T8/40.3399</f>
        <v>0.29503542863269366</v>
      </c>
      <c r="W8" s="36"/>
    </row>
    <row r="9" spans="1:23" x14ac:dyDescent="0.3">
      <c r="A9" s="16">
        <f t="shared" ref="A9:A35" si="18">+A8+1</f>
        <v>1</v>
      </c>
      <c r="B9" s="66">
        <v>19380.830000000002</v>
      </c>
      <c r="C9" s="86"/>
      <c r="D9" s="66">
        <f t="shared" si="0"/>
        <v>25573.005185000002</v>
      </c>
      <c r="E9" s="67">
        <f t="shared" si="1"/>
        <v>633.9382394353978</v>
      </c>
      <c r="F9" s="66">
        <f t="shared" si="2"/>
        <v>2131.0837654166667</v>
      </c>
      <c r="G9" s="67">
        <f t="shared" si="3"/>
        <v>52.828186619616474</v>
      </c>
      <c r="H9" s="66">
        <f t="shared" si="4"/>
        <v>100.39525708333332</v>
      </c>
      <c r="I9" s="67">
        <f t="shared" si="5"/>
        <v>2.4887334148903024</v>
      </c>
      <c r="J9" s="66">
        <f t="shared" si="6"/>
        <v>50.197078749999989</v>
      </c>
      <c r="K9" s="67">
        <f t="shared" si="7"/>
        <v>1.2443530784657371</v>
      </c>
      <c r="L9" s="62">
        <f t="shared" si="8"/>
        <v>12.941804243421053</v>
      </c>
      <c r="M9" s="63">
        <f t="shared" si="9"/>
        <v>0.32081894708269115</v>
      </c>
      <c r="N9" s="62">
        <f t="shared" si="10"/>
        <v>6.4709021217105267</v>
      </c>
      <c r="O9" s="63">
        <f t="shared" si="11"/>
        <v>0.16040947354134558</v>
      </c>
      <c r="P9" s="62">
        <f t="shared" si="12"/>
        <v>2.5883608486842107</v>
      </c>
      <c r="Q9" s="63">
        <f t="shared" si="13"/>
        <v>6.4163789416538233E-2</v>
      </c>
      <c r="R9" s="23">
        <f t="shared" si="14"/>
        <v>13.551492039473686</v>
      </c>
      <c r="S9" s="23">
        <f t="shared" si="15"/>
        <v>0.33593271276016268</v>
      </c>
      <c r="T9" s="62">
        <f t="shared" si="16"/>
        <v>12.294714031250001</v>
      </c>
      <c r="U9" s="63">
        <f t="shared" si="17"/>
        <v>0.30477799972855663</v>
      </c>
      <c r="W9" s="36"/>
    </row>
    <row r="10" spans="1:23" x14ac:dyDescent="0.3">
      <c r="A10" s="16">
        <f t="shared" si="18"/>
        <v>2</v>
      </c>
      <c r="B10" s="66">
        <v>20139.45</v>
      </c>
      <c r="C10" s="86"/>
      <c r="D10" s="66">
        <f t="shared" si="0"/>
        <v>26574.004274999999</v>
      </c>
      <c r="E10" s="67">
        <f t="shared" si="1"/>
        <v>658.75235870688823</v>
      </c>
      <c r="F10" s="66">
        <f t="shared" si="2"/>
        <v>2214.5003562500001</v>
      </c>
      <c r="G10" s="67">
        <f t="shared" si="3"/>
        <v>54.896029892240684</v>
      </c>
      <c r="H10" s="66">
        <f t="shared" si="4"/>
        <v>81.563792916666486</v>
      </c>
      <c r="I10" s="67">
        <f t="shared" si="5"/>
        <v>2.0219136119987033</v>
      </c>
      <c r="J10" s="66">
        <f t="shared" si="6"/>
        <v>31.367813749999822</v>
      </c>
      <c r="K10" s="67">
        <f t="shared" si="7"/>
        <v>0.77758779149179402</v>
      </c>
      <c r="L10" s="62">
        <f t="shared" si="8"/>
        <v>13.448382730263157</v>
      </c>
      <c r="M10" s="63">
        <f t="shared" si="9"/>
        <v>0.33337669975044948</v>
      </c>
      <c r="N10" s="62">
        <f t="shared" si="10"/>
        <v>6.7241913651315786</v>
      </c>
      <c r="O10" s="63">
        <f t="shared" si="11"/>
        <v>0.16668834987522474</v>
      </c>
      <c r="P10" s="62">
        <f t="shared" si="12"/>
        <v>2.6896765460526315</v>
      </c>
      <c r="Q10" s="63">
        <f t="shared" si="13"/>
        <v>6.6675339950089896E-2</v>
      </c>
      <c r="R10" s="23">
        <f t="shared" si="14"/>
        <v>13.943709407894735</v>
      </c>
      <c r="S10" s="23">
        <f t="shared" si="15"/>
        <v>0.34565552735368049</v>
      </c>
      <c r="T10" s="62">
        <f t="shared" si="16"/>
        <v>12.775963593749999</v>
      </c>
      <c r="U10" s="63">
        <f t="shared" si="17"/>
        <v>0.316707864762927</v>
      </c>
      <c r="W10" s="36"/>
    </row>
    <row r="11" spans="1:23" x14ac:dyDescent="0.3">
      <c r="A11" s="16">
        <f t="shared" si="18"/>
        <v>3</v>
      </c>
      <c r="B11" s="66">
        <v>20898.05</v>
      </c>
      <c r="C11" s="86"/>
      <c r="D11" s="66">
        <f t="shared" si="0"/>
        <v>27574.976974999998</v>
      </c>
      <c r="E11" s="67">
        <f t="shared" si="1"/>
        <v>683.56582378736675</v>
      </c>
      <c r="F11" s="66">
        <f t="shared" si="2"/>
        <v>2297.9147479166663</v>
      </c>
      <c r="G11" s="67">
        <f t="shared" si="3"/>
        <v>56.963818648947232</v>
      </c>
      <c r="H11" s="66">
        <f t="shared" si="4"/>
        <v>50.197078749999989</v>
      </c>
      <c r="I11" s="67">
        <f t="shared" si="5"/>
        <v>1.2443530784657371</v>
      </c>
      <c r="J11" s="66">
        <f t="shared" si="6"/>
        <v>25.099089166666662</v>
      </c>
      <c r="K11" s="67">
        <f t="shared" si="7"/>
        <v>0.62219016821228268</v>
      </c>
      <c r="L11" s="62">
        <f t="shared" si="8"/>
        <v>13.954947861842104</v>
      </c>
      <c r="M11" s="63">
        <f t="shared" si="9"/>
        <v>0.345934121349882</v>
      </c>
      <c r="N11" s="62">
        <f t="shared" si="10"/>
        <v>6.9774739309210521</v>
      </c>
      <c r="O11" s="63">
        <f t="shared" si="11"/>
        <v>0.172967060674941</v>
      </c>
      <c r="P11" s="62">
        <f t="shared" si="12"/>
        <v>2.7909895723684208</v>
      </c>
      <c r="Q11" s="63">
        <f t="shared" si="13"/>
        <v>6.9186824269976396E-2</v>
      </c>
      <c r="R11" s="23">
        <f t="shared" si="14"/>
        <v>14.25978842105263</v>
      </c>
      <c r="S11" s="23">
        <f t="shared" si="15"/>
        <v>0.35349092142153621</v>
      </c>
      <c r="T11" s="62">
        <f t="shared" si="16"/>
        <v>13.25720046875</v>
      </c>
      <c r="U11" s="63">
        <f t="shared" si="17"/>
        <v>0.32863741528238788</v>
      </c>
      <c r="W11" s="36"/>
    </row>
    <row r="12" spans="1:23" x14ac:dyDescent="0.3">
      <c r="A12" s="16">
        <f t="shared" si="18"/>
        <v>4</v>
      </c>
      <c r="B12" s="66">
        <v>21652.61</v>
      </c>
      <c r="C12" s="86"/>
      <c r="D12" s="66">
        <f t="shared" si="0"/>
        <v>28570.618895</v>
      </c>
      <c r="E12" s="67">
        <f t="shared" si="1"/>
        <v>708.24714228344635</v>
      </c>
      <c r="F12" s="66">
        <f t="shared" si="2"/>
        <v>2380.8849079166666</v>
      </c>
      <c r="G12" s="67">
        <f t="shared" si="3"/>
        <v>59.020595190287203</v>
      </c>
      <c r="H12" s="66">
        <f t="shared" si="4"/>
        <v>50.197078749999989</v>
      </c>
      <c r="I12" s="67">
        <f t="shared" si="5"/>
        <v>1.2443530784657371</v>
      </c>
      <c r="J12" s="66">
        <f t="shared" si="6"/>
        <v>25.099089166666662</v>
      </c>
      <c r="K12" s="67">
        <f t="shared" si="7"/>
        <v>0.62219016821228268</v>
      </c>
      <c r="L12" s="62">
        <f t="shared" si="8"/>
        <v>14.458815230263157</v>
      </c>
      <c r="M12" s="63">
        <f t="shared" si="9"/>
        <v>0.3584246671474931</v>
      </c>
      <c r="N12" s="62">
        <f t="shared" si="10"/>
        <v>7.2294076151315787</v>
      </c>
      <c r="O12" s="63">
        <f t="shared" si="11"/>
        <v>0.17921233357374655</v>
      </c>
      <c r="P12" s="62">
        <f t="shared" si="12"/>
        <v>2.8917630460526316</v>
      </c>
      <c r="Q12" s="63">
        <f t="shared" si="13"/>
        <v>7.1684933429498623E-2</v>
      </c>
      <c r="R12" s="23">
        <f t="shared" si="14"/>
        <v>14.763655789473683</v>
      </c>
      <c r="S12" s="23">
        <f t="shared" si="15"/>
        <v>0.36598146721914737</v>
      </c>
      <c r="T12" s="62">
        <f t="shared" si="16"/>
        <v>13.73587446875</v>
      </c>
      <c r="U12" s="63">
        <f t="shared" si="17"/>
        <v>0.34050343379011844</v>
      </c>
      <c r="W12" s="36"/>
    </row>
    <row r="13" spans="1:23" x14ac:dyDescent="0.3">
      <c r="A13" s="16">
        <f t="shared" si="18"/>
        <v>5</v>
      </c>
      <c r="B13" s="66">
        <v>21661.919999999998</v>
      </c>
      <c r="C13" s="86"/>
      <c r="D13" s="66">
        <f t="shared" si="0"/>
        <v>28582.903439999995</v>
      </c>
      <c r="E13" s="67">
        <f t="shared" si="1"/>
        <v>708.55166819947488</v>
      </c>
      <c r="F13" s="66">
        <f t="shared" si="2"/>
        <v>2381.9086199999997</v>
      </c>
      <c r="G13" s="67">
        <f t="shared" si="3"/>
        <v>59.045972349956237</v>
      </c>
      <c r="H13" s="66">
        <f t="shared" si="4"/>
        <v>50.197078749999989</v>
      </c>
      <c r="I13" s="67">
        <f t="shared" si="5"/>
        <v>1.2443530784657371</v>
      </c>
      <c r="J13" s="66">
        <f t="shared" si="6"/>
        <v>25.099089166666662</v>
      </c>
      <c r="K13" s="67">
        <f t="shared" si="7"/>
        <v>0.62219016821228268</v>
      </c>
      <c r="L13" s="62">
        <f t="shared" si="8"/>
        <v>14.465032105263155</v>
      </c>
      <c r="M13" s="63">
        <f t="shared" si="9"/>
        <v>0.35857877945317551</v>
      </c>
      <c r="N13" s="62">
        <f t="shared" si="10"/>
        <v>7.2325160526315777</v>
      </c>
      <c r="O13" s="63">
        <f t="shared" si="11"/>
        <v>0.17928938972658776</v>
      </c>
      <c r="P13" s="62">
        <f t="shared" si="12"/>
        <v>2.8930064210526312</v>
      </c>
      <c r="Q13" s="63">
        <f t="shared" si="13"/>
        <v>7.1715755890635113E-2</v>
      </c>
      <c r="R13" s="23">
        <f t="shared" si="14"/>
        <v>14.769872664473681</v>
      </c>
      <c r="S13" s="23">
        <f t="shared" si="15"/>
        <v>0.36613557952482978</v>
      </c>
      <c r="T13" s="62">
        <f t="shared" si="16"/>
        <v>13.741780499999997</v>
      </c>
      <c r="U13" s="63">
        <f t="shared" si="17"/>
        <v>0.34064984048051672</v>
      </c>
      <c r="W13" s="36"/>
    </row>
    <row r="14" spans="1:23" x14ac:dyDescent="0.3">
      <c r="A14" s="16">
        <f t="shared" si="18"/>
        <v>6</v>
      </c>
      <c r="B14" s="66">
        <v>22737.37</v>
      </c>
      <c r="C14" s="86"/>
      <c r="D14" s="66">
        <f t="shared" si="0"/>
        <v>30001.959714999997</v>
      </c>
      <c r="E14" s="67">
        <f t="shared" si="1"/>
        <v>743.72915438560824</v>
      </c>
      <c r="F14" s="66">
        <f t="shared" si="2"/>
        <v>2500.1633095833331</v>
      </c>
      <c r="G14" s="67">
        <f t="shared" si="3"/>
        <v>61.977429532134018</v>
      </c>
      <c r="H14" s="66">
        <f t="shared" si="4"/>
        <v>41.647818333333554</v>
      </c>
      <c r="I14" s="67">
        <f t="shared" si="5"/>
        <v>1.0324224485765596</v>
      </c>
      <c r="J14" s="66">
        <f t="shared" si="6"/>
        <v>16.549828750000223</v>
      </c>
      <c r="K14" s="67">
        <f t="shared" si="7"/>
        <v>0.41025953832310502</v>
      </c>
      <c r="L14" s="62">
        <f t="shared" si="8"/>
        <v>15.183177993421051</v>
      </c>
      <c r="M14" s="63">
        <f t="shared" si="9"/>
        <v>0.37638115100486247</v>
      </c>
      <c r="N14" s="62">
        <f t="shared" si="10"/>
        <v>7.5915889967105254</v>
      </c>
      <c r="O14" s="63">
        <f t="shared" si="11"/>
        <v>0.18819057550243123</v>
      </c>
      <c r="P14" s="62">
        <f t="shared" si="12"/>
        <v>3.0366355986842102</v>
      </c>
      <c r="Q14" s="63">
        <f t="shared" si="13"/>
        <v>7.5276230200972488E-2</v>
      </c>
      <c r="R14" s="23">
        <f t="shared" si="14"/>
        <v>15.436099967105264</v>
      </c>
      <c r="S14" s="23">
        <f t="shared" si="15"/>
        <v>0.38265092295978087</v>
      </c>
      <c r="T14" s="62">
        <f t="shared" si="16"/>
        <v>14.424019093749999</v>
      </c>
      <c r="U14" s="63">
        <f t="shared" si="17"/>
        <v>0.35756209345461937</v>
      </c>
      <c r="W14" s="36"/>
    </row>
    <row r="15" spans="1:23" x14ac:dyDescent="0.3">
      <c r="A15" s="16">
        <f t="shared" si="18"/>
        <v>7</v>
      </c>
      <c r="B15" s="66">
        <v>22749.06</v>
      </c>
      <c r="C15" s="86"/>
      <c r="D15" s="66">
        <f t="shared" si="0"/>
        <v>30017.384669999999</v>
      </c>
      <c r="E15" s="67">
        <f t="shared" si="1"/>
        <v>744.11152903205016</v>
      </c>
      <c r="F15" s="66">
        <f t="shared" si="2"/>
        <v>2501.4487224999998</v>
      </c>
      <c r="G15" s="67">
        <f t="shared" si="3"/>
        <v>62.009294086004175</v>
      </c>
      <c r="H15" s="66">
        <f t="shared" si="4"/>
        <v>40.362405416666633</v>
      </c>
      <c r="I15" s="67">
        <f t="shared" si="5"/>
        <v>1.0005578947063982</v>
      </c>
      <c r="J15" s="66">
        <f t="shared" si="6"/>
        <v>15.264415833333299</v>
      </c>
      <c r="K15" s="67">
        <f t="shared" si="7"/>
        <v>0.37839498445294356</v>
      </c>
      <c r="L15" s="62">
        <f t="shared" si="8"/>
        <v>15.190984144736841</v>
      </c>
      <c r="M15" s="63">
        <f t="shared" si="9"/>
        <v>0.37657466044132093</v>
      </c>
      <c r="N15" s="62">
        <f t="shared" si="10"/>
        <v>7.5954920723684207</v>
      </c>
      <c r="O15" s="63">
        <f t="shared" si="11"/>
        <v>0.18828733022066046</v>
      </c>
      <c r="P15" s="62">
        <f t="shared" si="12"/>
        <v>3.0381968289473682</v>
      </c>
      <c r="Q15" s="63">
        <f t="shared" si="13"/>
        <v>7.5314932088264175E-2</v>
      </c>
      <c r="R15" s="23">
        <f t="shared" si="14"/>
        <v>15.436099967105264</v>
      </c>
      <c r="S15" s="23">
        <f t="shared" si="15"/>
        <v>0.38265092295978087</v>
      </c>
      <c r="T15" s="62">
        <f t="shared" si="16"/>
        <v>14.431434937500001</v>
      </c>
      <c r="U15" s="63">
        <f t="shared" si="17"/>
        <v>0.35774592741925487</v>
      </c>
      <c r="W15" s="36"/>
    </row>
    <row r="16" spans="1:23" x14ac:dyDescent="0.3">
      <c r="A16" s="16">
        <f t="shared" si="18"/>
        <v>8</v>
      </c>
      <c r="B16" s="66">
        <v>23824.51</v>
      </c>
      <c r="C16" s="86"/>
      <c r="D16" s="66">
        <f t="shared" si="0"/>
        <v>31436.440944999995</v>
      </c>
      <c r="E16" s="67">
        <f t="shared" si="1"/>
        <v>779.28901521818341</v>
      </c>
      <c r="F16" s="66">
        <f t="shared" si="2"/>
        <v>2619.7034120833332</v>
      </c>
      <c r="G16" s="67">
        <f t="shared" si="3"/>
        <v>64.940751268181955</v>
      </c>
      <c r="H16" s="66">
        <f t="shared" si="4"/>
        <v>0</v>
      </c>
      <c r="I16" s="67">
        <f t="shared" si="5"/>
        <v>0</v>
      </c>
      <c r="J16" s="66">
        <f t="shared" si="6"/>
        <v>0</v>
      </c>
      <c r="K16" s="67">
        <f t="shared" si="7"/>
        <v>0</v>
      </c>
      <c r="L16" s="62">
        <f t="shared" si="8"/>
        <v>15.909130032894733</v>
      </c>
      <c r="M16" s="63">
        <f t="shared" si="9"/>
        <v>0.39437703199300778</v>
      </c>
      <c r="N16" s="62">
        <f t="shared" si="10"/>
        <v>7.9545650164473667</v>
      </c>
      <c r="O16" s="63">
        <f t="shared" si="11"/>
        <v>0.19718851599650389</v>
      </c>
      <c r="P16" s="62">
        <f t="shared" si="12"/>
        <v>3.1818260065789468</v>
      </c>
      <c r="Q16" s="63">
        <f t="shared" si="13"/>
        <v>7.887540639860155E-2</v>
      </c>
      <c r="R16" s="23">
        <f t="shared" si="14"/>
        <v>15.909130032894737</v>
      </c>
      <c r="S16" s="23">
        <f t="shared" si="15"/>
        <v>0.39437703199300783</v>
      </c>
      <c r="T16" s="62">
        <f t="shared" si="16"/>
        <v>15.113673531249997</v>
      </c>
      <c r="U16" s="63">
        <f t="shared" si="17"/>
        <v>0.37465818039335735</v>
      </c>
      <c r="W16" s="36"/>
    </row>
    <row r="17" spans="1:23" x14ac:dyDescent="0.3">
      <c r="A17" s="16">
        <f t="shared" si="18"/>
        <v>9</v>
      </c>
      <c r="B17" s="66">
        <v>23847.68</v>
      </c>
      <c r="C17" s="86"/>
      <c r="D17" s="66">
        <f t="shared" si="0"/>
        <v>31467.013759999998</v>
      </c>
      <c r="E17" s="67">
        <f t="shared" si="1"/>
        <v>780.04689550544242</v>
      </c>
      <c r="F17" s="66">
        <f t="shared" si="2"/>
        <v>2622.2511466666665</v>
      </c>
      <c r="G17" s="67">
        <f t="shared" si="3"/>
        <v>65.003907958786868</v>
      </c>
      <c r="H17" s="66">
        <f t="shared" si="4"/>
        <v>0</v>
      </c>
      <c r="I17" s="67">
        <f t="shared" si="5"/>
        <v>0</v>
      </c>
      <c r="J17" s="66">
        <f t="shared" si="6"/>
        <v>0</v>
      </c>
      <c r="K17" s="67">
        <f t="shared" si="7"/>
        <v>0</v>
      </c>
      <c r="L17" s="62">
        <f t="shared" si="8"/>
        <v>15.924602105263157</v>
      </c>
      <c r="M17" s="63">
        <f t="shared" si="9"/>
        <v>0.39476057464850328</v>
      </c>
      <c r="N17" s="62">
        <f t="shared" si="10"/>
        <v>7.9623010526315783</v>
      </c>
      <c r="O17" s="63">
        <f t="shared" si="11"/>
        <v>0.19738028732425164</v>
      </c>
      <c r="P17" s="62">
        <f t="shared" si="12"/>
        <v>3.1849204210526314</v>
      </c>
      <c r="Q17" s="63">
        <f t="shared" si="13"/>
        <v>7.8952114929700654E-2</v>
      </c>
      <c r="R17" s="23">
        <f t="shared" si="14"/>
        <v>15.924602105263157</v>
      </c>
      <c r="S17" s="23">
        <f t="shared" si="15"/>
        <v>0.39476057464850328</v>
      </c>
      <c r="T17" s="62">
        <f t="shared" si="16"/>
        <v>15.128371999999999</v>
      </c>
      <c r="U17" s="63">
        <f t="shared" si="17"/>
        <v>0.37502254591607809</v>
      </c>
      <c r="W17" s="36"/>
    </row>
    <row r="18" spans="1:23" x14ac:dyDescent="0.3">
      <c r="A18" s="16">
        <f t="shared" si="18"/>
        <v>10</v>
      </c>
      <c r="B18" s="66">
        <v>24923.16</v>
      </c>
      <c r="C18" s="86"/>
      <c r="D18" s="66">
        <f t="shared" si="0"/>
        <v>32886.109619999996</v>
      </c>
      <c r="E18" s="67">
        <f t="shared" si="1"/>
        <v>815.22536297809359</v>
      </c>
      <c r="F18" s="66">
        <f t="shared" si="2"/>
        <v>2740.5091349999998</v>
      </c>
      <c r="G18" s="67">
        <f t="shared" si="3"/>
        <v>67.935446914841137</v>
      </c>
      <c r="H18" s="66">
        <f t="shared" si="4"/>
        <v>0</v>
      </c>
      <c r="I18" s="67">
        <f t="shared" si="5"/>
        <v>0</v>
      </c>
      <c r="J18" s="66">
        <f t="shared" si="6"/>
        <v>0</v>
      </c>
      <c r="K18" s="67">
        <f t="shared" si="7"/>
        <v>0</v>
      </c>
      <c r="L18" s="62">
        <f t="shared" si="8"/>
        <v>16.642768026315789</v>
      </c>
      <c r="M18" s="63">
        <f t="shared" si="9"/>
        <v>0.41256344280267898</v>
      </c>
      <c r="N18" s="62">
        <f t="shared" si="10"/>
        <v>8.3213840131578944</v>
      </c>
      <c r="O18" s="63">
        <f t="shared" si="11"/>
        <v>0.20628172140133949</v>
      </c>
      <c r="P18" s="62">
        <f t="shared" si="12"/>
        <v>3.3285536052631577</v>
      </c>
      <c r="Q18" s="63">
        <f t="shared" si="13"/>
        <v>8.2512688560535785E-2</v>
      </c>
      <c r="R18" s="23">
        <f t="shared" si="14"/>
        <v>16.642768026315789</v>
      </c>
      <c r="S18" s="23">
        <f t="shared" si="15"/>
        <v>0.41256344280267898</v>
      </c>
      <c r="T18" s="62">
        <f t="shared" si="16"/>
        <v>15.810629624999997</v>
      </c>
      <c r="U18" s="63">
        <f t="shared" si="17"/>
        <v>0.39193527066254497</v>
      </c>
      <c r="W18" s="36"/>
    </row>
    <row r="19" spans="1:23" x14ac:dyDescent="0.3">
      <c r="A19" s="16">
        <f t="shared" si="18"/>
        <v>11</v>
      </c>
      <c r="B19" s="66">
        <v>24931.24</v>
      </c>
      <c r="C19" s="86"/>
      <c r="D19" s="66">
        <f t="shared" si="0"/>
        <v>32896.771179999996</v>
      </c>
      <c r="E19" s="67">
        <f t="shared" si="1"/>
        <v>815.48965614689166</v>
      </c>
      <c r="F19" s="66">
        <f t="shared" si="2"/>
        <v>2741.3975983333335</v>
      </c>
      <c r="G19" s="67">
        <f t="shared" si="3"/>
        <v>67.957471345574319</v>
      </c>
      <c r="H19" s="66">
        <f t="shared" si="4"/>
        <v>0</v>
      </c>
      <c r="I19" s="67">
        <f t="shared" si="5"/>
        <v>0</v>
      </c>
      <c r="J19" s="66">
        <f t="shared" si="6"/>
        <v>0</v>
      </c>
      <c r="K19" s="67">
        <f t="shared" si="7"/>
        <v>0</v>
      </c>
      <c r="L19" s="62">
        <f t="shared" si="8"/>
        <v>16.648163552631576</v>
      </c>
      <c r="M19" s="63">
        <f t="shared" si="9"/>
        <v>0.41269719440632169</v>
      </c>
      <c r="N19" s="62">
        <f t="shared" si="10"/>
        <v>8.3240817763157882</v>
      </c>
      <c r="O19" s="63">
        <f t="shared" si="11"/>
        <v>0.20634859720316084</v>
      </c>
      <c r="P19" s="62">
        <f t="shared" si="12"/>
        <v>3.3296327105263153</v>
      </c>
      <c r="Q19" s="63">
        <f t="shared" si="13"/>
        <v>8.2539438881264332E-2</v>
      </c>
      <c r="R19" s="23">
        <f t="shared" si="14"/>
        <v>16.64816355263158</v>
      </c>
      <c r="S19" s="23">
        <f t="shared" si="15"/>
        <v>0.4126971944063218</v>
      </c>
      <c r="T19" s="62">
        <f t="shared" si="16"/>
        <v>15.815755374999998</v>
      </c>
      <c r="U19" s="63">
        <f t="shared" si="17"/>
        <v>0.39206233468600565</v>
      </c>
      <c r="W19" s="36"/>
    </row>
    <row r="20" spans="1:23" x14ac:dyDescent="0.3">
      <c r="A20" s="16">
        <f t="shared" si="18"/>
        <v>12</v>
      </c>
      <c r="B20" s="66">
        <v>26006.69</v>
      </c>
      <c r="C20" s="86"/>
      <c r="D20" s="66">
        <f t="shared" si="0"/>
        <v>34315.827454999999</v>
      </c>
      <c r="E20" s="67">
        <f t="shared" si="1"/>
        <v>850.66714233302514</v>
      </c>
      <c r="F20" s="66">
        <f t="shared" si="2"/>
        <v>2859.652287916666</v>
      </c>
      <c r="G20" s="67">
        <f t="shared" si="3"/>
        <v>70.888928527752071</v>
      </c>
      <c r="H20" s="66">
        <f t="shared" si="4"/>
        <v>0</v>
      </c>
      <c r="I20" s="67">
        <f t="shared" si="5"/>
        <v>0</v>
      </c>
      <c r="J20" s="66">
        <f t="shared" si="6"/>
        <v>0</v>
      </c>
      <c r="K20" s="67">
        <f t="shared" si="7"/>
        <v>0</v>
      </c>
      <c r="L20" s="62">
        <f t="shared" si="8"/>
        <v>17.366309440789472</v>
      </c>
      <c r="M20" s="63">
        <f t="shared" si="9"/>
        <v>0.43049956595800859</v>
      </c>
      <c r="N20" s="62">
        <f t="shared" si="10"/>
        <v>8.6831547203947359</v>
      </c>
      <c r="O20" s="63">
        <f t="shared" si="11"/>
        <v>0.21524978297900429</v>
      </c>
      <c r="P20" s="62">
        <f t="shared" si="12"/>
        <v>3.4732618881578943</v>
      </c>
      <c r="Q20" s="63">
        <f t="shared" si="13"/>
        <v>8.6099913191601721E-2</v>
      </c>
      <c r="R20" s="23">
        <f t="shared" si="14"/>
        <v>17.366309440789472</v>
      </c>
      <c r="S20" s="23">
        <f t="shared" si="15"/>
        <v>0.43049956595800859</v>
      </c>
      <c r="T20" s="62">
        <f t="shared" si="16"/>
        <v>16.497993968749999</v>
      </c>
      <c r="U20" s="63">
        <f t="shared" si="17"/>
        <v>0.40897458766010819</v>
      </c>
      <c r="W20" s="36"/>
    </row>
    <row r="21" spans="1:23" x14ac:dyDescent="0.3">
      <c r="A21" s="16">
        <f t="shared" si="18"/>
        <v>13</v>
      </c>
      <c r="B21" s="66">
        <v>26014.77</v>
      </c>
      <c r="C21" s="86"/>
      <c r="D21" s="66">
        <f t="shared" si="0"/>
        <v>34326.489014999999</v>
      </c>
      <c r="E21" s="67">
        <f t="shared" si="1"/>
        <v>850.93143550182322</v>
      </c>
      <c r="F21" s="66">
        <f t="shared" si="2"/>
        <v>2860.5407512499996</v>
      </c>
      <c r="G21" s="67">
        <f t="shared" si="3"/>
        <v>70.910952958485268</v>
      </c>
      <c r="H21" s="66">
        <f t="shared" si="4"/>
        <v>0</v>
      </c>
      <c r="I21" s="67">
        <f t="shared" si="5"/>
        <v>0</v>
      </c>
      <c r="J21" s="66">
        <f t="shared" si="6"/>
        <v>0</v>
      </c>
      <c r="K21" s="67">
        <f t="shared" si="7"/>
        <v>0</v>
      </c>
      <c r="L21" s="62">
        <f t="shared" si="8"/>
        <v>17.371704967105263</v>
      </c>
      <c r="M21" s="63">
        <f t="shared" si="9"/>
        <v>0.43063331756165146</v>
      </c>
      <c r="N21" s="62">
        <f t="shared" si="10"/>
        <v>8.6858524835526314</v>
      </c>
      <c r="O21" s="63">
        <f t="shared" si="11"/>
        <v>0.21531665878082573</v>
      </c>
      <c r="P21" s="62">
        <f t="shared" si="12"/>
        <v>3.4743409934210527</v>
      </c>
      <c r="Q21" s="63">
        <f t="shared" si="13"/>
        <v>8.6126663512330295E-2</v>
      </c>
      <c r="R21" s="23">
        <f t="shared" si="14"/>
        <v>17.371704967105259</v>
      </c>
      <c r="S21" s="23">
        <f t="shared" si="15"/>
        <v>0.43063331756165135</v>
      </c>
      <c r="T21" s="62">
        <f t="shared" si="16"/>
        <v>16.50311971875</v>
      </c>
      <c r="U21" s="63">
        <f t="shared" si="17"/>
        <v>0.40910165168356888</v>
      </c>
      <c r="W21" s="36"/>
    </row>
    <row r="22" spans="1:23" x14ac:dyDescent="0.3">
      <c r="A22" s="16">
        <f t="shared" si="18"/>
        <v>14</v>
      </c>
      <c r="B22" s="66">
        <v>27090.25</v>
      </c>
      <c r="C22" s="86"/>
      <c r="D22" s="66">
        <f t="shared" si="0"/>
        <v>35745.584875</v>
      </c>
      <c r="E22" s="67">
        <f t="shared" si="1"/>
        <v>886.10990297447438</v>
      </c>
      <c r="F22" s="66">
        <f t="shared" si="2"/>
        <v>2978.7987395833334</v>
      </c>
      <c r="G22" s="67">
        <f t="shared" si="3"/>
        <v>73.842491914539536</v>
      </c>
      <c r="H22" s="66">
        <f t="shared" si="4"/>
        <v>0</v>
      </c>
      <c r="I22" s="67">
        <f t="shared" si="5"/>
        <v>0</v>
      </c>
      <c r="J22" s="66">
        <f t="shared" si="6"/>
        <v>0</v>
      </c>
      <c r="K22" s="67">
        <f t="shared" si="7"/>
        <v>0</v>
      </c>
      <c r="L22" s="62">
        <f t="shared" si="8"/>
        <v>18.089870888157893</v>
      </c>
      <c r="M22" s="63">
        <f t="shared" si="9"/>
        <v>0.44843618571582711</v>
      </c>
      <c r="N22" s="62">
        <f t="shared" si="10"/>
        <v>9.0449354440789467</v>
      </c>
      <c r="O22" s="63">
        <f t="shared" si="11"/>
        <v>0.22421809285791355</v>
      </c>
      <c r="P22" s="62">
        <f t="shared" si="12"/>
        <v>3.6179741776315786</v>
      </c>
      <c r="Q22" s="63">
        <f t="shared" si="13"/>
        <v>8.9687237143165413E-2</v>
      </c>
      <c r="R22" s="23">
        <f t="shared" si="14"/>
        <v>18.089870888157897</v>
      </c>
      <c r="S22" s="23">
        <f t="shared" si="15"/>
        <v>0.44843618571582716</v>
      </c>
      <c r="T22" s="62">
        <f t="shared" si="16"/>
        <v>17.185377343750002</v>
      </c>
      <c r="U22" s="63">
        <f t="shared" si="17"/>
        <v>0.42601437643003581</v>
      </c>
      <c r="W22" s="36"/>
    </row>
    <row r="23" spans="1:23" x14ac:dyDescent="0.3">
      <c r="A23" s="16">
        <f t="shared" si="18"/>
        <v>15</v>
      </c>
      <c r="B23" s="66">
        <v>27098.3</v>
      </c>
      <c r="C23" s="86"/>
      <c r="D23" s="66">
        <f t="shared" si="0"/>
        <v>35756.206849999995</v>
      </c>
      <c r="E23" s="67">
        <f t="shared" si="1"/>
        <v>886.37321485675466</v>
      </c>
      <c r="F23" s="66">
        <f t="shared" si="2"/>
        <v>2979.6839041666663</v>
      </c>
      <c r="G23" s="67">
        <f t="shared" si="3"/>
        <v>73.864434571396217</v>
      </c>
      <c r="H23" s="66">
        <f t="shared" si="4"/>
        <v>0</v>
      </c>
      <c r="I23" s="67">
        <f t="shared" si="5"/>
        <v>0</v>
      </c>
      <c r="J23" s="66">
        <f t="shared" si="6"/>
        <v>0</v>
      </c>
      <c r="K23" s="67">
        <f t="shared" si="7"/>
        <v>0</v>
      </c>
      <c r="L23" s="62">
        <f t="shared" si="8"/>
        <v>18.095246381578946</v>
      </c>
      <c r="M23" s="63">
        <f t="shared" si="9"/>
        <v>0.44856944071698107</v>
      </c>
      <c r="N23" s="62">
        <f t="shared" si="10"/>
        <v>9.0476231907894729</v>
      </c>
      <c r="O23" s="63">
        <f t="shared" si="11"/>
        <v>0.22428472035849054</v>
      </c>
      <c r="P23" s="62">
        <f t="shared" si="12"/>
        <v>3.6190492763157893</v>
      </c>
      <c r="Q23" s="63">
        <f t="shared" si="13"/>
        <v>8.9713888143396217E-2</v>
      </c>
      <c r="R23" s="23">
        <f t="shared" si="14"/>
        <v>18.095246381578946</v>
      </c>
      <c r="S23" s="23">
        <f t="shared" si="15"/>
        <v>0.44856944071698107</v>
      </c>
      <c r="T23" s="62">
        <f t="shared" si="16"/>
        <v>17.190484062499998</v>
      </c>
      <c r="U23" s="63">
        <f t="shared" si="17"/>
        <v>0.42614096868113205</v>
      </c>
      <c r="W23" s="36"/>
    </row>
    <row r="24" spans="1:23" x14ac:dyDescent="0.3">
      <c r="A24" s="16">
        <f t="shared" si="18"/>
        <v>16</v>
      </c>
      <c r="B24" s="66">
        <v>28173.78</v>
      </c>
      <c r="C24" s="86"/>
      <c r="D24" s="66">
        <f t="shared" si="0"/>
        <v>37175.302709999996</v>
      </c>
      <c r="E24" s="67">
        <f t="shared" si="1"/>
        <v>921.55168232940582</v>
      </c>
      <c r="F24" s="66">
        <f t="shared" si="2"/>
        <v>3097.9418925</v>
      </c>
      <c r="G24" s="67">
        <f t="shared" si="3"/>
        <v>76.795973527450485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18.813412302631576</v>
      </c>
      <c r="M24" s="63">
        <f t="shared" si="9"/>
        <v>0.46637230887115677</v>
      </c>
      <c r="N24" s="62">
        <f t="shared" si="10"/>
        <v>9.4067061513157881</v>
      </c>
      <c r="O24" s="63">
        <f t="shared" si="11"/>
        <v>0.23318615443557839</v>
      </c>
      <c r="P24" s="62">
        <f t="shared" si="12"/>
        <v>3.7626824605263152</v>
      </c>
      <c r="Q24" s="63">
        <f t="shared" si="13"/>
        <v>9.3274461774231349E-2</v>
      </c>
      <c r="R24" s="23">
        <f t="shared" si="14"/>
        <v>18.81341230263158</v>
      </c>
      <c r="S24" s="23">
        <f t="shared" si="15"/>
        <v>0.46637230887115683</v>
      </c>
      <c r="T24" s="62">
        <f t="shared" si="16"/>
        <v>17.8727416875</v>
      </c>
      <c r="U24" s="63">
        <f t="shared" si="17"/>
        <v>0.44305369342759898</v>
      </c>
      <c r="W24" s="36"/>
    </row>
    <row r="25" spans="1:23" x14ac:dyDescent="0.3">
      <c r="A25" s="16">
        <f t="shared" si="18"/>
        <v>17</v>
      </c>
      <c r="B25" s="66">
        <v>28184.81</v>
      </c>
      <c r="C25" s="86"/>
      <c r="D25" s="66">
        <f t="shared" si="0"/>
        <v>37189.856795</v>
      </c>
      <c r="E25" s="67">
        <f t="shared" si="1"/>
        <v>921.91246867245582</v>
      </c>
      <c r="F25" s="66">
        <f t="shared" si="2"/>
        <v>3099.1547329166665</v>
      </c>
      <c r="G25" s="67">
        <f t="shared" si="3"/>
        <v>76.826039056037985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18.820777730263156</v>
      </c>
      <c r="M25" s="63">
        <f t="shared" si="9"/>
        <v>0.46655489305286219</v>
      </c>
      <c r="N25" s="62">
        <f t="shared" si="10"/>
        <v>9.4103888651315781</v>
      </c>
      <c r="O25" s="63">
        <f t="shared" si="11"/>
        <v>0.23327744652643109</v>
      </c>
      <c r="P25" s="62">
        <f t="shared" si="12"/>
        <v>3.7641555460526313</v>
      </c>
      <c r="Q25" s="63">
        <f t="shared" si="13"/>
        <v>9.3310978610572443E-2</v>
      </c>
      <c r="R25" s="23">
        <f t="shared" si="14"/>
        <v>18.820777730263156</v>
      </c>
      <c r="S25" s="23">
        <f t="shared" si="15"/>
        <v>0.46655489305286219</v>
      </c>
      <c r="T25" s="62">
        <f t="shared" si="16"/>
        <v>17.879738843750001</v>
      </c>
      <c r="U25" s="63">
        <f t="shared" si="17"/>
        <v>0.44322714840021915</v>
      </c>
      <c r="W25" s="36"/>
    </row>
    <row r="26" spans="1:23" x14ac:dyDescent="0.3">
      <c r="A26" s="16">
        <f t="shared" si="18"/>
        <v>18</v>
      </c>
      <c r="B26" s="66">
        <v>29260.29</v>
      </c>
      <c r="C26" s="86"/>
      <c r="D26" s="66">
        <f t="shared" si="0"/>
        <v>38608.952655000001</v>
      </c>
      <c r="E26" s="67">
        <f t="shared" si="1"/>
        <v>957.09093614510698</v>
      </c>
      <c r="F26" s="66">
        <f t="shared" si="2"/>
        <v>3217.4127212499998</v>
      </c>
      <c r="G26" s="67">
        <f t="shared" si="3"/>
        <v>79.757578012092239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19.53894365131579</v>
      </c>
      <c r="M26" s="63">
        <f t="shared" si="9"/>
        <v>0.48435776120703794</v>
      </c>
      <c r="N26" s="62">
        <f t="shared" si="10"/>
        <v>9.7694718256578952</v>
      </c>
      <c r="O26" s="63">
        <f t="shared" si="11"/>
        <v>0.24217888060351897</v>
      </c>
      <c r="P26" s="62">
        <f t="shared" si="12"/>
        <v>3.907788730263158</v>
      </c>
      <c r="Q26" s="63">
        <f t="shared" si="13"/>
        <v>9.6871552241407588E-2</v>
      </c>
      <c r="R26" s="23">
        <f t="shared" si="14"/>
        <v>19.538943651315787</v>
      </c>
      <c r="S26" s="23">
        <f t="shared" si="15"/>
        <v>0.48435776120703788</v>
      </c>
      <c r="T26" s="62">
        <f t="shared" si="16"/>
        <v>18.561996468749999</v>
      </c>
      <c r="U26" s="63">
        <f t="shared" si="17"/>
        <v>0.46013987314668603</v>
      </c>
      <c r="W26" s="36"/>
    </row>
    <row r="27" spans="1:23" x14ac:dyDescent="0.3">
      <c r="A27" s="16">
        <f t="shared" si="18"/>
        <v>19</v>
      </c>
      <c r="B27" s="66">
        <v>29271.99</v>
      </c>
      <c r="C27" s="86"/>
      <c r="D27" s="66">
        <f t="shared" si="0"/>
        <v>38624.390804999995</v>
      </c>
      <c r="E27" s="67">
        <f t="shared" si="1"/>
        <v>957.47363788705468</v>
      </c>
      <c r="F27" s="66">
        <f t="shared" si="2"/>
        <v>3218.6992337499996</v>
      </c>
      <c r="G27" s="67">
        <f t="shared" si="3"/>
        <v>79.789469823921223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19.546756480263156</v>
      </c>
      <c r="M27" s="63">
        <f t="shared" si="9"/>
        <v>0.48455143617765922</v>
      </c>
      <c r="N27" s="62">
        <f t="shared" si="10"/>
        <v>9.7733782401315779</v>
      </c>
      <c r="O27" s="63">
        <f t="shared" si="11"/>
        <v>0.24227571808882961</v>
      </c>
      <c r="P27" s="62">
        <f t="shared" si="12"/>
        <v>3.9093512960526313</v>
      </c>
      <c r="Q27" s="63">
        <f t="shared" si="13"/>
        <v>9.6910287235531856E-2</v>
      </c>
      <c r="R27" s="23">
        <f t="shared" si="14"/>
        <v>19.546756480263156</v>
      </c>
      <c r="S27" s="23">
        <f t="shared" si="15"/>
        <v>0.48455143617765922</v>
      </c>
      <c r="T27" s="62">
        <f t="shared" si="16"/>
        <v>18.569418656249997</v>
      </c>
      <c r="U27" s="63">
        <f t="shared" si="17"/>
        <v>0.46032386436877626</v>
      </c>
      <c r="W27" s="36"/>
    </row>
    <row r="28" spans="1:23" x14ac:dyDescent="0.3">
      <c r="A28" s="16">
        <f t="shared" si="18"/>
        <v>20</v>
      </c>
      <c r="B28" s="66">
        <v>30347.439999999999</v>
      </c>
      <c r="C28" s="86"/>
      <c r="D28" s="66">
        <f t="shared" si="0"/>
        <v>40043.447079999998</v>
      </c>
      <c r="E28" s="67">
        <f t="shared" si="1"/>
        <v>992.65112407318804</v>
      </c>
      <c r="F28" s="66">
        <f t="shared" si="2"/>
        <v>3336.953923333333</v>
      </c>
      <c r="G28" s="67">
        <f t="shared" si="3"/>
        <v>82.720927006099004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20.264902368421051</v>
      </c>
      <c r="M28" s="63">
        <f t="shared" si="9"/>
        <v>0.50235380772934612</v>
      </c>
      <c r="N28" s="62">
        <f t="shared" si="10"/>
        <v>10.132451184210526</v>
      </c>
      <c r="O28" s="63">
        <f t="shared" si="11"/>
        <v>0.25117690386467306</v>
      </c>
      <c r="P28" s="62">
        <f t="shared" si="12"/>
        <v>4.0529804736842099</v>
      </c>
      <c r="Q28" s="63">
        <f t="shared" si="13"/>
        <v>0.10047076154586922</v>
      </c>
      <c r="R28" s="23">
        <f t="shared" si="14"/>
        <v>20.264902368421051</v>
      </c>
      <c r="S28" s="23">
        <f t="shared" si="15"/>
        <v>0.50235380772934612</v>
      </c>
      <c r="T28" s="62">
        <f t="shared" si="16"/>
        <v>19.251657249999997</v>
      </c>
      <c r="U28" s="63">
        <f t="shared" si="17"/>
        <v>0.4772361173428788</v>
      </c>
      <c r="W28" s="36"/>
    </row>
    <row r="29" spans="1:23" x14ac:dyDescent="0.3">
      <c r="A29" s="16">
        <f t="shared" si="18"/>
        <v>21</v>
      </c>
      <c r="B29" s="66">
        <v>30359.13</v>
      </c>
      <c r="C29" s="86"/>
      <c r="D29" s="66">
        <f t="shared" si="0"/>
        <v>40058.872035</v>
      </c>
      <c r="E29" s="67">
        <f t="shared" si="1"/>
        <v>993.03349871962996</v>
      </c>
      <c r="F29" s="66">
        <f t="shared" si="2"/>
        <v>3338.2393362500002</v>
      </c>
      <c r="G29" s="67">
        <f t="shared" si="3"/>
        <v>82.752791559969168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20.272708519736842</v>
      </c>
      <c r="M29" s="63">
        <f t="shared" si="9"/>
        <v>0.50254731716580459</v>
      </c>
      <c r="N29" s="62">
        <f t="shared" si="10"/>
        <v>10.136354259868421</v>
      </c>
      <c r="O29" s="63">
        <f t="shared" si="11"/>
        <v>0.25127365858290229</v>
      </c>
      <c r="P29" s="62">
        <f t="shared" si="12"/>
        <v>4.0545417039473683</v>
      </c>
      <c r="Q29" s="63">
        <f t="shared" si="13"/>
        <v>0.10050946343316092</v>
      </c>
      <c r="R29" s="23">
        <f t="shared" si="14"/>
        <v>20.272708519736845</v>
      </c>
      <c r="S29" s="23">
        <f t="shared" si="15"/>
        <v>0.5025473171658047</v>
      </c>
      <c r="T29" s="62">
        <f t="shared" si="16"/>
        <v>19.259073093750001</v>
      </c>
      <c r="U29" s="63">
        <f t="shared" si="17"/>
        <v>0.47741995130751441</v>
      </c>
      <c r="W29" s="36"/>
    </row>
    <row r="30" spans="1:23" x14ac:dyDescent="0.3">
      <c r="A30" s="16">
        <f t="shared" si="18"/>
        <v>22</v>
      </c>
      <c r="B30" s="66">
        <v>31434.61</v>
      </c>
      <c r="C30" s="86"/>
      <c r="D30" s="66">
        <f t="shared" si="0"/>
        <v>41477.967894999994</v>
      </c>
      <c r="E30" s="67">
        <f t="shared" si="1"/>
        <v>1028.2119661922809</v>
      </c>
      <c r="F30" s="66">
        <f t="shared" si="2"/>
        <v>3456.497324583333</v>
      </c>
      <c r="G30" s="67">
        <f t="shared" si="3"/>
        <v>85.684330516023422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20.990874440789472</v>
      </c>
      <c r="M30" s="63">
        <f t="shared" si="9"/>
        <v>0.52035018531998023</v>
      </c>
      <c r="N30" s="62">
        <f t="shared" si="10"/>
        <v>10.495437220394736</v>
      </c>
      <c r="O30" s="63">
        <f t="shared" si="11"/>
        <v>0.26017509265999011</v>
      </c>
      <c r="P30" s="62">
        <f t="shared" si="12"/>
        <v>4.1981748881578946</v>
      </c>
      <c r="Q30" s="63">
        <f t="shared" si="13"/>
        <v>0.10407003706399606</v>
      </c>
      <c r="R30" s="23">
        <f t="shared" si="14"/>
        <v>20.990874440789472</v>
      </c>
      <c r="S30" s="23">
        <f t="shared" si="15"/>
        <v>0.52035018531998023</v>
      </c>
      <c r="T30" s="62">
        <f t="shared" si="16"/>
        <v>19.941330718749999</v>
      </c>
      <c r="U30" s="63">
        <f t="shared" si="17"/>
        <v>0.49433267605398129</v>
      </c>
      <c r="W30" s="36"/>
    </row>
    <row r="31" spans="1:23" x14ac:dyDescent="0.3">
      <c r="A31" s="16">
        <f t="shared" si="18"/>
        <v>23</v>
      </c>
      <c r="B31" s="66">
        <v>32521.759999999998</v>
      </c>
      <c r="C31" s="86"/>
      <c r="D31" s="66">
        <f t="shared" si="0"/>
        <v>42912.462319999991</v>
      </c>
      <c r="E31" s="67">
        <f t="shared" si="1"/>
        <v>1063.7721541203621</v>
      </c>
      <c r="F31" s="66">
        <f t="shared" si="2"/>
        <v>3576.0385266666663</v>
      </c>
      <c r="G31" s="67">
        <f t="shared" si="3"/>
        <v>88.647679510030173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21.716833157894733</v>
      </c>
      <c r="M31" s="63">
        <f t="shared" si="9"/>
        <v>0.53834623184228847</v>
      </c>
      <c r="N31" s="62">
        <f t="shared" si="10"/>
        <v>10.858416578947367</v>
      </c>
      <c r="O31" s="63">
        <f t="shared" si="11"/>
        <v>0.26917311592114423</v>
      </c>
      <c r="P31" s="62">
        <f t="shared" si="12"/>
        <v>4.343366631578947</v>
      </c>
      <c r="Q31" s="63">
        <f t="shared" si="13"/>
        <v>0.10766924636845771</v>
      </c>
      <c r="R31" s="23">
        <f t="shared" si="14"/>
        <v>21.716833157894733</v>
      </c>
      <c r="S31" s="23">
        <f t="shared" si="15"/>
        <v>0.53834623184228847</v>
      </c>
      <c r="T31" s="62">
        <f t="shared" si="16"/>
        <v>20.630991499999997</v>
      </c>
      <c r="U31" s="63">
        <f t="shared" si="17"/>
        <v>0.51142892025017406</v>
      </c>
      <c r="W31" s="36"/>
    </row>
    <row r="32" spans="1:23" x14ac:dyDescent="0.3">
      <c r="A32" s="16">
        <f t="shared" si="18"/>
        <v>24</v>
      </c>
      <c r="B32" s="66">
        <v>33597.24</v>
      </c>
      <c r="C32" s="86"/>
      <c r="D32" s="66">
        <f t="shared" si="0"/>
        <v>44331.558179999993</v>
      </c>
      <c r="E32" s="67">
        <f t="shared" si="1"/>
        <v>1098.9506215930132</v>
      </c>
      <c r="F32" s="66">
        <f t="shared" si="2"/>
        <v>3694.2965149999995</v>
      </c>
      <c r="G32" s="67">
        <f t="shared" si="3"/>
        <v>91.579218466084441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22.434999078947364</v>
      </c>
      <c r="M32" s="63">
        <f t="shared" si="9"/>
        <v>0.55614909999646411</v>
      </c>
      <c r="N32" s="62">
        <f t="shared" si="10"/>
        <v>11.217499539473682</v>
      </c>
      <c r="O32" s="63">
        <f t="shared" si="11"/>
        <v>0.27807454999823206</v>
      </c>
      <c r="P32" s="62">
        <f t="shared" si="12"/>
        <v>4.4869998157894724</v>
      </c>
      <c r="Q32" s="63">
        <f t="shared" si="13"/>
        <v>0.11122981999929282</v>
      </c>
      <c r="R32" s="23">
        <f t="shared" si="14"/>
        <v>22.434999078947367</v>
      </c>
      <c r="S32" s="23">
        <f t="shared" si="15"/>
        <v>0.55614909999646422</v>
      </c>
      <c r="T32" s="62">
        <f t="shared" si="16"/>
        <v>21.313249124999995</v>
      </c>
      <c r="U32" s="63">
        <f t="shared" si="17"/>
        <v>0.52834164499664094</v>
      </c>
      <c r="W32" s="36"/>
    </row>
    <row r="33" spans="1:23" x14ac:dyDescent="0.3">
      <c r="A33" s="16">
        <f t="shared" si="18"/>
        <v>25</v>
      </c>
      <c r="B33" s="66">
        <v>33608.9</v>
      </c>
      <c r="C33" s="86"/>
      <c r="D33" s="66">
        <f t="shared" si="0"/>
        <v>44346.943549999996</v>
      </c>
      <c r="E33" s="67">
        <f t="shared" si="1"/>
        <v>1099.3320149529372</v>
      </c>
      <c r="F33" s="66">
        <f t="shared" si="2"/>
        <v>3695.5786291666664</v>
      </c>
      <c r="G33" s="67">
        <f t="shared" si="3"/>
        <v>91.611001246078104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22.442785197368419</v>
      </c>
      <c r="M33" s="63">
        <f t="shared" si="9"/>
        <v>0.55634211283043389</v>
      </c>
      <c r="N33" s="62">
        <f t="shared" si="10"/>
        <v>11.22139259868421</v>
      </c>
      <c r="O33" s="63">
        <f t="shared" si="11"/>
        <v>0.27817105641521694</v>
      </c>
      <c r="P33" s="62">
        <f t="shared" si="12"/>
        <v>4.488557039473684</v>
      </c>
      <c r="Q33" s="63">
        <f t="shared" si="13"/>
        <v>0.11126842256608678</v>
      </c>
      <c r="R33" s="23">
        <f t="shared" si="14"/>
        <v>22.442785197368419</v>
      </c>
      <c r="S33" s="23">
        <f t="shared" si="15"/>
        <v>0.55634211283043389</v>
      </c>
      <c r="T33" s="62">
        <f t="shared" si="16"/>
        <v>21.320645937499997</v>
      </c>
      <c r="U33" s="63">
        <f t="shared" si="17"/>
        <v>0.52852500718891215</v>
      </c>
      <c r="W33" s="36"/>
    </row>
    <row r="34" spans="1:23" x14ac:dyDescent="0.3">
      <c r="A34" s="16">
        <f t="shared" si="18"/>
        <v>26</v>
      </c>
      <c r="B34" s="66">
        <v>33608.9</v>
      </c>
      <c r="C34" s="86"/>
      <c r="D34" s="66">
        <f t="shared" si="0"/>
        <v>44346.943549999996</v>
      </c>
      <c r="E34" s="67">
        <f t="shared" si="1"/>
        <v>1099.3320149529372</v>
      </c>
      <c r="F34" s="66">
        <f t="shared" si="2"/>
        <v>3695.5786291666664</v>
      </c>
      <c r="G34" s="67">
        <f t="shared" si="3"/>
        <v>91.611001246078104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22.442785197368419</v>
      </c>
      <c r="M34" s="63">
        <f t="shared" si="9"/>
        <v>0.55634211283043389</v>
      </c>
      <c r="N34" s="62">
        <f t="shared" si="10"/>
        <v>11.22139259868421</v>
      </c>
      <c r="O34" s="63">
        <f t="shared" si="11"/>
        <v>0.27817105641521694</v>
      </c>
      <c r="P34" s="62">
        <f t="shared" si="12"/>
        <v>4.488557039473684</v>
      </c>
      <c r="Q34" s="63">
        <f t="shared" si="13"/>
        <v>0.11126842256608678</v>
      </c>
      <c r="R34" s="23">
        <f t="shared" si="14"/>
        <v>22.442785197368419</v>
      </c>
      <c r="S34" s="23">
        <f t="shared" si="15"/>
        <v>0.55634211283043389</v>
      </c>
      <c r="T34" s="62">
        <f t="shared" si="16"/>
        <v>21.320645937499997</v>
      </c>
      <c r="U34" s="63">
        <f t="shared" si="17"/>
        <v>0.52852500718891215</v>
      </c>
      <c r="W34" s="36"/>
    </row>
    <row r="35" spans="1:23" x14ac:dyDescent="0.3">
      <c r="A35" s="16">
        <f t="shared" si="18"/>
        <v>27</v>
      </c>
      <c r="B35" s="66">
        <v>33620.6</v>
      </c>
      <c r="C35" s="86"/>
      <c r="D35" s="66">
        <f t="shared" si="0"/>
        <v>44362.381699999998</v>
      </c>
      <c r="E35" s="67">
        <f t="shared" si="1"/>
        <v>1099.7147166948851</v>
      </c>
      <c r="F35" s="66">
        <f t="shared" si="2"/>
        <v>3696.8651416666662</v>
      </c>
      <c r="G35" s="67">
        <f t="shared" si="3"/>
        <v>91.642893057907088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22.450598026315788</v>
      </c>
      <c r="M35" s="63">
        <f t="shared" si="9"/>
        <v>0.55653578780105528</v>
      </c>
      <c r="N35" s="62">
        <f t="shared" si="10"/>
        <v>11.225299013157894</v>
      </c>
      <c r="O35" s="63">
        <f t="shared" si="11"/>
        <v>0.27826789390052764</v>
      </c>
      <c r="P35" s="62">
        <f t="shared" si="12"/>
        <v>4.4901196052631578</v>
      </c>
      <c r="Q35" s="63">
        <f t="shared" si="13"/>
        <v>0.11130715756021105</v>
      </c>
      <c r="R35" s="23">
        <f t="shared" si="14"/>
        <v>22.450598026315784</v>
      </c>
      <c r="S35" s="23">
        <f t="shared" si="15"/>
        <v>0.55653578780105517</v>
      </c>
      <c r="T35" s="62">
        <f t="shared" si="16"/>
        <v>21.328068124999998</v>
      </c>
      <c r="U35" s="63">
        <f t="shared" si="17"/>
        <v>0.5287089984110025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6"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31</v>
      </c>
      <c r="B1" s="5" t="s">
        <v>1</v>
      </c>
      <c r="C1" s="5" t="s">
        <v>69</v>
      </c>
      <c r="D1" s="5"/>
      <c r="E1" s="6"/>
      <c r="G1" s="5"/>
      <c r="H1" s="5"/>
      <c r="N1" s="34">
        <f>D6</f>
        <v>42917</v>
      </c>
      <c r="Q1" s="8" t="s">
        <v>30</v>
      </c>
    </row>
    <row r="2" spans="1:23" x14ac:dyDescent="0.3">
      <c r="A2" s="8"/>
      <c r="T2" s="57" t="s">
        <v>90</v>
      </c>
      <c r="U2" s="11">
        <f>'LOG4'!$U$2</f>
        <v>1.3194999999999999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</row>
    <row r="4" spans="1:23" x14ac:dyDescent="0.3">
      <c r="A4" s="12"/>
      <c r="B4" s="74" t="s">
        <v>4</v>
      </c>
      <c r="C4" s="80"/>
      <c r="D4" s="80"/>
      <c r="E4" s="75"/>
      <c r="F4" s="13" t="s">
        <v>5</v>
      </c>
      <c r="G4" s="14"/>
      <c r="H4" s="74" t="s">
        <v>6</v>
      </c>
      <c r="I4" s="69"/>
      <c r="J4" s="74" t="s">
        <v>7</v>
      </c>
      <c r="K4" s="75"/>
      <c r="L4" s="74" t="s">
        <v>8</v>
      </c>
      <c r="M4" s="80"/>
      <c r="N4" s="80"/>
      <c r="O4" s="80"/>
      <c r="P4" s="80"/>
      <c r="Q4" s="75"/>
      <c r="R4" s="15" t="s">
        <v>9</v>
      </c>
      <c r="S4" s="15"/>
      <c r="T4" s="15"/>
      <c r="U4" s="14"/>
    </row>
    <row r="5" spans="1:23" x14ac:dyDescent="0.3">
      <c r="A5" s="16"/>
      <c r="B5" s="84">
        <v>1</v>
      </c>
      <c r="C5" s="73"/>
      <c r="D5" s="84"/>
      <c r="E5" s="73"/>
      <c r="F5" s="84"/>
      <c r="G5" s="73"/>
      <c r="H5" s="84"/>
      <c r="I5" s="73"/>
      <c r="J5" s="76" t="s">
        <v>10</v>
      </c>
      <c r="K5" s="73"/>
      <c r="L5" s="76" t="s">
        <v>11</v>
      </c>
      <c r="M5" s="77"/>
      <c r="N5" s="77"/>
      <c r="O5" s="77"/>
      <c r="P5" s="77"/>
      <c r="Q5" s="73"/>
      <c r="R5" s="17"/>
      <c r="S5" s="17"/>
      <c r="T5" s="72" t="s">
        <v>12</v>
      </c>
      <c r="U5" s="73"/>
    </row>
    <row r="6" spans="1:23" x14ac:dyDescent="0.3">
      <c r="A6" s="16"/>
      <c r="B6" s="81" t="s">
        <v>13</v>
      </c>
      <c r="C6" s="82"/>
      <c r="D6" s="85">
        <f>'LOG4'!$D$6</f>
        <v>42917</v>
      </c>
      <c r="E6" s="79"/>
      <c r="F6" s="18">
        <f>D6</f>
        <v>42917</v>
      </c>
      <c r="G6" s="19"/>
      <c r="H6" s="78"/>
      <c r="I6" s="79"/>
      <c r="J6" s="78"/>
      <c r="K6" s="79"/>
      <c r="L6" s="20">
        <v>1</v>
      </c>
      <c r="M6" s="17"/>
      <c r="N6" s="21">
        <v>0.5</v>
      </c>
      <c r="O6" s="17"/>
      <c r="P6" s="83">
        <v>0.2</v>
      </c>
      <c r="Q6" s="82"/>
      <c r="R6" s="17" t="s">
        <v>6</v>
      </c>
      <c r="S6" s="17"/>
      <c r="T6" s="17"/>
      <c r="U6" s="22"/>
    </row>
    <row r="7" spans="1:23" x14ac:dyDescent="0.3">
      <c r="A7" s="16"/>
      <c r="B7" s="74"/>
      <c r="C7" s="75"/>
      <c r="D7" s="68"/>
      <c r="E7" s="69"/>
      <c r="F7" s="37" t="s">
        <v>64</v>
      </c>
      <c r="G7" s="38"/>
      <c r="H7" s="39"/>
      <c r="I7" s="40"/>
      <c r="J7" s="39"/>
      <c r="K7" s="40"/>
      <c r="L7" s="68"/>
      <c r="M7" s="69"/>
      <c r="N7" s="68"/>
      <c r="O7" s="69"/>
      <c r="P7" s="68"/>
      <c r="Q7" s="69"/>
      <c r="R7" s="12"/>
      <c r="S7" s="12"/>
      <c r="T7" s="68"/>
      <c r="U7" s="69"/>
    </row>
    <row r="8" spans="1:23" x14ac:dyDescent="0.3">
      <c r="A8" s="16">
        <v>0</v>
      </c>
      <c r="B8" s="66">
        <v>15985.49</v>
      </c>
      <c r="C8" s="86"/>
      <c r="D8" s="66">
        <f t="shared" ref="D8:D35" si="0">B8*$U$2</f>
        <v>21092.854055</v>
      </c>
      <c r="E8" s="67">
        <f t="shared" ref="E8:E35" si="1">D8/40.3399</f>
        <v>522.87819392214658</v>
      </c>
      <c r="F8" s="70">
        <f t="shared" ref="F8:F35" si="2">B8/12*$U$2</f>
        <v>1757.7378379166666</v>
      </c>
      <c r="G8" s="71">
        <f t="shared" ref="G8:G35" si="3">F8/40.3399</f>
        <v>43.573182826845546</v>
      </c>
      <c r="H8" s="66">
        <f t="shared" ref="H8:H35" si="4">((B8&lt;19968.2)*913.03+(B8&gt;19968.2)*(B8&lt;20424.71)*(20424.71-B8+456.51)+(B8&gt;20424.71)*(B8&lt;22659.62)*456.51+(B8&gt;22659.62)*(B8&lt;23116.13)*(23116.13-B8))/12*$U$2</f>
        <v>100.39525708333332</v>
      </c>
      <c r="I8" s="67">
        <f t="shared" ref="I8:I35" si="5">H8/40.3399</f>
        <v>2.4887334148903024</v>
      </c>
      <c r="J8" s="66">
        <f t="shared" ref="J8:J35" si="6">((B8&lt;19968.2)*456.51+(B8&gt;19968.2)*(B8&lt;20196.46)*(20196.46-B8+228.26)+(B8&gt;20196.46)*(B8&lt;22659.62)*228.26+(B8&gt;22659.62)*(B8&lt;22887.88)*(22887.88-B8))/12*$U$2</f>
        <v>50.197078749999989</v>
      </c>
      <c r="K8" s="67">
        <f t="shared" ref="K8:K35" si="7">J8/40.3399</f>
        <v>1.2443530784657371</v>
      </c>
      <c r="L8" s="62">
        <f t="shared" ref="L8:L35" si="8">D8/1976</f>
        <v>10.674521282894737</v>
      </c>
      <c r="M8" s="63">
        <f t="shared" ref="M8:M35" si="9">L8/40.3399</f>
        <v>0.26461447060837379</v>
      </c>
      <c r="N8" s="62">
        <f t="shared" ref="N8:N35" si="10">L8/2</f>
        <v>5.3372606414473687</v>
      </c>
      <c r="O8" s="63">
        <f t="shared" ref="O8:O35" si="11">N8/40.3399</f>
        <v>0.13230723530418689</v>
      </c>
      <c r="P8" s="62">
        <f t="shared" ref="P8:P35" si="12">L8/5</f>
        <v>2.1349042565789476</v>
      </c>
      <c r="Q8" s="63">
        <f t="shared" ref="Q8:Q35" si="13">P8/40.3399</f>
        <v>5.2922894121674759E-2</v>
      </c>
      <c r="R8" s="23">
        <f t="shared" ref="R8:R35" si="14">(F8+H8)/1976*12</f>
        <v>11.284209078947367</v>
      </c>
      <c r="S8" s="23">
        <f t="shared" ref="S8:S35" si="15">R8/40.3399</f>
        <v>0.2797282362858452</v>
      </c>
      <c r="T8" s="62">
        <f t="shared" ref="T8:T35" si="16">D8/2080</f>
        <v>10.14079521875</v>
      </c>
      <c r="U8" s="63">
        <f t="shared" ref="U8:U35" si="17">T8/40.3399</f>
        <v>0.25138374707795508</v>
      </c>
      <c r="W8" s="36"/>
    </row>
    <row r="9" spans="1:23" x14ac:dyDescent="0.3">
      <c r="A9" s="16">
        <f t="shared" ref="A9:A35" si="18">+A8+1</f>
        <v>1</v>
      </c>
      <c r="B9" s="66">
        <v>16523.25</v>
      </c>
      <c r="C9" s="86"/>
      <c r="D9" s="66">
        <f t="shared" si="0"/>
        <v>21802.428375</v>
      </c>
      <c r="E9" s="67">
        <f t="shared" si="1"/>
        <v>540.46808184948395</v>
      </c>
      <c r="F9" s="66">
        <f t="shared" si="2"/>
        <v>1816.8690312499998</v>
      </c>
      <c r="G9" s="67">
        <f t="shared" si="3"/>
        <v>45.039006820790327</v>
      </c>
      <c r="H9" s="66">
        <f t="shared" si="4"/>
        <v>100.39525708333332</v>
      </c>
      <c r="I9" s="67">
        <f t="shared" si="5"/>
        <v>2.4887334148903024</v>
      </c>
      <c r="J9" s="66">
        <f t="shared" si="6"/>
        <v>50.197078749999989</v>
      </c>
      <c r="K9" s="67">
        <f t="shared" si="7"/>
        <v>1.2443530784657371</v>
      </c>
      <c r="L9" s="62">
        <f t="shared" si="8"/>
        <v>11.033617598684211</v>
      </c>
      <c r="M9" s="63">
        <f t="shared" si="9"/>
        <v>0.27351623575378747</v>
      </c>
      <c r="N9" s="62">
        <f t="shared" si="10"/>
        <v>5.5168087993421056</v>
      </c>
      <c r="O9" s="63">
        <f t="shared" si="11"/>
        <v>0.13675811787689374</v>
      </c>
      <c r="P9" s="62">
        <f t="shared" si="12"/>
        <v>2.2067235197368422</v>
      </c>
      <c r="Q9" s="63">
        <f t="shared" si="13"/>
        <v>5.4703247150757493E-2</v>
      </c>
      <c r="R9" s="23">
        <f t="shared" si="14"/>
        <v>11.64330539473684</v>
      </c>
      <c r="S9" s="23">
        <f t="shared" si="15"/>
        <v>0.28863000143125889</v>
      </c>
      <c r="T9" s="62">
        <f t="shared" si="16"/>
        <v>10.481936718749999</v>
      </c>
      <c r="U9" s="63">
        <f t="shared" si="17"/>
        <v>0.25984042396609808</v>
      </c>
      <c r="W9" s="36"/>
    </row>
    <row r="10" spans="1:23" x14ac:dyDescent="0.3">
      <c r="A10" s="16">
        <f t="shared" si="18"/>
        <v>2</v>
      </c>
      <c r="B10" s="66">
        <v>17168.75</v>
      </c>
      <c r="C10" s="86"/>
      <c r="D10" s="66">
        <f t="shared" si="0"/>
        <v>22654.165624999998</v>
      </c>
      <c r="E10" s="67">
        <f t="shared" si="1"/>
        <v>561.58209675780051</v>
      </c>
      <c r="F10" s="66">
        <f t="shared" si="2"/>
        <v>1887.8471354166666</v>
      </c>
      <c r="G10" s="67">
        <f t="shared" si="3"/>
        <v>46.798508063150045</v>
      </c>
      <c r="H10" s="66">
        <f t="shared" si="4"/>
        <v>100.39525708333332</v>
      </c>
      <c r="I10" s="67">
        <f t="shared" si="5"/>
        <v>2.4887334148903024</v>
      </c>
      <c r="J10" s="66">
        <f t="shared" si="6"/>
        <v>50.197078749999989</v>
      </c>
      <c r="K10" s="67">
        <f t="shared" si="7"/>
        <v>1.2443530784657371</v>
      </c>
      <c r="L10" s="62">
        <f t="shared" si="8"/>
        <v>11.464658717105262</v>
      </c>
      <c r="M10" s="63">
        <f t="shared" si="9"/>
        <v>0.28420146597054685</v>
      </c>
      <c r="N10" s="62">
        <f t="shared" si="10"/>
        <v>5.7323293585526311</v>
      </c>
      <c r="O10" s="63">
        <f t="shared" si="11"/>
        <v>0.14210073298527343</v>
      </c>
      <c r="P10" s="62">
        <f t="shared" si="12"/>
        <v>2.2929317434210525</v>
      </c>
      <c r="Q10" s="63">
        <f t="shared" si="13"/>
        <v>5.6840293194109368E-2</v>
      </c>
      <c r="R10" s="23">
        <f t="shared" si="14"/>
        <v>12.074346513157892</v>
      </c>
      <c r="S10" s="23">
        <f t="shared" si="15"/>
        <v>0.29931523164801827</v>
      </c>
      <c r="T10" s="62">
        <f t="shared" si="16"/>
        <v>10.89142578125</v>
      </c>
      <c r="U10" s="63">
        <f t="shared" si="17"/>
        <v>0.26999139267201949</v>
      </c>
      <c r="W10" s="36"/>
    </row>
    <row r="11" spans="1:23" x14ac:dyDescent="0.3">
      <c r="A11" s="16">
        <f t="shared" si="18"/>
        <v>3</v>
      </c>
      <c r="B11" s="66">
        <v>17817.650000000001</v>
      </c>
      <c r="C11" s="86"/>
      <c r="D11" s="66">
        <f t="shared" si="0"/>
        <v>23510.389175</v>
      </c>
      <c r="E11" s="67">
        <f t="shared" si="1"/>
        <v>582.80732413813621</v>
      </c>
      <c r="F11" s="66">
        <f t="shared" si="2"/>
        <v>1959.1990979166667</v>
      </c>
      <c r="G11" s="67">
        <f t="shared" si="3"/>
        <v>48.567277011511351</v>
      </c>
      <c r="H11" s="66">
        <f t="shared" si="4"/>
        <v>100.39525708333332</v>
      </c>
      <c r="I11" s="67">
        <f t="shared" si="5"/>
        <v>2.4887334148903024</v>
      </c>
      <c r="J11" s="66">
        <f t="shared" si="6"/>
        <v>50.197078749999989</v>
      </c>
      <c r="K11" s="67">
        <f t="shared" si="7"/>
        <v>1.2443530784657371</v>
      </c>
      <c r="L11" s="62">
        <f t="shared" si="8"/>
        <v>11.897970230263159</v>
      </c>
      <c r="M11" s="63">
        <f t="shared" si="9"/>
        <v>0.29494297780270051</v>
      </c>
      <c r="N11" s="62">
        <f t="shared" si="10"/>
        <v>5.9489851151315793</v>
      </c>
      <c r="O11" s="63">
        <f t="shared" si="11"/>
        <v>0.14747148890135026</v>
      </c>
      <c r="P11" s="62">
        <f t="shared" si="12"/>
        <v>2.3795940460526319</v>
      </c>
      <c r="Q11" s="63">
        <f t="shared" si="13"/>
        <v>5.8988595560540105E-2</v>
      </c>
      <c r="R11" s="23">
        <f t="shared" si="14"/>
        <v>12.50765802631579</v>
      </c>
      <c r="S11" s="23">
        <f t="shared" si="15"/>
        <v>0.31005674348017198</v>
      </c>
      <c r="T11" s="62">
        <f t="shared" si="16"/>
        <v>11.303071718750001</v>
      </c>
      <c r="U11" s="63">
        <f t="shared" si="17"/>
        <v>0.2801958289125655</v>
      </c>
      <c r="W11" s="36"/>
    </row>
    <row r="12" spans="1:23" x14ac:dyDescent="0.3">
      <c r="A12" s="16">
        <f t="shared" si="18"/>
        <v>4</v>
      </c>
      <c r="B12" s="66">
        <v>18461.009999999998</v>
      </c>
      <c r="C12" s="86"/>
      <c r="D12" s="66">
        <f t="shared" si="0"/>
        <v>24359.302694999995</v>
      </c>
      <c r="E12" s="67">
        <f t="shared" si="1"/>
        <v>603.85134060818189</v>
      </c>
      <c r="F12" s="66">
        <f t="shared" si="2"/>
        <v>2029.9418912499996</v>
      </c>
      <c r="G12" s="67">
        <f t="shared" si="3"/>
        <v>50.320945050681821</v>
      </c>
      <c r="H12" s="66">
        <f t="shared" si="4"/>
        <v>100.39525708333332</v>
      </c>
      <c r="I12" s="67">
        <f t="shared" si="5"/>
        <v>2.4887334148903024</v>
      </c>
      <c r="J12" s="66">
        <f t="shared" si="6"/>
        <v>50.197078749999989</v>
      </c>
      <c r="K12" s="67">
        <f t="shared" si="7"/>
        <v>1.2443530784657371</v>
      </c>
      <c r="L12" s="62">
        <f t="shared" si="8"/>
        <v>12.327582335526314</v>
      </c>
      <c r="M12" s="63">
        <f t="shared" si="9"/>
        <v>0.30559278370859405</v>
      </c>
      <c r="N12" s="62">
        <f t="shared" si="10"/>
        <v>6.1637911677631569</v>
      </c>
      <c r="O12" s="63">
        <f t="shared" si="11"/>
        <v>0.15279639185429703</v>
      </c>
      <c r="P12" s="62">
        <f t="shared" si="12"/>
        <v>2.465516467105263</v>
      </c>
      <c r="Q12" s="63">
        <f t="shared" si="13"/>
        <v>6.1118556741718816E-2</v>
      </c>
      <c r="R12" s="23">
        <f t="shared" si="14"/>
        <v>12.937270131578945</v>
      </c>
      <c r="S12" s="23">
        <f t="shared" si="15"/>
        <v>0.32070654938606552</v>
      </c>
      <c r="T12" s="62">
        <f t="shared" si="16"/>
        <v>11.711203218749997</v>
      </c>
      <c r="U12" s="63">
        <f t="shared" si="17"/>
        <v>0.29031314452316431</v>
      </c>
      <c r="W12" s="36"/>
    </row>
    <row r="13" spans="1:23" x14ac:dyDescent="0.3">
      <c r="A13" s="16">
        <f t="shared" si="18"/>
        <v>5</v>
      </c>
      <c r="B13" s="66">
        <v>18470.98</v>
      </c>
      <c r="C13" s="86"/>
      <c r="D13" s="66">
        <f t="shared" si="0"/>
        <v>24372.458109999996</v>
      </c>
      <c r="E13" s="67">
        <f t="shared" si="1"/>
        <v>604.17745482760233</v>
      </c>
      <c r="F13" s="66">
        <f t="shared" si="2"/>
        <v>2031.0381758333331</v>
      </c>
      <c r="G13" s="67">
        <f t="shared" si="3"/>
        <v>50.348121235633528</v>
      </c>
      <c r="H13" s="66">
        <f t="shared" si="4"/>
        <v>100.39525708333332</v>
      </c>
      <c r="I13" s="67">
        <f t="shared" si="5"/>
        <v>2.4887334148903024</v>
      </c>
      <c r="J13" s="66">
        <f t="shared" si="6"/>
        <v>50.197078749999989</v>
      </c>
      <c r="K13" s="67">
        <f t="shared" si="7"/>
        <v>1.2443530784657371</v>
      </c>
      <c r="L13" s="62">
        <f t="shared" si="8"/>
        <v>12.334239934210524</v>
      </c>
      <c r="M13" s="63">
        <f t="shared" si="9"/>
        <v>0.30575782126902951</v>
      </c>
      <c r="N13" s="62">
        <f t="shared" si="10"/>
        <v>6.1671199671052621</v>
      </c>
      <c r="O13" s="63">
        <f t="shared" si="11"/>
        <v>0.15287891063451475</v>
      </c>
      <c r="P13" s="62">
        <f t="shared" si="12"/>
        <v>2.4668479868421049</v>
      </c>
      <c r="Q13" s="63">
        <f t="shared" si="13"/>
        <v>6.1151564253805905E-2</v>
      </c>
      <c r="R13" s="23">
        <f t="shared" si="14"/>
        <v>12.943927730263157</v>
      </c>
      <c r="S13" s="23">
        <f t="shared" si="15"/>
        <v>0.32087158694650103</v>
      </c>
      <c r="T13" s="62">
        <f t="shared" si="16"/>
        <v>11.717527937499998</v>
      </c>
      <c r="U13" s="63">
        <f t="shared" si="17"/>
        <v>0.29046993020557804</v>
      </c>
      <c r="W13" s="36"/>
    </row>
    <row r="14" spans="1:23" x14ac:dyDescent="0.3">
      <c r="A14" s="16">
        <f t="shared" si="18"/>
        <v>6</v>
      </c>
      <c r="B14" s="66">
        <v>19387.97</v>
      </c>
      <c r="C14" s="86"/>
      <c r="D14" s="66">
        <f t="shared" si="0"/>
        <v>25582.426414999998</v>
      </c>
      <c r="E14" s="67">
        <f t="shared" si="1"/>
        <v>634.17178562663764</v>
      </c>
      <c r="F14" s="66">
        <f t="shared" si="2"/>
        <v>2131.8688679166667</v>
      </c>
      <c r="G14" s="67">
        <f t="shared" si="3"/>
        <v>52.847648802219801</v>
      </c>
      <c r="H14" s="66">
        <f t="shared" si="4"/>
        <v>100.39525708333332</v>
      </c>
      <c r="I14" s="67">
        <f t="shared" si="5"/>
        <v>2.4887334148903024</v>
      </c>
      <c r="J14" s="66">
        <f t="shared" si="6"/>
        <v>50.197078749999989</v>
      </c>
      <c r="K14" s="67">
        <f t="shared" si="7"/>
        <v>1.2443530784657371</v>
      </c>
      <c r="L14" s="62">
        <f t="shared" si="8"/>
        <v>12.94657207236842</v>
      </c>
      <c r="M14" s="63">
        <f t="shared" si="9"/>
        <v>0.32093713847501903</v>
      </c>
      <c r="N14" s="62">
        <f t="shared" si="10"/>
        <v>6.4732860361842102</v>
      </c>
      <c r="O14" s="63">
        <f t="shared" si="11"/>
        <v>0.16046856923750952</v>
      </c>
      <c r="P14" s="62">
        <f t="shared" si="12"/>
        <v>2.5893144144736842</v>
      </c>
      <c r="Q14" s="63">
        <f t="shared" si="13"/>
        <v>6.418742769500381E-2</v>
      </c>
      <c r="R14" s="23">
        <f t="shared" si="14"/>
        <v>13.556259868421053</v>
      </c>
      <c r="S14" s="23">
        <f t="shared" si="15"/>
        <v>0.33605090415249056</v>
      </c>
      <c r="T14" s="62">
        <f t="shared" si="16"/>
        <v>12.299243468749999</v>
      </c>
      <c r="U14" s="63">
        <f t="shared" si="17"/>
        <v>0.30489028155126807</v>
      </c>
      <c r="W14" s="36"/>
    </row>
    <row r="15" spans="1:23" x14ac:dyDescent="0.3">
      <c r="A15" s="16">
        <f t="shared" si="18"/>
        <v>7</v>
      </c>
      <c r="B15" s="66">
        <v>19397.93</v>
      </c>
      <c r="C15" s="86"/>
      <c r="D15" s="66">
        <f t="shared" si="0"/>
        <v>25595.568635</v>
      </c>
      <c r="E15" s="67">
        <f t="shared" si="1"/>
        <v>634.49757275055219</v>
      </c>
      <c r="F15" s="66">
        <f t="shared" si="2"/>
        <v>2132.9640529166663</v>
      </c>
      <c r="G15" s="67">
        <f t="shared" si="3"/>
        <v>52.874797729212673</v>
      </c>
      <c r="H15" s="66">
        <f t="shared" si="4"/>
        <v>100.39525708333332</v>
      </c>
      <c r="I15" s="67">
        <f t="shared" si="5"/>
        <v>2.4887334148903024</v>
      </c>
      <c r="J15" s="66">
        <f t="shared" si="6"/>
        <v>50.197078749999989</v>
      </c>
      <c r="K15" s="67">
        <f t="shared" si="7"/>
        <v>1.2443530784657371</v>
      </c>
      <c r="L15" s="62">
        <f t="shared" si="8"/>
        <v>12.953222993421052</v>
      </c>
      <c r="M15" s="63">
        <f t="shared" si="9"/>
        <v>0.32110201050129156</v>
      </c>
      <c r="N15" s="62">
        <f t="shared" si="10"/>
        <v>6.4766114967105262</v>
      </c>
      <c r="O15" s="63">
        <f t="shared" si="11"/>
        <v>0.16055100525064578</v>
      </c>
      <c r="P15" s="62">
        <f t="shared" si="12"/>
        <v>2.5906445986842104</v>
      </c>
      <c r="Q15" s="63">
        <f t="shared" si="13"/>
        <v>6.4220402100258311E-2</v>
      </c>
      <c r="R15" s="23">
        <f t="shared" si="14"/>
        <v>13.562910789473683</v>
      </c>
      <c r="S15" s="23">
        <f t="shared" si="15"/>
        <v>0.33621577617876303</v>
      </c>
      <c r="T15" s="62">
        <f t="shared" si="16"/>
        <v>12.305561843750001</v>
      </c>
      <c r="U15" s="63">
        <f t="shared" si="17"/>
        <v>0.30504690997622702</v>
      </c>
      <c r="W15" s="36"/>
    </row>
    <row r="16" spans="1:23" x14ac:dyDescent="0.3">
      <c r="A16" s="16">
        <f t="shared" si="18"/>
        <v>8</v>
      </c>
      <c r="B16" s="66">
        <v>20314.89</v>
      </c>
      <c r="C16" s="86"/>
      <c r="D16" s="66">
        <f t="shared" si="0"/>
        <v>26805.497354999996</v>
      </c>
      <c r="E16" s="67">
        <f t="shared" si="1"/>
        <v>664.49092226306948</v>
      </c>
      <c r="F16" s="66">
        <f t="shared" si="2"/>
        <v>2233.7914462499998</v>
      </c>
      <c r="G16" s="67">
        <f t="shared" si="3"/>
        <v>55.374243521922459</v>
      </c>
      <c r="H16" s="66">
        <f t="shared" si="4"/>
        <v>62.272702916666624</v>
      </c>
      <c r="I16" s="67">
        <f t="shared" si="5"/>
        <v>1.5436999823169275</v>
      </c>
      <c r="J16" s="66">
        <f t="shared" si="6"/>
        <v>25.099089166666662</v>
      </c>
      <c r="K16" s="67">
        <f t="shared" si="7"/>
        <v>0.62219016821228268</v>
      </c>
      <c r="L16" s="62">
        <f t="shared" si="8"/>
        <v>13.565535098684208</v>
      </c>
      <c r="M16" s="63">
        <f t="shared" si="9"/>
        <v>0.33628083110479223</v>
      </c>
      <c r="N16" s="62">
        <f t="shared" si="10"/>
        <v>6.782767549342104</v>
      </c>
      <c r="O16" s="63">
        <f t="shared" si="11"/>
        <v>0.16814041555239612</v>
      </c>
      <c r="P16" s="62">
        <f t="shared" si="12"/>
        <v>2.7131070197368414</v>
      </c>
      <c r="Q16" s="63">
        <f t="shared" si="13"/>
        <v>6.7256166220958438E-2</v>
      </c>
      <c r="R16" s="23">
        <f t="shared" si="14"/>
        <v>13.943709407894735</v>
      </c>
      <c r="S16" s="23">
        <f t="shared" si="15"/>
        <v>0.34565552735368049</v>
      </c>
      <c r="T16" s="62">
        <f t="shared" si="16"/>
        <v>12.887258343749998</v>
      </c>
      <c r="U16" s="63">
        <f t="shared" si="17"/>
        <v>0.31946678954955265</v>
      </c>
      <c r="W16" s="36"/>
    </row>
    <row r="17" spans="1:23" x14ac:dyDescent="0.3">
      <c r="A17" s="16">
        <f t="shared" si="18"/>
        <v>9</v>
      </c>
      <c r="B17" s="66">
        <v>20324.86</v>
      </c>
      <c r="C17" s="86"/>
      <c r="D17" s="66">
        <f t="shared" si="0"/>
        <v>26818.652769999997</v>
      </c>
      <c r="E17" s="67">
        <f t="shared" si="1"/>
        <v>664.81703648248993</v>
      </c>
      <c r="F17" s="66">
        <f t="shared" si="2"/>
        <v>2234.8877308333335</v>
      </c>
      <c r="G17" s="67">
        <f t="shared" si="3"/>
        <v>55.401419706874172</v>
      </c>
      <c r="H17" s="66">
        <f t="shared" si="4"/>
        <v>61.176418333333167</v>
      </c>
      <c r="I17" s="67">
        <f t="shared" si="5"/>
        <v>1.5165237973652181</v>
      </c>
      <c r="J17" s="66">
        <f t="shared" si="6"/>
        <v>25.099089166666662</v>
      </c>
      <c r="K17" s="67">
        <f t="shared" si="7"/>
        <v>0.62219016821228268</v>
      </c>
      <c r="L17" s="62">
        <f t="shared" si="8"/>
        <v>13.57219269736842</v>
      </c>
      <c r="M17" s="63">
        <f t="shared" si="9"/>
        <v>0.33644586866522774</v>
      </c>
      <c r="N17" s="62">
        <f t="shared" si="10"/>
        <v>6.7860963486842101</v>
      </c>
      <c r="O17" s="63">
        <f t="shared" si="11"/>
        <v>0.16822293433261387</v>
      </c>
      <c r="P17" s="62">
        <f t="shared" si="12"/>
        <v>2.7144385394736839</v>
      </c>
      <c r="Q17" s="63">
        <f t="shared" si="13"/>
        <v>6.7289173733045549E-2</v>
      </c>
      <c r="R17" s="23">
        <f t="shared" si="14"/>
        <v>13.943709407894735</v>
      </c>
      <c r="S17" s="23">
        <f t="shared" si="15"/>
        <v>0.34565552735368049</v>
      </c>
      <c r="T17" s="62">
        <f t="shared" si="16"/>
        <v>12.893583062499999</v>
      </c>
      <c r="U17" s="63">
        <f t="shared" si="17"/>
        <v>0.31962357523196633</v>
      </c>
      <c r="W17" s="36"/>
    </row>
    <row r="18" spans="1:23" x14ac:dyDescent="0.3">
      <c r="A18" s="16">
        <f t="shared" si="18"/>
        <v>10</v>
      </c>
      <c r="B18" s="66">
        <v>21241.85</v>
      </c>
      <c r="C18" s="86"/>
      <c r="D18" s="66">
        <f t="shared" si="0"/>
        <v>28028.621074999995</v>
      </c>
      <c r="E18" s="67">
        <f t="shared" si="1"/>
        <v>694.81136728152512</v>
      </c>
      <c r="F18" s="66">
        <f t="shared" si="2"/>
        <v>2335.7184229166664</v>
      </c>
      <c r="G18" s="67">
        <f t="shared" si="3"/>
        <v>57.900947273460432</v>
      </c>
      <c r="H18" s="66">
        <f t="shared" si="4"/>
        <v>50.197078749999989</v>
      </c>
      <c r="I18" s="67">
        <f t="shared" si="5"/>
        <v>1.2443530784657371</v>
      </c>
      <c r="J18" s="66">
        <f t="shared" si="6"/>
        <v>25.099089166666662</v>
      </c>
      <c r="K18" s="67">
        <f t="shared" si="7"/>
        <v>0.62219016821228268</v>
      </c>
      <c r="L18" s="62">
        <f t="shared" si="8"/>
        <v>14.184524835526313</v>
      </c>
      <c r="M18" s="63">
        <f t="shared" si="9"/>
        <v>0.35162518587121716</v>
      </c>
      <c r="N18" s="62">
        <f t="shared" si="10"/>
        <v>7.0922624177631564</v>
      </c>
      <c r="O18" s="63">
        <f t="shared" si="11"/>
        <v>0.17581259293560858</v>
      </c>
      <c r="P18" s="62">
        <f t="shared" si="12"/>
        <v>2.8369049671052626</v>
      </c>
      <c r="Q18" s="63">
        <f t="shared" si="13"/>
        <v>7.0325037174243432E-2</v>
      </c>
      <c r="R18" s="23">
        <f t="shared" si="14"/>
        <v>14.48936539473684</v>
      </c>
      <c r="S18" s="23">
        <f t="shared" si="15"/>
        <v>0.35918198594287143</v>
      </c>
      <c r="T18" s="62">
        <f t="shared" si="16"/>
        <v>13.475298593749997</v>
      </c>
      <c r="U18" s="63">
        <f t="shared" si="17"/>
        <v>0.3340439265776563</v>
      </c>
      <c r="W18" s="36"/>
    </row>
    <row r="19" spans="1:23" x14ac:dyDescent="0.3">
      <c r="A19" s="16">
        <f t="shared" si="18"/>
        <v>11</v>
      </c>
      <c r="B19" s="66">
        <v>21251.81</v>
      </c>
      <c r="C19" s="86"/>
      <c r="D19" s="66">
        <f t="shared" si="0"/>
        <v>28041.763295000001</v>
      </c>
      <c r="E19" s="67">
        <f t="shared" si="1"/>
        <v>695.13715440543979</v>
      </c>
      <c r="F19" s="66">
        <f t="shared" si="2"/>
        <v>2336.8136079166666</v>
      </c>
      <c r="G19" s="67">
        <f t="shared" si="3"/>
        <v>57.928096200453311</v>
      </c>
      <c r="H19" s="66">
        <f t="shared" si="4"/>
        <v>50.197078749999989</v>
      </c>
      <c r="I19" s="67">
        <f t="shared" si="5"/>
        <v>1.2443530784657371</v>
      </c>
      <c r="J19" s="66">
        <f t="shared" si="6"/>
        <v>25.099089166666662</v>
      </c>
      <c r="K19" s="67">
        <f t="shared" si="7"/>
        <v>0.62219016821228268</v>
      </c>
      <c r="L19" s="62">
        <f t="shared" si="8"/>
        <v>14.191175756578948</v>
      </c>
      <c r="M19" s="63">
        <f t="shared" si="9"/>
        <v>0.35179005789748979</v>
      </c>
      <c r="N19" s="62">
        <f t="shared" si="10"/>
        <v>7.0955878782894741</v>
      </c>
      <c r="O19" s="63">
        <f t="shared" si="11"/>
        <v>0.1758950289487449</v>
      </c>
      <c r="P19" s="62">
        <f t="shared" si="12"/>
        <v>2.8382351513157897</v>
      </c>
      <c r="Q19" s="63">
        <f t="shared" si="13"/>
        <v>7.0358011579497962E-2</v>
      </c>
      <c r="R19" s="23">
        <f t="shared" si="14"/>
        <v>14.496016315789474</v>
      </c>
      <c r="S19" s="23">
        <f t="shared" si="15"/>
        <v>0.35934685796914406</v>
      </c>
      <c r="T19" s="62">
        <f t="shared" si="16"/>
        <v>13.48161696875</v>
      </c>
      <c r="U19" s="63">
        <f t="shared" si="17"/>
        <v>0.33420055500261525</v>
      </c>
      <c r="W19" s="36"/>
    </row>
    <row r="20" spans="1:23" x14ac:dyDescent="0.3">
      <c r="A20" s="16">
        <f t="shared" si="18"/>
        <v>12</v>
      </c>
      <c r="B20" s="66">
        <v>22168.799999999999</v>
      </c>
      <c r="C20" s="86"/>
      <c r="D20" s="66">
        <f t="shared" si="0"/>
        <v>29251.731599999996</v>
      </c>
      <c r="E20" s="67">
        <f t="shared" si="1"/>
        <v>725.13148520447487</v>
      </c>
      <c r="F20" s="66">
        <f t="shared" si="2"/>
        <v>2437.6442999999995</v>
      </c>
      <c r="G20" s="67">
        <f t="shared" si="3"/>
        <v>60.42762376703957</v>
      </c>
      <c r="H20" s="66">
        <f t="shared" si="4"/>
        <v>50.197078749999989</v>
      </c>
      <c r="I20" s="67">
        <f t="shared" si="5"/>
        <v>1.2443530784657371</v>
      </c>
      <c r="J20" s="66">
        <f t="shared" si="6"/>
        <v>25.099089166666662</v>
      </c>
      <c r="K20" s="67">
        <f t="shared" si="7"/>
        <v>0.62219016821228268</v>
      </c>
      <c r="L20" s="62">
        <f t="shared" si="8"/>
        <v>14.803507894736839</v>
      </c>
      <c r="M20" s="63">
        <f t="shared" si="9"/>
        <v>0.36696937510347916</v>
      </c>
      <c r="N20" s="62">
        <f t="shared" si="10"/>
        <v>7.4017539473684195</v>
      </c>
      <c r="O20" s="63">
        <f t="shared" si="11"/>
        <v>0.18348468755173958</v>
      </c>
      <c r="P20" s="62">
        <f t="shared" si="12"/>
        <v>2.9607015789473676</v>
      </c>
      <c r="Q20" s="63">
        <f t="shared" si="13"/>
        <v>7.3393875020695831E-2</v>
      </c>
      <c r="R20" s="23">
        <f t="shared" si="14"/>
        <v>15.108348453947364</v>
      </c>
      <c r="S20" s="23">
        <f t="shared" si="15"/>
        <v>0.37452617517513342</v>
      </c>
      <c r="T20" s="62">
        <f t="shared" si="16"/>
        <v>14.063332499999998</v>
      </c>
      <c r="U20" s="63">
        <f t="shared" si="17"/>
        <v>0.34862090634830523</v>
      </c>
      <c r="W20" s="36"/>
    </row>
    <row r="21" spans="1:23" x14ac:dyDescent="0.3">
      <c r="A21" s="16">
        <f t="shared" si="18"/>
        <v>13</v>
      </c>
      <c r="B21" s="66">
        <v>22178.77</v>
      </c>
      <c r="C21" s="86"/>
      <c r="D21" s="66">
        <f t="shared" si="0"/>
        <v>29264.887014999997</v>
      </c>
      <c r="E21" s="67">
        <f t="shared" si="1"/>
        <v>725.45759942389532</v>
      </c>
      <c r="F21" s="66">
        <f t="shared" si="2"/>
        <v>2438.7405845833332</v>
      </c>
      <c r="G21" s="67">
        <f t="shared" si="3"/>
        <v>60.454799951991284</v>
      </c>
      <c r="H21" s="66">
        <f t="shared" si="4"/>
        <v>50.197078749999989</v>
      </c>
      <c r="I21" s="67">
        <f t="shared" si="5"/>
        <v>1.2443530784657371</v>
      </c>
      <c r="J21" s="66">
        <f t="shared" si="6"/>
        <v>25.099089166666662</v>
      </c>
      <c r="K21" s="67">
        <f t="shared" si="7"/>
        <v>0.62219016821228268</v>
      </c>
      <c r="L21" s="62">
        <f t="shared" si="8"/>
        <v>14.810165493421051</v>
      </c>
      <c r="M21" s="63">
        <f t="shared" si="9"/>
        <v>0.36713441266391467</v>
      </c>
      <c r="N21" s="62">
        <f t="shared" si="10"/>
        <v>7.4050827467105256</v>
      </c>
      <c r="O21" s="63">
        <f t="shared" si="11"/>
        <v>0.18356720633195733</v>
      </c>
      <c r="P21" s="62">
        <f t="shared" si="12"/>
        <v>2.9620330986842101</v>
      </c>
      <c r="Q21" s="63">
        <f t="shared" si="13"/>
        <v>7.3426882532782928E-2</v>
      </c>
      <c r="R21" s="23">
        <f t="shared" si="14"/>
        <v>15.115006052631577</v>
      </c>
      <c r="S21" s="23">
        <f t="shared" si="15"/>
        <v>0.37469121273556893</v>
      </c>
      <c r="T21" s="62">
        <f t="shared" si="16"/>
        <v>14.069657218749999</v>
      </c>
      <c r="U21" s="63">
        <f t="shared" si="17"/>
        <v>0.34877769203071896</v>
      </c>
      <c r="W21" s="36"/>
    </row>
    <row r="22" spans="1:23" x14ac:dyDescent="0.3">
      <c r="A22" s="16">
        <f t="shared" si="18"/>
        <v>14</v>
      </c>
      <c r="B22" s="66">
        <v>23095.72</v>
      </c>
      <c r="C22" s="86"/>
      <c r="D22" s="66">
        <f t="shared" si="0"/>
        <v>30474.802540000001</v>
      </c>
      <c r="E22" s="67">
        <f t="shared" si="1"/>
        <v>755.45062184090693</v>
      </c>
      <c r="F22" s="66">
        <f t="shared" si="2"/>
        <v>2539.5668783333331</v>
      </c>
      <c r="G22" s="67">
        <f t="shared" si="3"/>
        <v>62.954218486742235</v>
      </c>
      <c r="H22" s="66">
        <f t="shared" si="4"/>
        <v>2.2442495833333171</v>
      </c>
      <c r="I22" s="67">
        <f t="shared" si="5"/>
        <v>5.5633493968336986E-2</v>
      </c>
      <c r="J22" s="66">
        <f t="shared" si="6"/>
        <v>0</v>
      </c>
      <c r="K22" s="67">
        <f t="shared" si="7"/>
        <v>0</v>
      </c>
      <c r="L22" s="62">
        <f t="shared" si="8"/>
        <v>15.422470921052632</v>
      </c>
      <c r="M22" s="63">
        <f t="shared" si="9"/>
        <v>0.38231306773325247</v>
      </c>
      <c r="N22" s="62">
        <f t="shared" si="10"/>
        <v>7.711235460526316</v>
      </c>
      <c r="O22" s="63">
        <f t="shared" si="11"/>
        <v>0.19115653386662623</v>
      </c>
      <c r="P22" s="62">
        <f t="shared" si="12"/>
        <v>3.0844941842105262</v>
      </c>
      <c r="Q22" s="63">
        <f t="shared" si="13"/>
        <v>7.6462613546650487E-2</v>
      </c>
      <c r="R22" s="23">
        <f t="shared" si="14"/>
        <v>15.436099967105264</v>
      </c>
      <c r="S22" s="23">
        <f t="shared" si="15"/>
        <v>0.38265092295978087</v>
      </c>
      <c r="T22" s="62">
        <f t="shared" si="16"/>
        <v>14.651347375</v>
      </c>
      <c r="U22" s="63">
        <f t="shared" si="17"/>
        <v>0.36319741434658986</v>
      </c>
      <c r="W22" s="36"/>
    </row>
    <row r="23" spans="1:23" x14ac:dyDescent="0.3">
      <c r="A23" s="16">
        <f t="shared" si="18"/>
        <v>15</v>
      </c>
      <c r="B23" s="66">
        <v>23105.69</v>
      </c>
      <c r="C23" s="86"/>
      <c r="D23" s="66">
        <f t="shared" si="0"/>
        <v>30487.957954999994</v>
      </c>
      <c r="E23" s="67">
        <f t="shared" si="1"/>
        <v>755.77673606032727</v>
      </c>
      <c r="F23" s="66">
        <f t="shared" si="2"/>
        <v>2540.6631629166664</v>
      </c>
      <c r="G23" s="67">
        <f t="shared" si="3"/>
        <v>62.981394671693941</v>
      </c>
      <c r="H23" s="66">
        <f t="shared" si="4"/>
        <v>1.1479650000002559</v>
      </c>
      <c r="I23" s="67">
        <f t="shared" si="5"/>
        <v>2.8457309016637521E-2</v>
      </c>
      <c r="J23" s="66">
        <f t="shared" si="6"/>
        <v>0</v>
      </c>
      <c r="K23" s="67">
        <f t="shared" si="7"/>
        <v>0</v>
      </c>
      <c r="L23" s="62">
        <f t="shared" si="8"/>
        <v>15.429128519736839</v>
      </c>
      <c r="M23" s="63">
        <f t="shared" si="9"/>
        <v>0.38247810529368786</v>
      </c>
      <c r="N23" s="62">
        <f t="shared" si="10"/>
        <v>7.7145642598684194</v>
      </c>
      <c r="O23" s="63">
        <f t="shared" si="11"/>
        <v>0.19123905264684393</v>
      </c>
      <c r="P23" s="62">
        <f t="shared" si="12"/>
        <v>3.0858257039473678</v>
      </c>
      <c r="Q23" s="63">
        <f t="shared" si="13"/>
        <v>7.649562105873757E-2</v>
      </c>
      <c r="R23" s="23">
        <f t="shared" si="14"/>
        <v>15.436099967105264</v>
      </c>
      <c r="S23" s="23">
        <f t="shared" si="15"/>
        <v>0.38265092295978087</v>
      </c>
      <c r="T23" s="62">
        <f t="shared" si="16"/>
        <v>14.657672093749998</v>
      </c>
      <c r="U23" s="63">
        <f t="shared" si="17"/>
        <v>0.36335420002900348</v>
      </c>
      <c r="W23" s="36"/>
    </row>
    <row r="24" spans="1:23" x14ac:dyDescent="0.3">
      <c r="A24" s="16">
        <f t="shared" si="18"/>
        <v>16</v>
      </c>
      <c r="B24" s="66">
        <v>24022.68</v>
      </c>
      <c r="C24" s="86"/>
      <c r="D24" s="66">
        <f t="shared" si="0"/>
        <v>31697.926259999997</v>
      </c>
      <c r="E24" s="67">
        <f t="shared" si="1"/>
        <v>785.77106685936246</v>
      </c>
      <c r="F24" s="66">
        <f t="shared" si="2"/>
        <v>2641.4938549999997</v>
      </c>
      <c r="G24" s="67">
        <f t="shared" si="3"/>
        <v>65.480922238280201</v>
      </c>
      <c r="H24" s="66">
        <f t="shared" si="4"/>
        <v>0</v>
      </c>
      <c r="I24" s="67">
        <f t="shared" si="5"/>
        <v>0</v>
      </c>
      <c r="J24" s="66">
        <f t="shared" si="6"/>
        <v>0</v>
      </c>
      <c r="K24" s="67">
        <f t="shared" si="7"/>
        <v>0</v>
      </c>
      <c r="L24" s="62">
        <f t="shared" si="8"/>
        <v>16.041460657894735</v>
      </c>
      <c r="M24" s="63">
        <f t="shared" si="9"/>
        <v>0.39765742249967734</v>
      </c>
      <c r="N24" s="62">
        <f t="shared" si="10"/>
        <v>8.0207303289473675</v>
      </c>
      <c r="O24" s="63">
        <f t="shared" si="11"/>
        <v>0.19882871124983867</v>
      </c>
      <c r="P24" s="62">
        <f t="shared" si="12"/>
        <v>3.208292131578947</v>
      </c>
      <c r="Q24" s="63">
        <f t="shared" si="13"/>
        <v>7.9531484499935468E-2</v>
      </c>
      <c r="R24" s="23">
        <f t="shared" si="14"/>
        <v>16.041460657894735</v>
      </c>
      <c r="S24" s="23">
        <f t="shared" si="15"/>
        <v>0.39765742249967734</v>
      </c>
      <c r="T24" s="62">
        <f t="shared" si="16"/>
        <v>15.239387624999999</v>
      </c>
      <c r="U24" s="63">
        <f t="shared" si="17"/>
        <v>0.37777455137469351</v>
      </c>
      <c r="W24" s="36"/>
    </row>
    <row r="25" spans="1:23" x14ac:dyDescent="0.3">
      <c r="A25" s="16">
        <f t="shared" si="18"/>
        <v>17</v>
      </c>
      <c r="B25" s="66">
        <v>24032.65</v>
      </c>
      <c r="C25" s="86"/>
      <c r="D25" s="66">
        <f t="shared" si="0"/>
        <v>31711.081674999998</v>
      </c>
      <c r="E25" s="67">
        <f t="shared" si="1"/>
        <v>786.09718107878302</v>
      </c>
      <c r="F25" s="66">
        <f t="shared" si="2"/>
        <v>2642.5901395833334</v>
      </c>
      <c r="G25" s="67">
        <f t="shared" si="3"/>
        <v>65.508098423231928</v>
      </c>
      <c r="H25" s="66">
        <f t="shared" si="4"/>
        <v>0</v>
      </c>
      <c r="I25" s="67">
        <f t="shared" si="5"/>
        <v>0</v>
      </c>
      <c r="J25" s="66">
        <f t="shared" si="6"/>
        <v>0</v>
      </c>
      <c r="K25" s="67">
        <f t="shared" si="7"/>
        <v>0</v>
      </c>
      <c r="L25" s="62">
        <f t="shared" si="8"/>
        <v>16.048118256578945</v>
      </c>
      <c r="M25" s="63">
        <f t="shared" si="9"/>
        <v>0.39782246006011285</v>
      </c>
      <c r="N25" s="62">
        <f t="shared" si="10"/>
        <v>8.0240591282894727</v>
      </c>
      <c r="O25" s="63">
        <f t="shared" si="11"/>
        <v>0.19891123003005642</v>
      </c>
      <c r="P25" s="62">
        <f t="shared" si="12"/>
        <v>3.209623651315789</v>
      </c>
      <c r="Q25" s="63">
        <f t="shared" si="13"/>
        <v>7.9564492012022564E-2</v>
      </c>
      <c r="R25" s="23">
        <f t="shared" si="14"/>
        <v>16.048118256578945</v>
      </c>
      <c r="S25" s="23">
        <f t="shared" si="15"/>
        <v>0.39782246006011285</v>
      </c>
      <c r="T25" s="62">
        <f t="shared" si="16"/>
        <v>15.245712343749998</v>
      </c>
      <c r="U25" s="63">
        <f t="shared" si="17"/>
        <v>0.37793133705710719</v>
      </c>
      <c r="W25" s="36"/>
    </row>
    <row r="26" spans="1:23" x14ac:dyDescent="0.3">
      <c r="A26" s="16">
        <f t="shared" si="18"/>
        <v>18</v>
      </c>
      <c r="B26" s="66">
        <v>24949.599999999999</v>
      </c>
      <c r="C26" s="86"/>
      <c r="D26" s="66">
        <f t="shared" si="0"/>
        <v>32920.997199999998</v>
      </c>
      <c r="E26" s="67">
        <f t="shared" si="1"/>
        <v>816.09020349579441</v>
      </c>
      <c r="F26" s="66">
        <f t="shared" si="2"/>
        <v>2743.4164333333329</v>
      </c>
      <c r="G26" s="67">
        <f t="shared" si="3"/>
        <v>68.007516957982858</v>
      </c>
      <c r="H26" s="66">
        <f t="shared" si="4"/>
        <v>0</v>
      </c>
      <c r="I26" s="67">
        <f t="shared" si="5"/>
        <v>0</v>
      </c>
      <c r="J26" s="66">
        <f t="shared" si="6"/>
        <v>0</v>
      </c>
      <c r="K26" s="67">
        <f t="shared" si="7"/>
        <v>0</v>
      </c>
      <c r="L26" s="62">
        <f t="shared" si="8"/>
        <v>16.660423684210524</v>
      </c>
      <c r="M26" s="63">
        <f t="shared" si="9"/>
        <v>0.41300111512945059</v>
      </c>
      <c r="N26" s="62">
        <f t="shared" si="10"/>
        <v>8.3302118421052622</v>
      </c>
      <c r="O26" s="63">
        <f t="shared" si="11"/>
        <v>0.2065005575647253</v>
      </c>
      <c r="P26" s="62">
        <f t="shared" si="12"/>
        <v>3.3320847368421047</v>
      </c>
      <c r="Q26" s="63">
        <f t="shared" si="13"/>
        <v>8.260022302589011E-2</v>
      </c>
      <c r="R26" s="23">
        <f t="shared" si="14"/>
        <v>16.660423684210524</v>
      </c>
      <c r="S26" s="23">
        <f t="shared" si="15"/>
        <v>0.41300111512945059</v>
      </c>
      <c r="T26" s="62">
        <f t="shared" si="16"/>
        <v>15.8274025</v>
      </c>
      <c r="U26" s="63">
        <f t="shared" si="17"/>
        <v>0.39235105937297809</v>
      </c>
      <c r="W26" s="36"/>
    </row>
    <row r="27" spans="1:23" x14ac:dyDescent="0.3">
      <c r="A27" s="16">
        <f t="shared" si="18"/>
        <v>19</v>
      </c>
      <c r="B27" s="66">
        <v>24959.57</v>
      </c>
      <c r="C27" s="86"/>
      <c r="D27" s="66">
        <f t="shared" si="0"/>
        <v>32934.152614999999</v>
      </c>
      <c r="E27" s="67">
        <f t="shared" si="1"/>
        <v>816.41631771521497</v>
      </c>
      <c r="F27" s="66">
        <f t="shared" si="2"/>
        <v>2744.5127179166666</v>
      </c>
      <c r="G27" s="67">
        <f t="shared" si="3"/>
        <v>68.034693142934572</v>
      </c>
      <c r="H27" s="66">
        <f t="shared" si="4"/>
        <v>0</v>
      </c>
      <c r="I27" s="67">
        <f t="shared" si="5"/>
        <v>0</v>
      </c>
      <c r="J27" s="66">
        <f t="shared" si="6"/>
        <v>0</v>
      </c>
      <c r="K27" s="67">
        <f t="shared" si="7"/>
        <v>0</v>
      </c>
      <c r="L27" s="62">
        <f t="shared" si="8"/>
        <v>16.667081282894735</v>
      </c>
      <c r="M27" s="63">
        <f t="shared" si="9"/>
        <v>0.41316615268988605</v>
      </c>
      <c r="N27" s="62">
        <f t="shared" si="10"/>
        <v>8.3335406414473674</v>
      </c>
      <c r="O27" s="63">
        <f t="shared" si="11"/>
        <v>0.20658307634494302</v>
      </c>
      <c r="P27" s="62">
        <f t="shared" si="12"/>
        <v>3.3334162565789471</v>
      </c>
      <c r="Q27" s="63">
        <f t="shared" si="13"/>
        <v>8.263323053797722E-2</v>
      </c>
      <c r="R27" s="23">
        <f t="shared" si="14"/>
        <v>16.667081282894735</v>
      </c>
      <c r="S27" s="23">
        <f t="shared" si="15"/>
        <v>0.41316615268988605</v>
      </c>
      <c r="T27" s="62">
        <f t="shared" si="16"/>
        <v>15.833727218749999</v>
      </c>
      <c r="U27" s="63">
        <f t="shared" si="17"/>
        <v>0.39250784505539177</v>
      </c>
      <c r="W27" s="36"/>
    </row>
    <row r="28" spans="1:23" x14ac:dyDescent="0.3">
      <c r="A28" s="16">
        <f t="shared" si="18"/>
        <v>20</v>
      </c>
      <c r="B28" s="66">
        <v>25876.560000000001</v>
      </c>
      <c r="C28" s="86"/>
      <c r="D28" s="66">
        <f t="shared" si="0"/>
        <v>34144.120920000001</v>
      </c>
      <c r="E28" s="67">
        <f t="shared" si="1"/>
        <v>846.41064851425017</v>
      </c>
      <c r="F28" s="66">
        <f t="shared" si="2"/>
        <v>2845.3434099999999</v>
      </c>
      <c r="G28" s="67">
        <f t="shared" si="3"/>
        <v>70.534220709520852</v>
      </c>
      <c r="H28" s="66">
        <f t="shared" si="4"/>
        <v>0</v>
      </c>
      <c r="I28" s="67">
        <f t="shared" si="5"/>
        <v>0</v>
      </c>
      <c r="J28" s="66">
        <f t="shared" si="6"/>
        <v>0</v>
      </c>
      <c r="K28" s="67">
        <f t="shared" si="7"/>
        <v>0</v>
      </c>
      <c r="L28" s="62">
        <f t="shared" si="8"/>
        <v>17.279413421052631</v>
      </c>
      <c r="M28" s="63">
        <f t="shared" si="9"/>
        <v>0.42834546989587557</v>
      </c>
      <c r="N28" s="62">
        <f t="shared" si="10"/>
        <v>8.6397067105263154</v>
      </c>
      <c r="O28" s="63">
        <f t="shared" si="11"/>
        <v>0.21417273494793779</v>
      </c>
      <c r="P28" s="62">
        <f t="shared" si="12"/>
        <v>3.4558826842105264</v>
      </c>
      <c r="Q28" s="63">
        <f t="shared" si="13"/>
        <v>8.5669093979175118E-2</v>
      </c>
      <c r="R28" s="23">
        <f t="shared" si="14"/>
        <v>17.279413421052631</v>
      </c>
      <c r="S28" s="23">
        <f t="shared" si="15"/>
        <v>0.42834546989587557</v>
      </c>
      <c r="T28" s="62">
        <f t="shared" si="16"/>
        <v>16.41544275</v>
      </c>
      <c r="U28" s="63">
        <f t="shared" si="17"/>
        <v>0.4069281964010818</v>
      </c>
      <c r="W28" s="36"/>
    </row>
    <row r="29" spans="1:23" x14ac:dyDescent="0.3">
      <c r="A29" s="16">
        <f t="shared" si="18"/>
        <v>21</v>
      </c>
      <c r="B29" s="66">
        <v>25886.53</v>
      </c>
      <c r="C29" s="86"/>
      <c r="D29" s="66">
        <f t="shared" si="0"/>
        <v>34157.276334999995</v>
      </c>
      <c r="E29" s="67">
        <f t="shared" si="1"/>
        <v>846.7367627336705</v>
      </c>
      <c r="F29" s="66">
        <f t="shared" si="2"/>
        <v>2846.4396945833328</v>
      </c>
      <c r="G29" s="67">
        <f t="shared" si="3"/>
        <v>70.561396894472537</v>
      </c>
      <c r="H29" s="66">
        <f t="shared" si="4"/>
        <v>0</v>
      </c>
      <c r="I29" s="67">
        <f t="shared" si="5"/>
        <v>0</v>
      </c>
      <c r="J29" s="66">
        <f t="shared" si="6"/>
        <v>0</v>
      </c>
      <c r="K29" s="67">
        <f t="shared" si="7"/>
        <v>0</v>
      </c>
      <c r="L29" s="62">
        <f t="shared" si="8"/>
        <v>17.286071019736841</v>
      </c>
      <c r="M29" s="63">
        <f t="shared" si="9"/>
        <v>0.42851050745631103</v>
      </c>
      <c r="N29" s="62">
        <f t="shared" si="10"/>
        <v>8.6430355098684206</v>
      </c>
      <c r="O29" s="63">
        <f t="shared" si="11"/>
        <v>0.21425525372815551</v>
      </c>
      <c r="P29" s="62">
        <f t="shared" si="12"/>
        <v>3.4572142039473683</v>
      </c>
      <c r="Q29" s="63">
        <f t="shared" si="13"/>
        <v>8.5702101491262214E-2</v>
      </c>
      <c r="R29" s="23">
        <f t="shared" si="14"/>
        <v>17.286071019736838</v>
      </c>
      <c r="S29" s="23">
        <f t="shared" si="15"/>
        <v>0.42851050745631092</v>
      </c>
      <c r="T29" s="62">
        <f t="shared" si="16"/>
        <v>16.421767468749998</v>
      </c>
      <c r="U29" s="63">
        <f t="shared" si="17"/>
        <v>0.40708498208349547</v>
      </c>
      <c r="W29" s="36"/>
    </row>
    <row r="30" spans="1:23" x14ac:dyDescent="0.3">
      <c r="A30" s="16">
        <f t="shared" si="18"/>
        <v>22</v>
      </c>
      <c r="B30" s="66">
        <v>26803.48</v>
      </c>
      <c r="C30" s="86"/>
      <c r="D30" s="66">
        <f t="shared" si="0"/>
        <v>35367.191859999999</v>
      </c>
      <c r="E30" s="67">
        <f t="shared" si="1"/>
        <v>876.72978515068201</v>
      </c>
      <c r="F30" s="66">
        <f t="shared" si="2"/>
        <v>2947.2659883333331</v>
      </c>
      <c r="G30" s="67">
        <f t="shared" si="3"/>
        <v>73.060815429223496</v>
      </c>
      <c r="H30" s="66">
        <f t="shared" si="4"/>
        <v>0</v>
      </c>
      <c r="I30" s="67">
        <f t="shared" si="5"/>
        <v>0</v>
      </c>
      <c r="J30" s="66">
        <f t="shared" si="6"/>
        <v>0</v>
      </c>
      <c r="K30" s="67">
        <f t="shared" si="7"/>
        <v>0</v>
      </c>
      <c r="L30" s="62">
        <f t="shared" si="8"/>
        <v>17.89837644736842</v>
      </c>
      <c r="M30" s="63">
        <f t="shared" si="9"/>
        <v>0.44368916252564883</v>
      </c>
      <c r="N30" s="62">
        <f t="shared" si="10"/>
        <v>8.9491882236842102</v>
      </c>
      <c r="O30" s="63">
        <f t="shared" si="11"/>
        <v>0.22184458126282441</v>
      </c>
      <c r="P30" s="62">
        <f t="shared" si="12"/>
        <v>3.5796752894736841</v>
      </c>
      <c r="Q30" s="63">
        <f t="shared" si="13"/>
        <v>8.873783250512976E-2</v>
      </c>
      <c r="R30" s="23">
        <f t="shared" si="14"/>
        <v>17.89837644736842</v>
      </c>
      <c r="S30" s="23">
        <f t="shared" si="15"/>
        <v>0.44368916252564883</v>
      </c>
      <c r="T30" s="62">
        <f t="shared" si="16"/>
        <v>17.003457624999999</v>
      </c>
      <c r="U30" s="63">
        <f t="shared" si="17"/>
        <v>0.42150470439936638</v>
      </c>
      <c r="W30" s="36"/>
    </row>
    <row r="31" spans="1:23" x14ac:dyDescent="0.3">
      <c r="A31" s="16">
        <f t="shared" si="18"/>
        <v>23</v>
      </c>
      <c r="B31" s="66">
        <v>27730.44</v>
      </c>
      <c r="C31" s="86"/>
      <c r="D31" s="66">
        <f t="shared" si="0"/>
        <v>36590.315579999995</v>
      </c>
      <c r="E31" s="67">
        <f t="shared" si="1"/>
        <v>907.05023016913765</v>
      </c>
      <c r="F31" s="66">
        <f t="shared" si="2"/>
        <v>3049.1929649999997</v>
      </c>
      <c r="G31" s="67">
        <f t="shared" si="3"/>
        <v>75.587519180761475</v>
      </c>
      <c r="H31" s="66">
        <f t="shared" si="4"/>
        <v>0</v>
      </c>
      <c r="I31" s="67">
        <f t="shared" si="5"/>
        <v>0</v>
      </c>
      <c r="J31" s="66">
        <f t="shared" si="6"/>
        <v>0</v>
      </c>
      <c r="K31" s="67">
        <f t="shared" si="7"/>
        <v>0</v>
      </c>
      <c r="L31" s="62">
        <f t="shared" si="8"/>
        <v>18.517366184210523</v>
      </c>
      <c r="M31" s="63">
        <f t="shared" si="9"/>
        <v>0.4590335172920737</v>
      </c>
      <c r="N31" s="62">
        <f t="shared" si="10"/>
        <v>9.2586830921052616</v>
      </c>
      <c r="O31" s="63">
        <f t="shared" si="11"/>
        <v>0.22951675864603685</v>
      </c>
      <c r="P31" s="62">
        <f t="shared" si="12"/>
        <v>3.7034732368421048</v>
      </c>
      <c r="Q31" s="63">
        <f t="shared" si="13"/>
        <v>9.180670345841474E-2</v>
      </c>
      <c r="R31" s="23">
        <f t="shared" si="14"/>
        <v>18.517366184210523</v>
      </c>
      <c r="S31" s="23">
        <f t="shared" si="15"/>
        <v>0.4590335172920737</v>
      </c>
      <c r="T31" s="62">
        <f t="shared" si="16"/>
        <v>17.591497874999998</v>
      </c>
      <c r="U31" s="63">
        <f t="shared" si="17"/>
        <v>0.43608184142747003</v>
      </c>
      <c r="W31" s="36"/>
    </row>
    <row r="32" spans="1:23" x14ac:dyDescent="0.3">
      <c r="A32" s="16">
        <f t="shared" si="18"/>
        <v>24</v>
      </c>
      <c r="B32" s="66">
        <v>28647.43</v>
      </c>
      <c r="C32" s="86"/>
      <c r="D32" s="66">
        <f t="shared" si="0"/>
        <v>37800.283884999997</v>
      </c>
      <c r="E32" s="67">
        <f t="shared" si="1"/>
        <v>937.04456096817285</v>
      </c>
      <c r="F32" s="66">
        <f t="shared" si="2"/>
        <v>3150.0236570833331</v>
      </c>
      <c r="G32" s="67">
        <f t="shared" si="3"/>
        <v>78.087046747347742</v>
      </c>
      <c r="H32" s="66">
        <f t="shared" si="4"/>
        <v>0</v>
      </c>
      <c r="I32" s="67">
        <f t="shared" si="5"/>
        <v>0</v>
      </c>
      <c r="J32" s="66">
        <f t="shared" si="6"/>
        <v>0</v>
      </c>
      <c r="K32" s="67">
        <f t="shared" si="7"/>
        <v>0</v>
      </c>
      <c r="L32" s="62">
        <f t="shared" si="8"/>
        <v>19.129698322368419</v>
      </c>
      <c r="M32" s="63">
        <f t="shared" si="9"/>
        <v>0.47421283449806317</v>
      </c>
      <c r="N32" s="62">
        <f t="shared" si="10"/>
        <v>9.5648491611842097</v>
      </c>
      <c r="O32" s="63">
        <f t="shared" si="11"/>
        <v>0.23710641724903159</v>
      </c>
      <c r="P32" s="62">
        <f t="shared" si="12"/>
        <v>3.8259396644736841</v>
      </c>
      <c r="Q32" s="63">
        <f t="shared" si="13"/>
        <v>9.4842566899612638E-2</v>
      </c>
      <c r="R32" s="23">
        <f t="shared" si="14"/>
        <v>19.129698322368419</v>
      </c>
      <c r="S32" s="23">
        <f t="shared" si="15"/>
        <v>0.47421283449806317</v>
      </c>
      <c r="T32" s="62">
        <f t="shared" si="16"/>
        <v>18.173213406249999</v>
      </c>
      <c r="U32" s="63">
        <f t="shared" si="17"/>
        <v>0.45050219277316006</v>
      </c>
      <c r="W32" s="36"/>
    </row>
    <row r="33" spans="1:23" x14ac:dyDescent="0.3">
      <c r="A33" s="16">
        <f t="shared" si="18"/>
        <v>25</v>
      </c>
      <c r="B33" s="66">
        <v>28657.360000000001</v>
      </c>
      <c r="C33" s="86"/>
      <c r="D33" s="66">
        <f t="shared" si="0"/>
        <v>37813.38652</v>
      </c>
      <c r="E33" s="67">
        <f t="shared" si="1"/>
        <v>937.36936680556971</v>
      </c>
      <c r="F33" s="66">
        <f t="shared" si="2"/>
        <v>3151.1155433333329</v>
      </c>
      <c r="G33" s="67">
        <f t="shared" si="3"/>
        <v>78.114113900464133</v>
      </c>
      <c r="H33" s="66">
        <f t="shared" si="4"/>
        <v>0</v>
      </c>
      <c r="I33" s="67">
        <f t="shared" si="5"/>
        <v>0</v>
      </c>
      <c r="J33" s="66">
        <f t="shared" si="6"/>
        <v>0</v>
      </c>
      <c r="K33" s="67">
        <f t="shared" si="7"/>
        <v>0</v>
      </c>
      <c r="L33" s="62">
        <f t="shared" si="8"/>
        <v>19.136329210526316</v>
      </c>
      <c r="M33" s="63">
        <f t="shared" si="9"/>
        <v>0.47437720992184701</v>
      </c>
      <c r="N33" s="62">
        <f t="shared" si="10"/>
        <v>9.5681646052631582</v>
      </c>
      <c r="O33" s="63">
        <f t="shared" si="11"/>
        <v>0.2371886049609235</v>
      </c>
      <c r="P33" s="62">
        <f t="shared" si="12"/>
        <v>3.8272658421052634</v>
      </c>
      <c r="Q33" s="63">
        <f t="shared" si="13"/>
        <v>9.487544198436941E-2</v>
      </c>
      <c r="R33" s="23">
        <f t="shared" si="14"/>
        <v>19.136329210526313</v>
      </c>
      <c r="S33" s="23">
        <f t="shared" si="15"/>
        <v>0.4743772099218469</v>
      </c>
      <c r="T33" s="62">
        <f t="shared" si="16"/>
        <v>18.179512750000001</v>
      </c>
      <c r="U33" s="63">
        <f t="shared" si="17"/>
        <v>0.45065834942575467</v>
      </c>
      <c r="W33" s="36"/>
    </row>
    <row r="34" spans="1:23" x14ac:dyDescent="0.3">
      <c r="A34" s="16">
        <f t="shared" si="18"/>
        <v>26</v>
      </c>
      <c r="B34" s="66">
        <v>28657.360000000001</v>
      </c>
      <c r="C34" s="86"/>
      <c r="D34" s="66">
        <f t="shared" si="0"/>
        <v>37813.38652</v>
      </c>
      <c r="E34" s="67">
        <f t="shared" si="1"/>
        <v>937.36936680556971</v>
      </c>
      <c r="F34" s="66">
        <f t="shared" si="2"/>
        <v>3151.1155433333329</v>
      </c>
      <c r="G34" s="67">
        <f t="shared" si="3"/>
        <v>78.114113900464133</v>
      </c>
      <c r="H34" s="66">
        <f t="shared" si="4"/>
        <v>0</v>
      </c>
      <c r="I34" s="67">
        <f t="shared" si="5"/>
        <v>0</v>
      </c>
      <c r="J34" s="66">
        <f t="shared" si="6"/>
        <v>0</v>
      </c>
      <c r="K34" s="67">
        <f t="shared" si="7"/>
        <v>0</v>
      </c>
      <c r="L34" s="62">
        <f t="shared" si="8"/>
        <v>19.136329210526316</v>
      </c>
      <c r="M34" s="63">
        <f t="shared" si="9"/>
        <v>0.47437720992184701</v>
      </c>
      <c r="N34" s="62">
        <f t="shared" si="10"/>
        <v>9.5681646052631582</v>
      </c>
      <c r="O34" s="63">
        <f t="shared" si="11"/>
        <v>0.2371886049609235</v>
      </c>
      <c r="P34" s="62">
        <f t="shared" si="12"/>
        <v>3.8272658421052634</v>
      </c>
      <c r="Q34" s="63">
        <f t="shared" si="13"/>
        <v>9.487544198436941E-2</v>
      </c>
      <c r="R34" s="23">
        <f t="shared" si="14"/>
        <v>19.136329210526313</v>
      </c>
      <c r="S34" s="23">
        <f t="shared" si="15"/>
        <v>0.4743772099218469</v>
      </c>
      <c r="T34" s="62">
        <f t="shared" si="16"/>
        <v>18.179512750000001</v>
      </c>
      <c r="U34" s="63">
        <f t="shared" si="17"/>
        <v>0.45065834942575467</v>
      </c>
      <c r="W34" s="36"/>
    </row>
    <row r="35" spans="1:23" x14ac:dyDescent="0.3">
      <c r="A35" s="16">
        <f t="shared" si="18"/>
        <v>27</v>
      </c>
      <c r="B35" s="66">
        <v>28667.360000000001</v>
      </c>
      <c r="C35" s="86"/>
      <c r="D35" s="66">
        <f t="shared" si="0"/>
        <v>37826.58152</v>
      </c>
      <c r="E35" s="67">
        <f t="shared" si="1"/>
        <v>937.69646231150796</v>
      </c>
      <c r="F35" s="66">
        <f t="shared" si="2"/>
        <v>3152.2151266666665</v>
      </c>
      <c r="G35" s="67">
        <f t="shared" si="3"/>
        <v>78.14137185929232</v>
      </c>
      <c r="H35" s="66">
        <f t="shared" si="4"/>
        <v>0</v>
      </c>
      <c r="I35" s="67">
        <f t="shared" si="5"/>
        <v>0</v>
      </c>
      <c r="J35" s="66">
        <f t="shared" si="6"/>
        <v>0</v>
      </c>
      <c r="K35" s="67">
        <f t="shared" si="7"/>
        <v>0</v>
      </c>
      <c r="L35" s="62">
        <f t="shared" si="8"/>
        <v>19.143006842105262</v>
      </c>
      <c r="M35" s="63">
        <f t="shared" si="9"/>
        <v>0.47454274408477121</v>
      </c>
      <c r="N35" s="62">
        <f t="shared" si="10"/>
        <v>9.5715034210526309</v>
      </c>
      <c r="O35" s="63">
        <f t="shared" si="11"/>
        <v>0.2372713720423856</v>
      </c>
      <c r="P35" s="62">
        <f t="shared" si="12"/>
        <v>3.8286013684210523</v>
      </c>
      <c r="Q35" s="63">
        <f t="shared" si="13"/>
        <v>9.4908548816954236E-2</v>
      </c>
      <c r="R35" s="23">
        <f t="shared" si="14"/>
        <v>19.143006842105262</v>
      </c>
      <c r="S35" s="23">
        <f t="shared" si="15"/>
        <v>0.47454274408477121</v>
      </c>
      <c r="T35" s="62">
        <f t="shared" si="16"/>
        <v>18.1858565</v>
      </c>
      <c r="U35" s="63">
        <f t="shared" si="17"/>
        <v>0.45081560688053268</v>
      </c>
      <c r="W35" s="36"/>
    </row>
    <row r="36" spans="1:23" x14ac:dyDescent="0.3">
      <c r="A36" s="24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4"/>
      <c r="S36" s="24"/>
      <c r="T36" s="64"/>
      <c r="U36" s="65"/>
    </row>
  </sheetData>
  <dataConsolidate/>
  <mergeCells count="283"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F30:G30"/>
    <mergeCell ref="F35:G35"/>
    <mergeCell ref="F36:G36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P7:Q7"/>
    <mergeCell ref="N8:O8"/>
    <mergeCell ref="T8:U8"/>
    <mergeCell ref="T9:U9"/>
    <mergeCell ref="T10:U10"/>
    <mergeCell ref="T11:U11"/>
    <mergeCell ref="T12:U12"/>
    <mergeCell ref="D33:E33"/>
    <mergeCell ref="D34:E34"/>
    <mergeCell ref="D25:E25"/>
    <mergeCell ref="D26:E26"/>
    <mergeCell ref="D27:E27"/>
    <mergeCell ref="D28:E28"/>
    <mergeCell ref="J6:K6"/>
    <mergeCell ref="L7:M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L10:M10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7</vt:i4>
      </vt:variant>
    </vt:vector>
  </HeadingPairs>
  <TitlesOfParts>
    <vt:vector size="27" baseType="lpstr">
      <vt:lpstr>Inhoud</vt:lpstr>
      <vt:lpstr>LOG4</vt:lpstr>
      <vt:lpstr>LOG3</vt:lpstr>
      <vt:lpstr>LOG2</vt:lpstr>
      <vt:lpstr>ADM1</vt:lpstr>
      <vt:lpstr>ADM2</vt:lpstr>
      <vt:lpstr>ADM3</vt:lpstr>
      <vt:lpstr>MV2</vt:lpstr>
      <vt:lpstr>B3</vt:lpstr>
      <vt:lpstr>B2B</vt:lpstr>
      <vt:lpstr>B2A</vt:lpstr>
      <vt:lpstr>B1C</vt:lpstr>
      <vt:lpstr>B1b</vt:lpstr>
      <vt:lpstr>MV1</vt:lpstr>
      <vt:lpstr>MV1bis</vt:lpstr>
      <vt:lpstr>L1</vt:lpstr>
      <vt:lpstr>K3</vt:lpstr>
      <vt:lpstr>G1</vt:lpstr>
      <vt:lpstr>GS</vt:lpstr>
      <vt:lpstr>GEW</vt:lpstr>
      <vt:lpstr>B1C!Afdrukbereik</vt:lpstr>
      <vt:lpstr>B2A!Afdrukbereik</vt:lpstr>
      <vt:lpstr>'B3'!Afdrukbereik</vt:lpstr>
      <vt:lpstr>'G1'!Afdrukbereik</vt:lpstr>
      <vt:lpstr>GS!Afdrukbereik</vt:lpstr>
      <vt:lpstr>'K3'!Afdrukbereik</vt:lpstr>
      <vt:lpstr>'MV2'!Afdrukbereik</vt:lpstr>
    </vt:vector>
  </TitlesOfParts>
  <Company>Vlafo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Vandyck</dc:creator>
  <cp:lastModifiedBy>Steven De Looze</cp:lastModifiedBy>
  <cp:lastPrinted>2012-11-26T09:42:53Z</cp:lastPrinted>
  <dcterms:created xsi:type="dcterms:W3CDTF">2002-02-15T13:24:39Z</dcterms:created>
  <dcterms:modified xsi:type="dcterms:W3CDTF">2017-06-19T13:54:55Z</dcterms:modified>
</cp:coreProperties>
</file>