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_MEDEWERKERS\STEVEN DE LOOZE\2017 Steven\Barema's\KO\"/>
    </mc:Choice>
  </mc:AlternateContent>
  <bookViews>
    <workbookView xWindow="-15" yWindow="-15" windowWidth="11475" windowHeight="6405" tabRatio="680"/>
  </bookViews>
  <sheets>
    <sheet name=" overzicht" sheetId="1" r:id="rId1"/>
    <sheet name="Ex-schaal 22;6-23;6-24;R-24;6" sheetId="3" r:id="rId2"/>
    <sheet name="Gebreveteerde verpleegk" sheetId="4" r:id="rId3"/>
    <sheet name="Kleuterleidster" sheetId="5" r:id="rId4"/>
    <sheet name="Kinderverzorgster" sheetId="6" r:id="rId5"/>
  </sheets>
  <definedNames>
    <definedName name="_Regression_Int" localSheetId="0" hidden="1">1</definedName>
    <definedName name="Afdrukbereik_MI" localSheetId="0">' overzicht'!#REF!</definedName>
    <definedName name="ZONE_IMPRES_MI">' overzicht'!#REF!</definedName>
  </definedNames>
  <calcPr calcId="162913"/>
  <customWorkbookViews>
    <customWorkbookView name="Johanna Ghesquiere - Persoonlijke weergave" guid="{A7B54AFF-154D-4CD6-A06C-DDC2B781AB66}" mergeInterval="0" personalView="1" maximized="1" windowWidth="1676" windowHeight="851" activeSheetId="1" showComments="commIndAndComment"/>
  </customWorkbookViews>
</workbook>
</file>

<file path=xl/calcChain.xml><?xml version="1.0" encoding="utf-8"?>
<calcChain xmlns="http://schemas.openxmlformats.org/spreadsheetml/2006/main">
  <c r="B2" i="4" l="1"/>
  <c r="B2" i="5" s="1"/>
  <c r="B2" i="6" s="1"/>
  <c r="C12" i="6"/>
  <c r="F12" i="6" s="1"/>
  <c r="E12" i="6"/>
  <c r="D12" i="6"/>
  <c r="A13" i="6"/>
  <c r="B13" i="6"/>
  <c r="E13" i="6" s="1"/>
  <c r="B14" i="6"/>
  <c r="B15" i="6"/>
  <c r="B16" i="6"/>
  <c r="B17" i="6"/>
  <c r="B18" i="6"/>
  <c r="E18" i="6" s="1"/>
  <c r="B19" i="6"/>
  <c r="C19" i="6"/>
  <c r="D19" i="6" s="1"/>
  <c r="B20" i="6"/>
  <c r="C20" i="6" s="1"/>
  <c r="D20" i="6" s="1"/>
  <c r="B21" i="6"/>
  <c r="F21" i="6"/>
  <c r="B22" i="6"/>
  <c r="B23" i="6"/>
  <c r="F23" i="6" s="1"/>
  <c r="B24" i="6"/>
  <c r="E24" i="6" s="1"/>
  <c r="B25" i="6"/>
  <c r="B26" i="6"/>
  <c r="C26" i="6" s="1"/>
  <c r="D26" i="6" s="1"/>
  <c r="B27" i="6"/>
  <c r="B28" i="6"/>
  <c r="B29" i="6"/>
  <c r="E29" i="6" s="1"/>
  <c r="B30" i="6"/>
  <c r="C30" i="6" s="1"/>
  <c r="D30" i="6" s="1"/>
  <c r="C12" i="5"/>
  <c r="D12" i="5" s="1"/>
  <c r="A13" i="5"/>
  <c r="B13" i="5"/>
  <c r="B14" i="5"/>
  <c r="C14" i="5"/>
  <c r="D14" i="5" s="1"/>
  <c r="B15" i="5"/>
  <c r="B16" i="5"/>
  <c r="F16" i="5" s="1"/>
  <c r="C16" i="5"/>
  <c r="D16" i="5" s="1"/>
  <c r="B17" i="5"/>
  <c r="B18" i="5"/>
  <c r="C18" i="5" s="1"/>
  <c r="D18" i="5" s="1"/>
  <c r="B19" i="5"/>
  <c r="B20" i="5"/>
  <c r="C20" i="5" s="1"/>
  <c r="D20" i="5" s="1"/>
  <c r="B21" i="5"/>
  <c r="E21" i="5" s="1"/>
  <c r="B22" i="5"/>
  <c r="C22" i="5" s="1"/>
  <c r="D22" i="5" s="1"/>
  <c r="B23" i="5"/>
  <c r="C23" i="5"/>
  <c r="D23" i="5" s="1"/>
  <c r="B24" i="5"/>
  <c r="C24" i="5" s="1"/>
  <c r="D24" i="5" s="1"/>
  <c r="B25" i="5"/>
  <c r="E25" i="5"/>
  <c r="B26" i="5"/>
  <c r="B27" i="5"/>
  <c r="B28" i="5"/>
  <c r="C28" i="5"/>
  <c r="D28" i="5" s="1"/>
  <c r="B29" i="5"/>
  <c r="C12" i="4"/>
  <c r="A13" i="4"/>
  <c r="B13" i="4"/>
  <c r="C13" i="4"/>
  <c r="D13" i="4" s="1"/>
  <c r="B14" i="4"/>
  <c r="B15" i="4"/>
  <c r="B16" i="4"/>
  <c r="B17" i="4"/>
  <c r="C17" i="4" s="1"/>
  <c r="D17" i="4" s="1"/>
  <c r="B18" i="4"/>
  <c r="B19" i="4"/>
  <c r="B20" i="4"/>
  <c r="E20" i="4" s="1"/>
  <c r="B21" i="4"/>
  <c r="B22" i="4"/>
  <c r="B23" i="4"/>
  <c r="B24" i="4"/>
  <c r="B25" i="4"/>
  <c r="B26" i="4"/>
  <c r="B27" i="4"/>
  <c r="B28" i="4"/>
  <c r="B29" i="4"/>
  <c r="C29" i="4" s="1"/>
  <c r="D29" i="4" s="1"/>
  <c r="C13" i="3"/>
  <c r="E26" i="3" s="1"/>
  <c r="A14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F19" i="1"/>
  <c r="L19" i="1"/>
  <c r="R19" i="1"/>
  <c r="X19" i="1"/>
  <c r="AD19" i="1"/>
  <c r="F20" i="1"/>
  <c r="L20" i="1"/>
  <c r="R20" i="1"/>
  <c r="X20" i="1"/>
  <c r="AD20" i="1"/>
  <c r="F21" i="1"/>
  <c r="L21" i="1"/>
  <c r="R21" i="1"/>
  <c r="X21" i="1"/>
  <c r="AD21" i="1"/>
  <c r="F22" i="1"/>
  <c r="L22" i="1"/>
  <c r="X22" i="1"/>
  <c r="AD22" i="1"/>
  <c r="F23" i="1"/>
  <c r="L23" i="1"/>
  <c r="R23" i="1"/>
  <c r="R24" i="1"/>
  <c r="X24" i="1"/>
  <c r="AD24" i="1"/>
  <c r="F25" i="1"/>
  <c r="L25" i="1"/>
  <c r="R25" i="1"/>
  <c r="X25" i="1"/>
  <c r="AD25" i="1"/>
  <c r="F26" i="1"/>
  <c r="L26" i="1"/>
  <c r="R26" i="1"/>
  <c r="X26" i="1"/>
  <c r="AD26" i="1"/>
  <c r="F27" i="1"/>
  <c r="L27" i="1"/>
  <c r="X27" i="1"/>
  <c r="AD27" i="1"/>
  <c r="F28" i="1"/>
  <c r="L28" i="1"/>
  <c r="R28" i="1"/>
  <c r="F29" i="1"/>
  <c r="L29" i="1"/>
  <c r="R29" i="1"/>
  <c r="X29" i="1"/>
  <c r="AD29" i="1"/>
  <c r="R30" i="1"/>
  <c r="X30" i="1"/>
  <c r="AD30" i="1"/>
  <c r="F31" i="1"/>
  <c r="L31" i="1"/>
  <c r="R31" i="1"/>
  <c r="X31" i="1"/>
  <c r="AD31" i="1"/>
  <c r="F32" i="1"/>
  <c r="L32" i="1"/>
  <c r="X32" i="1"/>
  <c r="AD32" i="1"/>
  <c r="F33" i="1"/>
  <c r="R33" i="1"/>
  <c r="F34" i="1"/>
  <c r="L34" i="1"/>
  <c r="R34" i="1"/>
  <c r="X34" i="1"/>
  <c r="AD34" i="1"/>
  <c r="L35" i="1"/>
  <c r="R35" i="1"/>
  <c r="X35" i="1"/>
  <c r="AD35" i="1"/>
  <c r="L36" i="1"/>
  <c r="R36" i="1"/>
  <c r="X36" i="1"/>
  <c r="AD36" i="1"/>
  <c r="L37" i="1"/>
  <c r="X37" i="1"/>
  <c r="AD37" i="1"/>
  <c r="R38" i="1"/>
  <c r="L39" i="1"/>
  <c r="R39" i="1"/>
  <c r="X39" i="1"/>
  <c r="AD39" i="1"/>
  <c r="L40" i="1"/>
  <c r="AD40" i="1"/>
  <c r="C17" i="5"/>
  <c r="D17" i="5" s="1"/>
  <c r="C15" i="4"/>
  <c r="D15" i="4" s="1"/>
  <c r="E20" i="5"/>
  <c r="E16" i="5"/>
  <c r="E19" i="6"/>
  <c r="C29" i="5"/>
  <c r="D29" i="5" s="1"/>
  <c r="E23" i="5"/>
  <c r="E15" i="5"/>
  <c r="E26" i="5"/>
  <c r="E16" i="3" l="1"/>
  <c r="E24" i="5"/>
  <c r="C26" i="4"/>
  <c r="D26" i="4" s="1"/>
  <c r="E22" i="5"/>
  <c r="C20" i="4"/>
  <c r="D20" i="4" s="1"/>
  <c r="C27" i="5"/>
  <c r="D27" i="5" s="1"/>
  <c r="F13" i="6"/>
  <c r="F21" i="4"/>
  <c r="F22" i="4"/>
  <c r="F18" i="4"/>
  <c r="C19" i="4"/>
  <c r="D19" i="4" s="1"/>
  <c r="E16" i="4"/>
  <c r="C28" i="4"/>
  <c r="D28" i="4" s="1"/>
  <c r="F19" i="4"/>
  <c r="E25" i="4"/>
  <c r="E21" i="4"/>
  <c r="E18" i="5"/>
  <c r="E19" i="5"/>
  <c r="E23" i="6"/>
  <c r="F13" i="4"/>
  <c r="F29" i="4"/>
  <c r="C19" i="5"/>
  <c r="D19" i="5" s="1"/>
  <c r="C27" i="4"/>
  <c r="D27" i="4" s="1"/>
  <c r="E27" i="4"/>
  <c r="F24" i="4"/>
  <c r="D12" i="4"/>
  <c r="C25" i="5"/>
  <c r="D25" i="5" s="1"/>
  <c r="E17" i="5"/>
  <c r="E13" i="5"/>
  <c r="E30" i="6"/>
  <c r="F28" i="6"/>
  <c r="E25" i="6"/>
  <c r="E17" i="6"/>
  <c r="F14" i="6"/>
  <c r="E14" i="4"/>
  <c r="E22" i="4"/>
  <c r="F12" i="4"/>
  <c r="F23" i="4"/>
  <c r="C21" i="4"/>
  <c r="D21" i="4" s="1"/>
  <c r="F26" i="4"/>
  <c r="C16" i="4"/>
  <c r="D16" i="4" s="1"/>
  <c r="E26" i="4"/>
  <c r="E13" i="4"/>
  <c r="C25" i="4"/>
  <c r="D25" i="4" s="1"/>
  <c r="C14" i="4"/>
  <c r="D14" i="4" s="1"/>
  <c r="E24" i="4"/>
  <c r="E28" i="4"/>
  <c r="C22" i="4"/>
  <c r="D22" i="4" s="1"/>
  <c r="F20" i="4"/>
  <c r="C18" i="4"/>
  <c r="D18" i="4" s="1"/>
  <c r="F14" i="4"/>
  <c r="E12" i="4"/>
  <c r="E14" i="5"/>
  <c r="E12" i="5"/>
  <c r="E27" i="5"/>
  <c r="F12" i="5"/>
  <c r="E28" i="5"/>
  <c r="E18" i="4"/>
  <c r="C24" i="4"/>
  <c r="D24" i="4" s="1"/>
  <c r="F28" i="5"/>
  <c r="E19" i="4"/>
  <c r="E29" i="4"/>
  <c r="E29" i="5"/>
  <c r="F28" i="4"/>
  <c r="F27" i="4"/>
  <c r="C23" i="4"/>
  <c r="D23" i="4" s="1"/>
  <c r="F15" i="4"/>
  <c r="F29" i="5"/>
  <c r="C26" i="5"/>
  <c r="D26" i="5" s="1"/>
  <c r="F22" i="5"/>
  <c r="F19" i="5"/>
  <c r="C15" i="5"/>
  <c r="D15" i="5" s="1"/>
  <c r="C13" i="5"/>
  <c r="D13" i="5" s="1"/>
  <c r="F30" i="6"/>
  <c r="F29" i="6"/>
  <c r="F27" i="6"/>
  <c r="C25" i="6"/>
  <c r="D25" i="6" s="1"/>
  <c r="F22" i="6"/>
  <c r="E20" i="6"/>
  <c r="F16" i="6"/>
  <c r="E14" i="6"/>
  <c r="F18" i="3"/>
  <c r="C15" i="3"/>
  <c r="D15" i="3" s="1"/>
  <c r="F13" i="3"/>
  <c r="E20" i="3"/>
  <c r="E17" i="3"/>
  <c r="E15" i="6"/>
  <c r="F29" i="3"/>
  <c r="C30" i="3"/>
  <c r="D30" i="3" s="1"/>
  <c r="C26" i="3"/>
  <c r="D26" i="3" s="1"/>
  <c r="E23" i="3"/>
  <c r="C28" i="6"/>
  <c r="D28" i="6" s="1"/>
  <c r="F26" i="6"/>
  <c r="C22" i="6"/>
  <c r="D22" i="6" s="1"/>
  <c r="F20" i="6"/>
  <c r="F19" i="6"/>
  <c r="F17" i="6"/>
  <c r="C16" i="6"/>
  <c r="D16" i="6" s="1"/>
  <c r="C14" i="6"/>
  <c r="D14" i="6" s="1"/>
  <c r="F15" i="3"/>
  <c r="F24" i="3"/>
  <c r="E21" i="3"/>
  <c r="F17" i="3"/>
  <c r="C29" i="3"/>
  <c r="D29" i="3" s="1"/>
  <c r="E27" i="3"/>
  <c r="F22" i="3"/>
  <c r="C18" i="3"/>
  <c r="D18" i="3" s="1"/>
  <c r="E15" i="3"/>
  <c r="F23" i="3"/>
  <c r="C23" i="3"/>
  <c r="D23" i="3" s="1"/>
  <c r="F21" i="3"/>
  <c r="E25" i="3"/>
  <c r="C21" i="3"/>
  <c r="D21" i="3" s="1"/>
  <c r="E19" i="3"/>
  <c r="C14" i="3"/>
  <c r="D14" i="3" s="1"/>
  <c r="F31" i="3"/>
  <c r="F28" i="3"/>
  <c r="E27" i="6"/>
  <c r="F25" i="3"/>
  <c r="E31" i="3"/>
  <c r="E28" i="3"/>
  <c r="F26" i="3"/>
  <c r="E24" i="3"/>
  <c r="C17" i="3"/>
  <c r="D17" i="3" s="1"/>
  <c r="E28" i="6"/>
  <c r="C27" i="6"/>
  <c r="D27" i="6" s="1"/>
  <c r="F25" i="6"/>
  <c r="F24" i="6"/>
  <c r="E22" i="6"/>
  <c r="C21" i="6"/>
  <c r="D21" i="6" s="1"/>
  <c r="F18" i="6"/>
  <c r="C17" i="6"/>
  <c r="D17" i="6" s="1"/>
  <c r="C15" i="6"/>
  <c r="D15" i="6" s="1"/>
  <c r="F17" i="5"/>
  <c r="F25" i="5"/>
  <c r="F19" i="3"/>
  <c r="E13" i="3"/>
  <c r="E29" i="3"/>
  <c r="F14" i="5"/>
  <c r="F16" i="3"/>
  <c r="C27" i="3"/>
  <c r="D27" i="3" s="1"/>
  <c r="F15" i="5"/>
  <c r="F23" i="5"/>
  <c r="F17" i="4"/>
  <c r="F25" i="4"/>
  <c r="C16" i="3"/>
  <c r="D16" i="3" s="1"/>
  <c r="C20" i="3"/>
  <c r="D20" i="3" s="1"/>
  <c r="C24" i="3"/>
  <c r="D24" i="3" s="1"/>
  <c r="C28" i="3"/>
  <c r="D28" i="3" s="1"/>
  <c r="F16" i="4"/>
  <c r="F24" i="5"/>
  <c r="E15" i="4"/>
  <c r="F30" i="3"/>
  <c r="C25" i="3"/>
  <c r="D25" i="3" s="1"/>
  <c r="C22" i="3"/>
  <c r="D22" i="3" s="1"/>
  <c r="F14" i="3"/>
  <c r="D13" i="3"/>
  <c r="E23" i="4"/>
  <c r="E17" i="4"/>
  <c r="C21" i="5"/>
  <c r="D21" i="5" s="1"/>
  <c r="C29" i="6"/>
  <c r="D29" i="6" s="1"/>
  <c r="E26" i="6"/>
  <c r="C24" i="6"/>
  <c r="D24" i="6" s="1"/>
  <c r="C23" i="6"/>
  <c r="D23" i="6" s="1"/>
  <c r="E21" i="6"/>
  <c r="C18" i="6"/>
  <c r="D18" i="6" s="1"/>
  <c r="E16" i="6"/>
  <c r="F15" i="6"/>
  <c r="C13" i="6"/>
  <c r="D13" i="6" s="1"/>
  <c r="F13" i="5"/>
  <c r="F21" i="5"/>
  <c r="F27" i="3"/>
  <c r="F20" i="3"/>
  <c r="C31" i="3"/>
  <c r="D31" i="3" s="1"/>
  <c r="F18" i="5"/>
  <c r="F26" i="5"/>
  <c r="C19" i="3"/>
  <c r="D19" i="3" s="1"/>
  <c r="F20" i="5"/>
  <c r="F27" i="5"/>
  <c r="E14" i="3"/>
  <c r="E18" i="3"/>
  <c r="E22" i="3"/>
  <c r="E30" i="3"/>
</calcChain>
</file>

<file path=xl/sharedStrings.xml><?xml version="1.0" encoding="utf-8"?>
<sst xmlns="http://schemas.openxmlformats.org/spreadsheetml/2006/main" count="672" uniqueCount="76">
  <si>
    <t>Jaarbasis aan spilindex 138,01 (basis 1984), nr.56, vereffeningspercentage: 100%; toepasselijk vanaf 1 november 1994.</t>
  </si>
  <si>
    <t>|</t>
  </si>
  <si>
    <t xml:space="preserve">Licentiaat </t>
  </si>
  <si>
    <t>-Sociale verpleegkundige</t>
  </si>
  <si>
    <t>- psychologie</t>
  </si>
  <si>
    <t>-Gegradueerde verpleegk.</t>
  </si>
  <si>
    <t>- kinderpsychologie</t>
  </si>
  <si>
    <t>-Maatschappelijk assist.</t>
  </si>
  <si>
    <t>Ex-schaal 22/6-23/6-24/R-24/6</t>
  </si>
  <si>
    <t>Bar.</t>
  </si>
  <si>
    <t>Jaarbasis</t>
  </si>
  <si>
    <t>Maand-</t>
  </si>
  <si>
    <t>anc.</t>
  </si>
  <si>
    <t>bedrag</t>
  </si>
  <si>
    <t>anc</t>
  </si>
  <si>
    <t>22/6</t>
  </si>
  <si>
    <t>24/0</t>
  </si>
  <si>
    <t>23/0</t>
  </si>
  <si>
    <t>20/0</t>
  </si>
  <si>
    <t>21/0</t>
  </si>
  <si>
    <t>18/0</t>
  </si>
  <si>
    <t xml:space="preserve">   1</t>
  </si>
  <si>
    <t xml:space="preserve">   2</t>
  </si>
  <si>
    <t xml:space="preserve">   3</t>
  </si>
  <si>
    <t xml:space="preserve">   5</t>
  </si>
  <si>
    <t>23/6</t>
  </si>
  <si>
    <t xml:space="preserve">   4</t>
  </si>
  <si>
    <t xml:space="preserve">   7</t>
  </si>
  <si>
    <t xml:space="preserve">   9</t>
  </si>
  <si>
    <t xml:space="preserve">  11</t>
  </si>
  <si>
    <t xml:space="preserve">  10</t>
  </si>
  <si>
    <t xml:space="preserve">  13</t>
  </si>
  <si>
    <t xml:space="preserve">  15</t>
  </si>
  <si>
    <t xml:space="preserve">  12</t>
  </si>
  <si>
    <t>24/R</t>
  </si>
  <si>
    <t xml:space="preserve">  14</t>
  </si>
  <si>
    <t xml:space="preserve">  17</t>
  </si>
  <si>
    <t xml:space="preserve">  16</t>
  </si>
  <si>
    <t xml:space="preserve">  19</t>
  </si>
  <si>
    <t xml:space="preserve">  18</t>
  </si>
  <si>
    <t xml:space="preserve">  21</t>
  </si>
  <si>
    <t>24/6</t>
  </si>
  <si>
    <t xml:space="preserve">  23</t>
  </si>
  <si>
    <t xml:space="preserve">  20</t>
  </si>
  <si>
    <t xml:space="preserve">  22</t>
  </si>
  <si>
    <t xml:space="preserve">  25</t>
  </si>
  <si>
    <t xml:space="preserve">  24</t>
  </si>
  <si>
    <t xml:space="preserve">  26</t>
  </si>
  <si>
    <t xml:space="preserve">  27</t>
  </si>
  <si>
    <t xml:space="preserve">  29</t>
  </si>
  <si>
    <t xml:space="preserve">  28</t>
  </si>
  <si>
    <t>SUBSIDIEERBARE MAXIMUM-BAREMA'S VOOR DE VOORZIENINGEN INZAKE KINDERDAGOPVANG</t>
  </si>
  <si>
    <t>Kinderverzorgster</t>
  </si>
  <si>
    <t>Kleuterleidster</t>
  </si>
  <si>
    <t>Ex-schaal 121 onderwijs</t>
  </si>
  <si>
    <t>Ex-schaal  30/3 - 32/4</t>
  </si>
  <si>
    <t xml:space="preserve">Gebreveteerde </t>
  </si>
  <si>
    <t>verpleegkundige</t>
  </si>
  <si>
    <t>Ex-schaal 21/3</t>
  </si>
  <si>
    <t>= vereffeningspercentage</t>
  </si>
  <si>
    <t>EURO</t>
  </si>
  <si>
    <t>Kinderdagopvang - PC 305.2</t>
  </si>
  <si>
    <t>lonen</t>
  </si>
  <si>
    <t>Basis</t>
  </si>
  <si>
    <t>Jaarloon</t>
  </si>
  <si>
    <t>Maandloon</t>
  </si>
  <si>
    <t>Haardtoelage</t>
  </si>
  <si>
    <t>Standpl.-toelage</t>
  </si>
  <si>
    <t>PC 319.010</t>
  </si>
  <si>
    <t>PC 319,010</t>
  </si>
  <si>
    <t>PC 305.023</t>
  </si>
  <si>
    <t>basis</t>
  </si>
  <si>
    <t>Anc.</t>
  </si>
  <si>
    <t>coëff</t>
  </si>
  <si>
    <t>167,34%, toepasselijk vanaf 1 juli 2017</t>
  </si>
  <si>
    <t>Maandbedrag aan spilindex 103,04 en vereffeningspercentage: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</si>
</sst>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2">
    <font>
      <sz val="10"/>
      <name val="Courier"/>
    </font>
    <font>
      <sz val="10"/>
      <name val="Arial"/>
      <family val="2"/>
    </font>
    <font>
      <b/>
      <sz val="10"/>
      <name val="Courier"/>
      <family val="3"/>
    </font>
    <font>
      <b/>
      <sz val="10"/>
      <name val="CG Times"/>
      <family val="1"/>
    </font>
    <font>
      <b/>
      <sz val="12"/>
      <name val="CG Times"/>
      <family val="1"/>
    </font>
    <font>
      <sz val="10"/>
      <name val="CG Times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37" fontId="0" fillId="0" borderId="0"/>
    <xf numFmtId="9" fontId="1" fillId="0" borderId="0" applyFont="0" applyFill="0" applyBorder="0" applyAlignment="0" applyProtection="0"/>
  </cellStyleXfs>
  <cellXfs count="62">
    <xf numFmtId="37" fontId="0" fillId="0" borderId="0" xfId="0"/>
    <xf numFmtId="37" fontId="3" fillId="0" borderId="0" xfId="0" applyFont="1" applyAlignment="1" applyProtection="1">
      <alignment horizontal="left"/>
    </xf>
    <xf numFmtId="37" fontId="3" fillId="0" borderId="0" xfId="0" applyFont="1"/>
    <xf numFmtId="37" fontId="4" fillId="0" borderId="0" xfId="0" applyFont="1" applyAlignment="1" applyProtection="1">
      <alignment horizontal="left"/>
    </xf>
    <xf numFmtId="37" fontId="5" fillId="0" borderId="0" xfId="0" applyFont="1"/>
    <xf numFmtId="37" fontId="3" fillId="0" borderId="1" xfId="0" quotePrefix="1" applyFont="1" applyBorder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37" fontId="3" fillId="0" borderId="0" xfId="0" applyFont="1" applyBorder="1" applyAlignment="1" applyProtection="1">
      <alignment horizontal="left"/>
    </xf>
    <xf numFmtId="37" fontId="3" fillId="0" borderId="0" xfId="0" applyFont="1" applyBorder="1"/>
    <xf numFmtId="37" fontId="3" fillId="0" borderId="1" xfId="0" applyFont="1" applyBorder="1" applyAlignment="1" applyProtection="1">
      <alignment horizontal="left"/>
    </xf>
    <xf numFmtId="37" fontId="3" fillId="0" borderId="0" xfId="0" applyFont="1" applyAlignment="1" applyProtection="1">
      <alignment horizontal="center"/>
    </xf>
    <xf numFmtId="37" fontId="3" fillId="0" borderId="0" xfId="0" applyFont="1" applyAlignment="1" applyProtection="1">
      <alignment horizontal="right"/>
    </xf>
    <xf numFmtId="37" fontId="3" fillId="0" borderId="0" xfId="0" applyFont="1" applyBorder="1" applyAlignment="1" applyProtection="1">
      <alignment horizontal="center"/>
    </xf>
    <xf numFmtId="37" fontId="3" fillId="0" borderId="0" xfId="0" applyFont="1" applyAlignment="1">
      <alignment horizontal="center"/>
    </xf>
    <xf numFmtId="37" fontId="0" fillId="0" borderId="0" xfId="0" quotePrefix="1"/>
    <xf numFmtId="39" fontId="3" fillId="0" borderId="0" xfId="0" applyNumberFormat="1" applyFont="1" applyProtection="1"/>
    <xf numFmtId="39" fontId="3" fillId="0" borderId="0" xfId="0" quotePrefix="1" applyNumberFormat="1" applyFont="1" applyAlignment="1" applyProtection="1">
      <alignment horizontal="left"/>
    </xf>
    <xf numFmtId="39" fontId="3" fillId="0" borderId="0" xfId="0" applyNumberFormat="1" applyFont="1"/>
    <xf numFmtId="39" fontId="3" fillId="0" borderId="0" xfId="0" applyNumberFormat="1" applyFont="1" applyAlignment="1" applyProtection="1">
      <alignment horizontal="right"/>
    </xf>
    <xf numFmtId="10" fontId="2" fillId="2" borderId="0" xfId="0" applyNumberFormat="1" applyFont="1" applyFill="1" applyProtection="1"/>
    <xf numFmtId="37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37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7" fontId="6" fillId="0" borderId="0" xfId="0" applyFont="1" applyAlignment="1">
      <alignment horizontal="center"/>
    </xf>
    <xf numFmtId="14" fontId="6" fillId="0" borderId="0" xfId="0" applyNumberFormat="1" applyFont="1"/>
    <xf numFmtId="37" fontId="6" fillId="0" borderId="0" xfId="0" applyFont="1"/>
    <xf numFmtId="37" fontId="8" fillId="0" borderId="0" xfId="0" applyFont="1"/>
    <xf numFmtId="1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10" fillId="0" borderId="0" xfId="0" applyNumberFormat="1" applyFont="1" applyAlignment="1">
      <alignment horizontal="center"/>
    </xf>
    <xf numFmtId="37" fontId="10" fillId="0" borderId="0" xfId="0" applyFont="1"/>
    <xf numFmtId="1" fontId="11" fillId="3" borderId="2" xfId="0" applyNumberFormat="1" applyFont="1" applyFill="1" applyBorder="1" applyAlignment="1">
      <alignment horizontal="center"/>
    </xf>
    <xf numFmtId="37" fontId="11" fillId="3" borderId="2" xfId="0" applyFont="1" applyFill="1" applyBorder="1" applyAlignment="1">
      <alignment horizontal="center"/>
    </xf>
    <xf numFmtId="1" fontId="11" fillId="3" borderId="3" xfId="0" applyNumberFormat="1" applyFont="1" applyFill="1" applyBorder="1" applyAlignment="1">
      <alignment horizontal="center"/>
    </xf>
    <xf numFmtId="14" fontId="11" fillId="3" borderId="3" xfId="0" applyNumberFormat="1" applyFont="1" applyFill="1" applyBorder="1" applyAlignment="1">
      <alignment horizontal="center"/>
    </xf>
    <xf numFmtId="9" fontId="11" fillId="3" borderId="3" xfId="1" applyNumberFormat="1" applyFont="1" applyFill="1" applyBorder="1" applyAlignment="1">
      <alignment horizontal="center"/>
    </xf>
    <xf numFmtId="9" fontId="11" fillId="3" borderId="3" xfId="0" applyNumberFormat="1" applyFont="1" applyFill="1" applyBorder="1" applyAlignment="1">
      <alignment horizontal="center"/>
    </xf>
    <xf numFmtId="37" fontId="11" fillId="3" borderId="3" xfId="0" applyFont="1" applyFill="1" applyBorder="1" applyAlignment="1">
      <alignment horizontal="center"/>
    </xf>
    <xf numFmtId="1" fontId="11" fillId="3" borderId="4" xfId="0" applyNumberFormat="1" applyFont="1" applyFill="1" applyBorder="1" applyAlignment="1">
      <alignment horizontal="center"/>
    </xf>
    <xf numFmtId="10" fontId="11" fillId="3" borderId="4" xfId="1" applyNumberFormat="1" applyFont="1" applyFill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4" fontId="11" fillId="0" borderId="5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37" fontId="8" fillId="0" borderId="0" xfId="0" applyFont="1" applyAlignment="1">
      <alignment horizontal="center"/>
    </xf>
    <xf numFmtId="9" fontId="3" fillId="0" borderId="0" xfId="1" applyFont="1" applyAlignment="1" applyProtection="1">
      <alignment horizontal="center"/>
    </xf>
    <xf numFmtId="37" fontId="8" fillId="0" borderId="5" xfId="0" applyFont="1" applyBorder="1" applyAlignment="1">
      <alignment horizontal="center"/>
    </xf>
    <xf numFmtId="37" fontId="8" fillId="0" borderId="6" xfId="0" applyFont="1" applyBorder="1" applyAlignment="1">
      <alignment horizontal="center"/>
    </xf>
    <xf numFmtId="4" fontId="11" fillId="0" borderId="6" xfId="0" applyNumberFormat="1" applyFont="1" applyBorder="1" applyAlignment="1">
      <alignment horizontal="center"/>
    </xf>
    <xf numFmtId="4" fontId="11" fillId="0" borderId="4" xfId="0" applyNumberFormat="1" applyFont="1" applyBorder="1" applyAlignment="1">
      <alignment horizontal="center"/>
    </xf>
    <xf numFmtId="14" fontId="11" fillId="3" borderId="2" xfId="0" applyNumberFormat="1" applyFont="1" applyFill="1" applyBorder="1" applyAlignment="1">
      <alignment horizontal="center"/>
    </xf>
    <xf numFmtId="37" fontId="8" fillId="0" borderId="1" xfId="0" applyFont="1" applyBorder="1"/>
    <xf numFmtId="37" fontId="8" fillId="0" borderId="7" xfId="0" applyFont="1" applyBorder="1"/>
    <xf numFmtId="37" fontId="8" fillId="0" borderId="0" xfId="0" applyFont="1" applyBorder="1"/>
    <xf numFmtId="37" fontId="8" fillId="0" borderId="8" xfId="0" applyFont="1" applyBorder="1"/>
    <xf numFmtId="37" fontId="3" fillId="4" borderId="0" xfId="0" applyFont="1" applyFill="1"/>
    <xf numFmtId="164" fontId="9" fillId="4" borderId="0" xfId="0" applyNumberFormat="1" applyFont="1" applyFill="1" applyAlignment="1">
      <alignment horizontal="center" vertical="center"/>
    </xf>
    <xf numFmtId="37" fontId="3" fillId="0" borderId="0" xfId="0" applyFont="1" applyFill="1"/>
    <xf numFmtId="37" fontId="3" fillId="0" borderId="0" xfId="0" applyFont="1" applyAlignment="1" applyProtection="1">
      <alignment horizontal="center"/>
    </xf>
    <xf numFmtId="37" fontId="4" fillId="0" borderId="0" xfId="0" applyFont="1" applyAlignment="1" applyProtection="1">
      <alignment horizontal="center"/>
    </xf>
    <xf numFmtId="37" fontId="7" fillId="0" borderId="0" xfId="0" applyFont="1" applyAlignment="1">
      <alignment horizontal="center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E42"/>
  <sheetViews>
    <sheetView showGridLines="0" tabSelected="1" zoomScale="75" zoomScaleNormal="75" workbookViewId="0">
      <selection sqref="A1:AE1"/>
    </sheetView>
  </sheetViews>
  <sheetFormatPr defaultColWidth="9.625" defaultRowHeight="12"/>
  <cols>
    <col min="1" max="1" width="1.625" customWidth="1"/>
    <col min="2" max="2" width="5.375" customWidth="1"/>
    <col min="3" max="3" width="1.625" customWidth="1"/>
    <col min="4" max="4" width="12.625" customWidth="1"/>
    <col min="5" max="5" width="1.625" customWidth="1"/>
    <col min="6" max="6" width="12.625" customWidth="1"/>
    <col min="7" max="7" width="1.625" customWidth="1"/>
    <col min="8" max="8" width="5.5" customWidth="1"/>
    <col min="9" max="9" width="1.625" customWidth="1"/>
    <col min="10" max="10" width="12.625" customWidth="1"/>
    <col min="11" max="11" width="1.625" customWidth="1"/>
    <col min="12" max="12" width="12.625" customWidth="1"/>
    <col min="13" max="13" width="1.625" customWidth="1"/>
    <col min="14" max="14" width="4.625" customWidth="1"/>
    <col min="15" max="15" width="1.625" customWidth="1"/>
    <col min="16" max="16" width="12.625" bestFit="1" customWidth="1"/>
    <col min="17" max="17" width="1.625" customWidth="1"/>
    <col min="18" max="18" width="11.375" bestFit="1" customWidth="1"/>
    <col min="19" max="19" width="1.625" customWidth="1"/>
    <col min="20" max="20" width="4.625" customWidth="1"/>
    <col min="21" max="21" width="1.625" customWidth="1"/>
    <col min="22" max="22" width="12.625" customWidth="1"/>
    <col min="23" max="23" width="1.625" customWidth="1"/>
    <col min="24" max="24" width="12.625" customWidth="1"/>
    <col min="25" max="25" width="1.625" customWidth="1"/>
    <col min="26" max="26" width="4.625" customWidth="1"/>
    <col min="27" max="27" width="1.625" customWidth="1"/>
    <col min="28" max="28" width="12.625" bestFit="1" customWidth="1"/>
    <col min="29" max="29" width="1.625" customWidth="1"/>
    <col min="30" max="30" width="11.375" bestFit="1" customWidth="1"/>
    <col min="31" max="31" width="1.625" customWidth="1"/>
  </cols>
  <sheetData>
    <row r="1" spans="1:31" ht="15.75">
      <c r="A1" s="60" t="s">
        <v>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ht="15.75">
      <c r="A2" s="2"/>
      <c r="B2" s="2"/>
      <c r="C2" s="2"/>
      <c r="I2" s="2"/>
      <c r="J2" s="2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2.75">
      <c r="A3" s="2"/>
      <c r="B3" s="2"/>
      <c r="C3" s="2"/>
      <c r="D3" s="19">
        <v>1.6734</v>
      </c>
      <c r="F3" s="14" t="s">
        <v>59</v>
      </c>
      <c r="G3" s="2"/>
      <c r="H3" s="2"/>
      <c r="I3" s="2"/>
      <c r="J3" s="2"/>
      <c r="K3" s="1"/>
      <c r="M3" s="2"/>
      <c r="N3" s="2"/>
      <c r="O3" s="2"/>
      <c r="P3" s="13" t="s">
        <v>60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2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5.75">
      <c r="A5" s="3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5.75">
      <c r="A6" s="3" t="s">
        <v>75</v>
      </c>
      <c r="B6" s="2"/>
      <c r="C6" s="2"/>
      <c r="D6" s="2"/>
      <c r="E6" s="2"/>
      <c r="F6" s="2"/>
      <c r="G6" s="2"/>
      <c r="H6" s="2"/>
      <c r="I6" s="2"/>
      <c r="J6" s="2"/>
      <c r="K6" s="56" t="s">
        <v>74</v>
      </c>
      <c r="L6" s="56"/>
      <c r="M6" s="56"/>
      <c r="N6" s="56"/>
      <c r="O6" s="56"/>
      <c r="P6" s="56"/>
      <c r="Q6" s="56"/>
      <c r="R6" s="58"/>
      <c r="S6" s="2"/>
      <c r="T6" s="2"/>
      <c r="U6" s="2"/>
      <c r="V6" s="4"/>
      <c r="W6" s="1"/>
      <c r="X6" s="2"/>
      <c r="Y6" s="2"/>
      <c r="Z6" s="2"/>
      <c r="AA6" s="2"/>
      <c r="AB6" s="2"/>
      <c r="AC6" s="2"/>
      <c r="AD6" s="2"/>
      <c r="AE6" s="2"/>
    </row>
    <row r="7" spans="1:31" ht="12.7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/>
      <c r="W7" s="1"/>
      <c r="X7" s="2"/>
      <c r="Y7" s="2"/>
      <c r="Z7" s="2"/>
      <c r="AA7" s="2"/>
      <c r="AB7" s="2"/>
      <c r="AC7" s="2"/>
      <c r="AD7" s="2"/>
      <c r="AE7" s="2"/>
    </row>
    <row r="8" spans="1:31" ht="12.7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2.75">
      <c r="A9" s="6" t="s">
        <v>1</v>
      </c>
      <c r="B9" s="7"/>
      <c r="C9" s="8"/>
      <c r="D9" s="8"/>
      <c r="E9" s="8"/>
      <c r="F9" s="8"/>
      <c r="G9" s="6" t="s">
        <v>1</v>
      </c>
      <c r="H9" s="7"/>
      <c r="I9" s="8"/>
      <c r="J9" s="8"/>
      <c r="K9" s="8"/>
      <c r="L9" s="8"/>
      <c r="M9" s="6" t="s">
        <v>1</v>
      </c>
      <c r="N9" s="7"/>
      <c r="O9" s="8"/>
      <c r="P9" s="8"/>
      <c r="Q9" s="8"/>
      <c r="R9" s="8"/>
      <c r="S9" s="6" t="s">
        <v>1</v>
      </c>
      <c r="T9" s="7"/>
      <c r="U9" s="8"/>
      <c r="V9" s="8"/>
      <c r="W9" s="8"/>
      <c r="X9" s="8"/>
      <c r="Y9" s="6" t="s">
        <v>1</v>
      </c>
      <c r="Z9" s="7"/>
      <c r="AA9" s="8"/>
      <c r="AB9" s="8"/>
      <c r="AC9" s="8"/>
      <c r="AD9" s="8"/>
      <c r="AE9" s="6" t="s">
        <v>1</v>
      </c>
    </row>
    <row r="10" spans="1:31" ht="12.75">
      <c r="A10" s="6" t="s">
        <v>1</v>
      </c>
      <c r="B10" s="1" t="s">
        <v>2</v>
      </c>
      <c r="C10" s="2"/>
      <c r="D10" s="2"/>
      <c r="E10" s="2"/>
      <c r="F10" s="2"/>
      <c r="G10" s="6" t="s">
        <v>1</v>
      </c>
      <c r="H10" s="1" t="s">
        <v>3</v>
      </c>
      <c r="I10" s="2"/>
      <c r="J10" s="2"/>
      <c r="K10" s="2"/>
      <c r="L10" s="2"/>
      <c r="M10" s="6" t="s">
        <v>1</v>
      </c>
      <c r="N10" s="59" t="s">
        <v>56</v>
      </c>
      <c r="O10" s="59"/>
      <c r="P10" s="59"/>
      <c r="Q10" s="59"/>
      <c r="R10" s="59"/>
      <c r="S10" s="6" t="s">
        <v>1</v>
      </c>
      <c r="T10" s="59" t="s">
        <v>53</v>
      </c>
      <c r="U10" s="59"/>
      <c r="V10" s="59"/>
      <c r="W10" s="59"/>
      <c r="X10" s="59"/>
      <c r="Y10" s="6" t="s">
        <v>1</v>
      </c>
      <c r="Z10" s="59" t="s">
        <v>52</v>
      </c>
      <c r="AA10" s="59"/>
      <c r="AB10" s="59"/>
      <c r="AC10" s="59"/>
      <c r="AD10" s="59"/>
      <c r="AE10" s="6" t="s">
        <v>1</v>
      </c>
    </row>
    <row r="11" spans="1:31" ht="12.75">
      <c r="A11" s="6" t="s">
        <v>1</v>
      </c>
      <c r="B11" s="1" t="s">
        <v>4</v>
      </c>
      <c r="C11" s="2"/>
      <c r="D11" s="2"/>
      <c r="E11" s="2"/>
      <c r="F11" s="2"/>
      <c r="G11" s="6" t="s">
        <v>1</v>
      </c>
      <c r="H11" s="1" t="s">
        <v>5</v>
      </c>
      <c r="I11" s="2"/>
      <c r="J11" s="2"/>
      <c r="K11" s="2"/>
      <c r="L11" s="2"/>
      <c r="M11" s="6" t="s">
        <v>1</v>
      </c>
      <c r="N11" s="59" t="s">
        <v>57</v>
      </c>
      <c r="O11" s="59"/>
      <c r="P11" s="59"/>
      <c r="Q11" s="59"/>
      <c r="R11" s="59"/>
      <c r="S11" s="6" t="s">
        <v>1</v>
      </c>
      <c r="T11" s="59"/>
      <c r="U11" s="59"/>
      <c r="V11" s="59"/>
      <c r="W11" s="59"/>
      <c r="X11" s="59"/>
      <c r="Y11" s="6" t="s">
        <v>1</v>
      </c>
      <c r="Z11" s="13"/>
      <c r="AA11" s="13"/>
      <c r="AB11" s="13"/>
      <c r="AC11" s="13"/>
      <c r="AD11" s="13"/>
      <c r="AE11" s="6" t="s">
        <v>1</v>
      </c>
    </row>
    <row r="12" spans="1:31" ht="12.75">
      <c r="A12" s="6" t="s">
        <v>1</v>
      </c>
      <c r="B12" s="1" t="s">
        <v>6</v>
      </c>
      <c r="C12" s="2"/>
      <c r="D12" s="2"/>
      <c r="E12" s="2"/>
      <c r="F12" s="2"/>
      <c r="G12" s="6" t="s">
        <v>1</v>
      </c>
      <c r="H12" s="1" t="s">
        <v>7</v>
      </c>
      <c r="I12" s="2"/>
      <c r="J12" s="2"/>
      <c r="K12" s="2"/>
      <c r="L12" s="2"/>
      <c r="M12" s="6" t="s">
        <v>1</v>
      </c>
      <c r="N12" s="2"/>
      <c r="O12" s="2"/>
      <c r="P12" s="2"/>
      <c r="Q12" s="2"/>
      <c r="R12" s="2"/>
      <c r="S12" s="6" t="s">
        <v>1</v>
      </c>
      <c r="T12" s="2"/>
      <c r="U12" s="2"/>
      <c r="V12" s="2"/>
      <c r="W12" s="2"/>
      <c r="X12" s="2"/>
      <c r="Y12" s="6" t="s">
        <v>1</v>
      </c>
      <c r="Z12" s="13"/>
      <c r="AA12" s="13"/>
      <c r="AB12" s="13"/>
      <c r="AC12" s="13"/>
      <c r="AD12" s="13"/>
      <c r="AE12" s="6" t="s">
        <v>1</v>
      </c>
    </row>
    <row r="13" spans="1:31" ht="12.75">
      <c r="A13" s="6" t="s">
        <v>1</v>
      </c>
      <c r="B13" s="2"/>
      <c r="C13" s="2"/>
      <c r="D13" s="2"/>
      <c r="E13" s="2"/>
      <c r="F13" s="2"/>
      <c r="G13" s="6" t="s">
        <v>1</v>
      </c>
      <c r="H13" s="1" t="s">
        <v>8</v>
      </c>
      <c r="I13" s="2"/>
      <c r="J13" s="2"/>
      <c r="K13" s="2"/>
      <c r="L13" s="2"/>
      <c r="M13" s="6" t="s">
        <v>1</v>
      </c>
      <c r="N13" s="59" t="s">
        <v>58</v>
      </c>
      <c r="O13" s="59"/>
      <c r="P13" s="59"/>
      <c r="Q13" s="59"/>
      <c r="R13" s="59"/>
      <c r="S13" s="6" t="s">
        <v>1</v>
      </c>
      <c r="T13" s="59" t="s">
        <v>54</v>
      </c>
      <c r="U13" s="59"/>
      <c r="V13" s="59"/>
      <c r="W13" s="59"/>
      <c r="X13" s="59"/>
      <c r="Y13" s="6" t="s">
        <v>1</v>
      </c>
      <c r="Z13" s="59" t="s">
        <v>55</v>
      </c>
      <c r="AA13" s="59"/>
      <c r="AB13" s="59"/>
      <c r="AC13" s="59"/>
      <c r="AD13" s="59"/>
      <c r="AE13" s="6" t="s">
        <v>1</v>
      </c>
    </row>
    <row r="14" spans="1:31" ht="12.75">
      <c r="A14" s="6" t="s">
        <v>1</v>
      </c>
      <c r="B14" s="9"/>
      <c r="C14" s="5"/>
      <c r="D14" s="9"/>
      <c r="E14" s="5"/>
      <c r="F14" s="9"/>
      <c r="G14" s="6" t="s">
        <v>1</v>
      </c>
      <c r="H14" s="9"/>
      <c r="I14" s="5"/>
      <c r="J14" s="9"/>
      <c r="K14" s="5"/>
      <c r="L14" s="9"/>
      <c r="M14" s="6" t="s">
        <v>1</v>
      </c>
      <c r="N14" s="9"/>
      <c r="O14" s="5"/>
      <c r="P14" s="9"/>
      <c r="Q14" s="5"/>
      <c r="R14" s="9"/>
      <c r="S14" s="6" t="s">
        <v>1</v>
      </c>
      <c r="T14" s="9"/>
      <c r="U14" s="5"/>
      <c r="V14" s="9"/>
      <c r="W14" s="5"/>
      <c r="X14" s="9"/>
      <c r="Y14" s="6" t="s">
        <v>1</v>
      </c>
      <c r="Z14" s="9"/>
      <c r="AA14" s="5"/>
      <c r="AB14" s="9"/>
      <c r="AC14" s="5"/>
      <c r="AD14" s="9"/>
      <c r="AE14" s="6" t="s">
        <v>1</v>
      </c>
    </row>
    <row r="15" spans="1:31" ht="12.75">
      <c r="A15" s="6" t="s">
        <v>1</v>
      </c>
      <c r="B15" s="10" t="s">
        <v>9</v>
      </c>
      <c r="C15" s="6" t="s">
        <v>1</v>
      </c>
      <c r="D15" s="10" t="s">
        <v>10</v>
      </c>
      <c r="E15" s="6" t="s">
        <v>1</v>
      </c>
      <c r="F15" s="10" t="s">
        <v>11</v>
      </c>
      <c r="G15" s="6" t="s">
        <v>1</v>
      </c>
      <c r="H15" s="10" t="s">
        <v>9</v>
      </c>
      <c r="I15" s="6" t="s">
        <v>1</v>
      </c>
      <c r="J15" s="10" t="s">
        <v>10</v>
      </c>
      <c r="K15" s="6" t="s">
        <v>1</v>
      </c>
      <c r="L15" s="10" t="s">
        <v>11</v>
      </c>
      <c r="M15" s="6" t="s">
        <v>1</v>
      </c>
      <c r="N15" s="10" t="s">
        <v>9</v>
      </c>
      <c r="O15" s="6" t="s">
        <v>1</v>
      </c>
      <c r="P15" s="10" t="s">
        <v>10</v>
      </c>
      <c r="Q15" s="6" t="s">
        <v>1</v>
      </c>
      <c r="R15" s="10" t="s">
        <v>11</v>
      </c>
      <c r="S15" s="6" t="s">
        <v>1</v>
      </c>
      <c r="T15" s="10" t="s">
        <v>9</v>
      </c>
      <c r="U15" s="6" t="s">
        <v>1</v>
      </c>
      <c r="V15" s="10" t="s">
        <v>10</v>
      </c>
      <c r="W15" s="6" t="s">
        <v>1</v>
      </c>
      <c r="X15" s="10" t="s">
        <v>11</v>
      </c>
      <c r="Y15" s="6" t="s">
        <v>1</v>
      </c>
      <c r="Z15" s="10" t="s">
        <v>9</v>
      </c>
      <c r="AA15" s="6" t="s">
        <v>1</v>
      </c>
      <c r="AB15" s="10" t="s">
        <v>10</v>
      </c>
      <c r="AC15" s="6" t="s">
        <v>1</v>
      </c>
      <c r="AD15" s="10" t="s">
        <v>11</v>
      </c>
      <c r="AE15" s="6" t="s">
        <v>1</v>
      </c>
    </row>
    <row r="16" spans="1:31" ht="12.75">
      <c r="A16" s="6" t="s">
        <v>1</v>
      </c>
      <c r="B16" s="12" t="s">
        <v>12</v>
      </c>
      <c r="C16" s="6" t="s">
        <v>1</v>
      </c>
      <c r="D16" s="46">
        <v>1</v>
      </c>
      <c r="E16" s="6" t="s">
        <v>1</v>
      </c>
      <c r="F16" s="10" t="s">
        <v>13</v>
      </c>
      <c r="G16" s="6" t="s">
        <v>1</v>
      </c>
      <c r="H16" s="10" t="s">
        <v>12</v>
      </c>
      <c r="I16" s="6" t="s">
        <v>1</v>
      </c>
      <c r="J16" s="46">
        <v>1</v>
      </c>
      <c r="K16" s="6" t="s">
        <v>1</v>
      </c>
      <c r="L16" s="10" t="s">
        <v>13</v>
      </c>
      <c r="M16" s="6" t="s">
        <v>1</v>
      </c>
      <c r="N16" s="10" t="s">
        <v>12</v>
      </c>
      <c r="O16" s="6" t="s">
        <v>1</v>
      </c>
      <c r="P16" s="46">
        <v>1</v>
      </c>
      <c r="Q16" s="6" t="s">
        <v>1</v>
      </c>
      <c r="R16" s="10" t="s">
        <v>13</v>
      </c>
      <c r="S16" s="6" t="s">
        <v>1</v>
      </c>
      <c r="T16" s="10" t="s">
        <v>12</v>
      </c>
      <c r="U16" s="6" t="s">
        <v>1</v>
      </c>
      <c r="V16" s="46">
        <v>1</v>
      </c>
      <c r="W16" s="6" t="s">
        <v>1</v>
      </c>
      <c r="X16" s="10" t="s">
        <v>13</v>
      </c>
      <c r="Y16" s="6" t="s">
        <v>1</v>
      </c>
      <c r="Z16" s="10" t="s">
        <v>14</v>
      </c>
      <c r="AA16" s="6" t="s">
        <v>1</v>
      </c>
      <c r="AB16" s="46">
        <v>1</v>
      </c>
      <c r="AC16" s="6" t="s">
        <v>1</v>
      </c>
      <c r="AD16" s="10" t="s">
        <v>13</v>
      </c>
      <c r="AE16" s="6" t="s">
        <v>1</v>
      </c>
    </row>
    <row r="17" spans="1:31" ht="12.75">
      <c r="A17" s="6" t="s">
        <v>1</v>
      </c>
      <c r="B17" s="9"/>
      <c r="C17" s="6" t="s">
        <v>1</v>
      </c>
      <c r="D17" s="9"/>
      <c r="E17" s="6" t="s">
        <v>1</v>
      </c>
      <c r="F17" s="9"/>
      <c r="G17" s="6" t="s">
        <v>1</v>
      </c>
      <c r="H17" s="9"/>
      <c r="I17" s="6" t="s">
        <v>1</v>
      </c>
      <c r="J17" s="9"/>
      <c r="K17" s="6" t="s">
        <v>1</v>
      </c>
      <c r="L17" s="9"/>
      <c r="M17" s="6" t="s">
        <v>1</v>
      </c>
      <c r="N17" s="9"/>
      <c r="O17" s="6" t="s">
        <v>1</v>
      </c>
      <c r="P17" s="9"/>
      <c r="Q17" s="6" t="s">
        <v>1</v>
      </c>
      <c r="R17" s="9"/>
      <c r="S17" s="6" t="s">
        <v>1</v>
      </c>
      <c r="T17" s="9"/>
      <c r="U17" s="6" t="s">
        <v>1</v>
      </c>
      <c r="V17" s="9"/>
      <c r="W17" s="6" t="s">
        <v>1</v>
      </c>
      <c r="X17" s="9"/>
      <c r="Y17" s="6" t="s">
        <v>1</v>
      </c>
      <c r="Z17" s="9"/>
      <c r="AA17" s="6" t="s">
        <v>1</v>
      </c>
      <c r="AB17" s="9"/>
      <c r="AC17" s="6" t="s">
        <v>1</v>
      </c>
      <c r="AD17" s="9"/>
      <c r="AE17" s="6" t="s">
        <v>1</v>
      </c>
    </row>
    <row r="18" spans="1:31" ht="12.75">
      <c r="A18" s="6" t="s">
        <v>1</v>
      </c>
      <c r="B18" s="2"/>
      <c r="C18" s="6" t="s">
        <v>1</v>
      </c>
      <c r="D18" s="2"/>
      <c r="E18" s="6" t="s">
        <v>1</v>
      </c>
      <c r="F18" s="2"/>
      <c r="G18" s="6" t="s">
        <v>1</v>
      </c>
      <c r="H18" s="2"/>
      <c r="I18" s="6" t="s">
        <v>1</v>
      </c>
      <c r="J18" s="2"/>
      <c r="K18" s="6" t="s">
        <v>1</v>
      </c>
      <c r="L18" s="11" t="s">
        <v>15</v>
      </c>
      <c r="M18" s="6" t="s">
        <v>1</v>
      </c>
      <c r="N18" s="2"/>
      <c r="O18" s="6" t="s">
        <v>1</v>
      </c>
      <c r="P18" s="2"/>
      <c r="Q18" s="6" t="s">
        <v>1</v>
      </c>
      <c r="R18" s="2"/>
      <c r="S18" s="6" t="s">
        <v>1</v>
      </c>
      <c r="T18" s="2"/>
      <c r="U18" s="6" t="s">
        <v>1</v>
      </c>
      <c r="V18" s="2"/>
      <c r="W18" s="6" t="s">
        <v>1</v>
      </c>
      <c r="X18" s="2"/>
      <c r="Y18" s="6" t="s">
        <v>1</v>
      </c>
      <c r="Z18" s="2"/>
      <c r="AA18" s="6" t="s">
        <v>1</v>
      </c>
      <c r="AB18" s="2"/>
      <c r="AC18" s="6" t="s">
        <v>1</v>
      </c>
      <c r="AD18" s="2"/>
      <c r="AE18" s="6" t="s">
        <v>1</v>
      </c>
    </row>
    <row r="19" spans="1:31" ht="12.75">
      <c r="A19" s="6" t="s">
        <v>1</v>
      </c>
      <c r="B19" s="11" t="s">
        <v>16</v>
      </c>
      <c r="C19" s="6" t="s">
        <v>1</v>
      </c>
      <c r="D19" s="15">
        <v>20630.368444145872</v>
      </c>
      <c r="E19" s="16" t="s">
        <v>1</v>
      </c>
      <c r="F19" s="15">
        <f>(+D19*$D$3)/12</f>
        <v>2876.9048795361418</v>
      </c>
      <c r="G19" s="6" t="s">
        <v>1</v>
      </c>
      <c r="H19" s="11" t="s">
        <v>17</v>
      </c>
      <c r="I19" s="6" t="s">
        <v>1</v>
      </c>
      <c r="J19" s="15">
        <v>15625.670861851417</v>
      </c>
      <c r="K19" s="16" t="s">
        <v>1</v>
      </c>
      <c r="L19" s="15">
        <f>(+J19*$D$3)/12</f>
        <v>2178.99980168518</v>
      </c>
      <c r="M19" s="6" t="s">
        <v>1</v>
      </c>
      <c r="N19" s="10" t="s">
        <v>18</v>
      </c>
      <c r="O19" s="6" t="s">
        <v>1</v>
      </c>
      <c r="P19" s="15">
        <v>14448.37493399835</v>
      </c>
      <c r="Q19" s="16" t="s">
        <v>1</v>
      </c>
      <c r="R19" s="15">
        <f>(+P19*$D$3)/12</f>
        <v>2014.8258845460698</v>
      </c>
      <c r="S19" s="6" t="s">
        <v>1</v>
      </c>
      <c r="T19" s="10" t="s">
        <v>19</v>
      </c>
      <c r="U19" s="6" t="s">
        <v>1</v>
      </c>
      <c r="V19" s="15">
        <v>14375.221554837766</v>
      </c>
      <c r="W19" s="16" t="s">
        <v>1</v>
      </c>
      <c r="X19" s="15">
        <f>(+V19*$D$3)/12</f>
        <v>2004.6246458221265</v>
      </c>
      <c r="Y19" s="6" t="s">
        <v>1</v>
      </c>
      <c r="Z19" s="10" t="s">
        <v>20</v>
      </c>
      <c r="AA19" s="6" t="s">
        <v>1</v>
      </c>
      <c r="AB19" s="15">
        <v>12618.325776712387</v>
      </c>
      <c r="AC19" s="16" t="s">
        <v>1</v>
      </c>
      <c r="AD19" s="15">
        <f>(+AB19*$D$3)/12</f>
        <v>1759.6255295625424</v>
      </c>
      <c r="AE19" s="6" t="s">
        <v>1</v>
      </c>
    </row>
    <row r="20" spans="1:31" ht="12.75">
      <c r="A20" s="6" t="s">
        <v>1</v>
      </c>
      <c r="B20" s="1" t="s">
        <v>21</v>
      </c>
      <c r="C20" s="6" t="s">
        <v>1</v>
      </c>
      <c r="D20" s="15">
        <v>21248.639684282807</v>
      </c>
      <c r="E20" s="16" t="s">
        <v>1</v>
      </c>
      <c r="F20" s="15">
        <f>(+D20*$D$3)/12</f>
        <v>2963.1228039732378</v>
      </c>
      <c r="G20" s="6" t="s">
        <v>1</v>
      </c>
      <c r="H20" s="1" t="s">
        <v>21</v>
      </c>
      <c r="I20" s="6" t="s">
        <v>1</v>
      </c>
      <c r="J20" s="15">
        <v>15934.670140481261</v>
      </c>
      <c r="K20" s="16" t="s">
        <v>1</v>
      </c>
      <c r="L20" s="15">
        <f>(+J20*$D$3)/12</f>
        <v>2222.0897510901118</v>
      </c>
      <c r="M20" s="6" t="s">
        <v>1</v>
      </c>
      <c r="N20" s="1" t="s">
        <v>21</v>
      </c>
      <c r="O20" s="6" t="s">
        <v>1</v>
      </c>
      <c r="P20" s="15">
        <v>14713.224375866079</v>
      </c>
      <c r="Q20" s="16" t="s">
        <v>1</v>
      </c>
      <c r="R20" s="15">
        <f>(+P20*$D$3)/12</f>
        <v>2051.7591392145246</v>
      </c>
      <c r="S20" s="6" t="s">
        <v>1</v>
      </c>
      <c r="T20" s="1" t="s">
        <v>21</v>
      </c>
      <c r="U20" s="6" t="s">
        <v>1</v>
      </c>
      <c r="V20" s="15">
        <v>14909.109839141891</v>
      </c>
      <c r="W20" s="16" t="s">
        <v>1</v>
      </c>
      <c r="X20" s="15">
        <f>(+V20*$D$3)/12</f>
        <v>2079.0753670683366</v>
      </c>
      <c r="Y20" s="6" t="s">
        <v>1</v>
      </c>
      <c r="Z20" s="1" t="s">
        <v>21</v>
      </c>
      <c r="AA20" s="6" t="s">
        <v>1</v>
      </c>
      <c r="AB20" s="15">
        <v>12757.24530799531</v>
      </c>
      <c r="AC20" s="16" t="s">
        <v>1</v>
      </c>
      <c r="AD20" s="15">
        <f>(+AB20*$D$3)/12</f>
        <v>1778.997858199946</v>
      </c>
      <c r="AE20" s="6" t="s">
        <v>1</v>
      </c>
    </row>
    <row r="21" spans="1:31" ht="12.75">
      <c r="A21" s="6" t="s">
        <v>1</v>
      </c>
      <c r="B21" s="1" t="s">
        <v>22</v>
      </c>
      <c r="C21" s="6" t="s">
        <v>1</v>
      </c>
      <c r="D21" s="15">
        <v>21866.910924419743</v>
      </c>
      <c r="E21" s="16" t="s">
        <v>1</v>
      </c>
      <c r="F21" s="15">
        <f>(+D21*$D$3)/12</f>
        <v>3049.3407284103328</v>
      </c>
      <c r="G21" s="6" t="s">
        <v>1</v>
      </c>
      <c r="H21" s="1" t="s">
        <v>22</v>
      </c>
      <c r="I21" s="6" t="s">
        <v>1</v>
      </c>
      <c r="J21" s="15">
        <v>16243.694208463581</v>
      </c>
      <c r="K21" s="16" t="s">
        <v>1</v>
      </c>
      <c r="L21" s="15">
        <f>(+J21*$D$3)/12</f>
        <v>2265.1831573702461</v>
      </c>
      <c r="M21" s="6" t="s">
        <v>1</v>
      </c>
      <c r="N21" s="1" t="s">
        <v>22</v>
      </c>
      <c r="O21" s="6" t="s">
        <v>1</v>
      </c>
      <c r="P21" s="15">
        <v>14978.024239028853</v>
      </c>
      <c r="Q21" s="16" t="s">
        <v>1</v>
      </c>
      <c r="R21" s="15">
        <f>(+P21*$D$3)/12</f>
        <v>2088.6854801325735</v>
      </c>
      <c r="S21" s="6" t="s">
        <v>1</v>
      </c>
      <c r="T21" s="1" t="s">
        <v>22</v>
      </c>
      <c r="U21" s="6" t="s">
        <v>1</v>
      </c>
      <c r="V21" s="15">
        <v>15442.998123446017</v>
      </c>
      <c r="W21" s="16" t="s">
        <v>1</v>
      </c>
      <c r="X21" s="15">
        <f>(+V21*$D$3)/12</f>
        <v>2153.526088314547</v>
      </c>
      <c r="Y21" s="6" t="s">
        <v>1</v>
      </c>
      <c r="Z21" s="1" t="s">
        <v>22</v>
      </c>
      <c r="AA21" s="6" t="s">
        <v>1</v>
      </c>
      <c r="AB21" s="15">
        <v>12896.189628630711</v>
      </c>
      <c r="AC21" s="16" t="s">
        <v>1</v>
      </c>
      <c r="AD21" s="15">
        <f>(+AB21*$D$3)/12</f>
        <v>1798.3736437125526</v>
      </c>
      <c r="AE21" s="6" t="s">
        <v>1</v>
      </c>
    </row>
    <row r="22" spans="1:31" ht="12.75">
      <c r="A22" s="6" t="s">
        <v>1</v>
      </c>
      <c r="B22" s="1" t="s">
        <v>23</v>
      </c>
      <c r="C22" s="6" t="s">
        <v>1</v>
      </c>
      <c r="D22" s="15">
        <v>22485.182164556678</v>
      </c>
      <c r="E22" s="16" t="s">
        <v>1</v>
      </c>
      <c r="F22" s="15">
        <f>(+D22*$D$3)/12</f>
        <v>3135.5586528474287</v>
      </c>
      <c r="G22" s="6" t="s">
        <v>1</v>
      </c>
      <c r="H22" s="1" t="s">
        <v>23</v>
      </c>
      <c r="I22" s="6" t="s">
        <v>1</v>
      </c>
      <c r="J22" s="15">
        <v>16552.693487093424</v>
      </c>
      <c r="K22" s="16" t="s">
        <v>1</v>
      </c>
      <c r="L22" s="15">
        <f>(+J22*$D$3)/12</f>
        <v>2308.2731067751779</v>
      </c>
      <c r="M22" s="6" t="s">
        <v>1</v>
      </c>
      <c r="N22" s="2"/>
      <c r="O22" s="6" t="s">
        <v>1</v>
      </c>
      <c r="P22" s="17"/>
      <c r="Q22" s="16" t="s">
        <v>1</v>
      </c>
      <c r="R22" s="15"/>
      <c r="S22" s="6" t="s">
        <v>1</v>
      </c>
      <c r="T22" s="1" t="s">
        <v>23</v>
      </c>
      <c r="U22" s="6" t="s">
        <v>1</v>
      </c>
      <c r="V22" s="15">
        <v>15976.886407750144</v>
      </c>
      <c r="W22" s="16" t="s">
        <v>1</v>
      </c>
      <c r="X22" s="15">
        <f>(+V22*$D$3)/12</f>
        <v>2227.9768095607574</v>
      </c>
      <c r="Y22" s="6" t="s">
        <v>1</v>
      </c>
      <c r="Z22" s="1" t="s">
        <v>23</v>
      </c>
      <c r="AA22" s="6" t="s">
        <v>1</v>
      </c>
      <c r="AB22" s="15">
        <v>13035.084370561157</v>
      </c>
      <c r="AC22" s="16" t="s">
        <v>1</v>
      </c>
      <c r="AD22" s="15">
        <f>(+AB22*$D$3)/12</f>
        <v>1817.7425154747534</v>
      </c>
      <c r="AE22" s="6" t="s">
        <v>1</v>
      </c>
    </row>
    <row r="23" spans="1:31" ht="12.75">
      <c r="A23" s="6" t="s">
        <v>1</v>
      </c>
      <c r="B23" s="1" t="s">
        <v>24</v>
      </c>
      <c r="C23" s="6" t="s">
        <v>1</v>
      </c>
      <c r="D23" s="15">
        <v>23434.440838970844</v>
      </c>
      <c r="E23" s="16" t="s">
        <v>1</v>
      </c>
      <c r="F23" s="15">
        <f>(+D23*$D$3)/12</f>
        <v>3267.9327749944841</v>
      </c>
      <c r="G23" s="6" t="s">
        <v>1</v>
      </c>
      <c r="H23" s="1" t="s">
        <v>24</v>
      </c>
      <c r="I23" s="6" t="s">
        <v>1</v>
      </c>
      <c r="J23" s="15">
        <v>17082.615475001177</v>
      </c>
      <c r="K23" s="16" t="s">
        <v>1</v>
      </c>
      <c r="L23" s="15">
        <f>(+J23*$D$3)/12</f>
        <v>2382.1707279889142</v>
      </c>
      <c r="M23" s="6" t="s">
        <v>1</v>
      </c>
      <c r="N23" s="1" t="s">
        <v>23</v>
      </c>
      <c r="O23" s="6" t="s">
        <v>1</v>
      </c>
      <c r="P23" s="15">
        <v>15242.848891544105</v>
      </c>
      <c r="Q23" s="16" t="s">
        <v>1</v>
      </c>
      <c r="R23" s="15">
        <f>(+P23*$D$3)/12</f>
        <v>2125.6152779258255</v>
      </c>
      <c r="S23" s="6" t="s">
        <v>1</v>
      </c>
      <c r="T23" s="2"/>
      <c r="U23" s="6" t="s">
        <v>1</v>
      </c>
      <c r="V23" s="17"/>
      <c r="W23" s="16" t="s">
        <v>1</v>
      </c>
      <c r="X23" s="15"/>
      <c r="Y23" s="6" t="s">
        <v>1</v>
      </c>
      <c r="Z23" s="2"/>
      <c r="AA23" s="6" t="s">
        <v>1</v>
      </c>
      <c r="AB23" s="17"/>
      <c r="AC23" s="16" t="s">
        <v>1</v>
      </c>
      <c r="AD23" s="15"/>
      <c r="AE23" s="6" t="s">
        <v>1</v>
      </c>
    </row>
    <row r="24" spans="1:31" ht="12.75">
      <c r="A24" s="6" t="s">
        <v>1</v>
      </c>
      <c r="B24" s="2"/>
      <c r="C24" s="6" t="s">
        <v>1</v>
      </c>
      <c r="D24" s="17"/>
      <c r="E24" s="16" t="s">
        <v>1</v>
      </c>
      <c r="F24" s="17"/>
      <c r="G24" s="6" t="s">
        <v>1</v>
      </c>
      <c r="H24" s="2"/>
      <c r="I24" s="6" t="s">
        <v>1</v>
      </c>
      <c r="J24" s="17"/>
      <c r="K24" s="16" t="s">
        <v>1</v>
      </c>
      <c r="L24" s="18" t="s">
        <v>25</v>
      </c>
      <c r="M24" s="6" t="s">
        <v>1</v>
      </c>
      <c r="N24" s="1" t="s">
        <v>24</v>
      </c>
      <c r="O24" s="6" t="s">
        <v>1</v>
      </c>
      <c r="P24" s="15">
        <v>15507.698333411832</v>
      </c>
      <c r="Q24" s="16" t="s">
        <v>1</v>
      </c>
      <c r="R24" s="15">
        <f>(+P24*$D$3)/12</f>
        <v>2162.54853259428</v>
      </c>
      <c r="S24" s="6" t="s">
        <v>1</v>
      </c>
      <c r="T24" s="1" t="s">
        <v>24</v>
      </c>
      <c r="U24" s="6" t="s">
        <v>1</v>
      </c>
      <c r="V24" s="15">
        <v>16711.072660071048</v>
      </c>
      <c r="W24" s="16" t="s">
        <v>1</v>
      </c>
      <c r="X24" s="15">
        <f>(+V24*$D$3)/12</f>
        <v>2330.3590824469079</v>
      </c>
      <c r="Y24" s="6" t="s">
        <v>1</v>
      </c>
      <c r="Z24" s="1" t="s">
        <v>26</v>
      </c>
      <c r="AA24" s="6" t="s">
        <v>1</v>
      </c>
      <c r="AB24" s="15">
        <v>13303.230796308369</v>
      </c>
      <c r="AC24" s="16" t="s">
        <v>1</v>
      </c>
      <c r="AD24" s="15">
        <f>(+AB24*$D$3)/12</f>
        <v>1855.1355345452021</v>
      </c>
      <c r="AE24" s="6" t="s">
        <v>1</v>
      </c>
    </row>
    <row r="25" spans="1:31" ht="12.75">
      <c r="A25" s="6" t="s">
        <v>1</v>
      </c>
      <c r="B25" s="1" t="s">
        <v>27</v>
      </c>
      <c r="C25" s="6" t="s">
        <v>1</v>
      </c>
      <c r="D25" s="15">
        <v>24392.623680276847</v>
      </c>
      <c r="E25" s="16" t="s">
        <v>1</v>
      </c>
      <c r="F25" s="15">
        <f>(+D25*$D$3)/12</f>
        <v>3401.5513722146061</v>
      </c>
      <c r="G25" s="6" t="s">
        <v>1</v>
      </c>
      <c r="H25" s="1" t="s">
        <v>27</v>
      </c>
      <c r="I25" s="6" t="s">
        <v>1</v>
      </c>
      <c r="J25" s="15">
        <v>19643.826583605809</v>
      </c>
      <c r="K25" s="16" t="s">
        <v>1</v>
      </c>
      <c r="L25" s="15">
        <f>(+J25*$D$3)/12</f>
        <v>2739.3316170838298</v>
      </c>
      <c r="M25" s="6" t="s">
        <v>1</v>
      </c>
      <c r="N25" s="1" t="s">
        <v>27</v>
      </c>
      <c r="O25" s="6" t="s">
        <v>1</v>
      </c>
      <c r="P25" s="15">
        <v>15860.872238156267</v>
      </c>
      <c r="Q25" s="16" t="s">
        <v>1</v>
      </c>
      <c r="R25" s="15">
        <f>(+P25*$D$3)/12</f>
        <v>2211.7986336108916</v>
      </c>
      <c r="S25" s="6" t="s">
        <v>1</v>
      </c>
      <c r="T25" s="1" t="s">
        <v>27</v>
      </c>
      <c r="U25" s="6" t="s">
        <v>1</v>
      </c>
      <c r="V25" s="15">
        <v>17445.283701744425</v>
      </c>
      <c r="W25" s="16" t="s">
        <v>1</v>
      </c>
      <c r="X25" s="15">
        <f>(+V25*$D$3)/12</f>
        <v>2432.7448122082601</v>
      </c>
      <c r="Y25" s="6" t="s">
        <v>1</v>
      </c>
      <c r="Z25" s="1" t="s">
        <v>24</v>
      </c>
      <c r="AA25" s="6" t="s">
        <v>1</v>
      </c>
      <c r="AB25" s="15">
        <v>13586.721831239047</v>
      </c>
      <c r="AC25" s="16" t="s">
        <v>1</v>
      </c>
      <c r="AD25" s="15">
        <f>(+AB25*$D$3)/12</f>
        <v>1894.6683593662849</v>
      </c>
      <c r="AE25" s="6" t="s">
        <v>1</v>
      </c>
    </row>
    <row r="26" spans="1:31" ht="12.75">
      <c r="A26" s="6" t="s">
        <v>1</v>
      </c>
      <c r="B26" s="1" t="s">
        <v>28</v>
      </c>
      <c r="C26" s="6" t="s">
        <v>1</v>
      </c>
      <c r="D26" s="15">
        <v>25351.302308632396</v>
      </c>
      <c r="E26" s="16" t="s">
        <v>1</v>
      </c>
      <c r="F26" s="15">
        <f>(+D26*$D$3)/12</f>
        <v>3535.2391069387872</v>
      </c>
      <c r="G26" s="6" t="s">
        <v>1</v>
      </c>
      <c r="H26" s="1" t="s">
        <v>28</v>
      </c>
      <c r="I26" s="6" t="s">
        <v>1</v>
      </c>
      <c r="J26" s="15">
        <v>20173.723782161087</v>
      </c>
      <c r="K26" s="16" t="s">
        <v>1</v>
      </c>
      <c r="L26" s="15">
        <f>(+J26*$D$3)/12</f>
        <v>2813.2257814223635</v>
      </c>
      <c r="M26" s="6" t="s">
        <v>1</v>
      </c>
      <c r="N26" s="1" t="s">
        <v>28</v>
      </c>
      <c r="O26" s="6" t="s">
        <v>1</v>
      </c>
      <c r="P26" s="15">
        <v>16567.517519874862</v>
      </c>
      <c r="Q26" s="16" t="s">
        <v>1</v>
      </c>
      <c r="R26" s="15">
        <f>(+P26*$D$3)/12</f>
        <v>2310.3403181465496</v>
      </c>
      <c r="S26" s="6" t="s">
        <v>1</v>
      </c>
      <c r="T26" s="1" t="s">
        <v>28</v>
      </c>
      <c r="U26" s="6" t="s">
        <v>1</v>
      </c>
      <c r="V26" s="15">
        <v>19144.965654352141</v>
      </c>
      <c r="W26" s="16" t="s">
        <v>1</v>
      </c>
      <c r="X26" s="15">
        <f>(+V26*$D$3)/12</f>
        <v>2669.7654604994063</v>
      </c>
      <c r="Y26" s="6" t="s">
        <v>1</v>
      </c>
      <c r="Z26" s="1" t="s">
        <v>27</v>
      </c>
      <c r="AA26" s="6" t="s">
        <v>1</v>
      </c>
      <c r="AB26" s="15">
        <v>13870.188076817245</v>
      </c>
      <c r="AC26" s="16" t="s">
        <v>1</v>
      </c>
      <c r="AD26" s="15">
        <f>(+AB26*$D$3)/12</f>
        <v>1934.1977273121647</v>
      </c>
      <c r="AE26" s="6" t="s">
        <v>1</v>
      </c>
    </row>
    <row r="27" spans="1:31" ht="12.75">
      <c r="A27" s="6" t="s">
        <v>1</v>
      </c>
      <c r="B27" s="1" t="s">
        <v>29</v>
      </c>
      <c r="C27" s="6" t="s">
        <v>1</v>
      </c>
      <c r="D27" s="15">
        <v>26310.005726340423</v>
      </c>
      <c r="E27" s="16" t="s">
        <v>1</v>
      </c>
      <c r="F27" s="15">
        <f>(+D27*$D$3)/12</f>
        <v>3668.9302985381723</v>
      </c>
      <c r="G27" s="6" t="s">
        <v>1</v>
      </c>
      <c r="H27" s="1" t="s">
        <v>29</v>
      </c>
      <c r="I27" s="6" t="s">
        <v>1</v>
      </c>
      <c r="J27" s="15">
        <v>20703.645770068841</v>
      </c>
      <c r="K27" s="16" t="s">
        <v>1</v>
      </c>
      <c r="L27" s="15">
        <f>(+J27*$D$3)/12</f>
        <v>2887.1234026360999</v>
      </c>
      <c r="M27" s="6" t="s">
        <v>1</v>
      </c>
      <c r="N27" s="2"/>
      <c r="O27" s="6" t="s">
        <v>1</v>
      </c>
      <c r="P27" s="17"/>
      <c r="Q27" s="16" t="s">
        <v>1</v>
      </c>
      <c r="R27" s="15"/>
      <c r="S27" s="6" t="s">
        <v>1</v>
      </c>
      <c r="T27" s="1" t="s">
        <v>30</v>
      </c>
      <c r="U27" s="6" t="s">
        <v>1</v>
      </c>
      <c r="V27" s="15">
        <v>19879.151906673047</v>
      </c>
      <c r="W27" s="16" t="s">
        <v>1</v>
      </c>
      <c r="X27" s="15">
        <f>(+V27*$D$3)/12</f>
        <v>2772.1477333855564</v>
      </c>
      <c r="Y27" s="6" t="s">
        <v>1</v>
      </c>
      <c r="Z27" s="1" t="s">
        <v>28</v>
      </c>
      <c r="AA27" s="6" t="s">
        <v>1</v>
      </c>
      <c r="AB27" s="15">
        <v>14153.654322395445</v>
      </c>
      <c r="AC27" s="16" t="s">
        <v>1</v>
      </c>
      <c r="AD27" s="15">
        <f>(+AB27*$D$3)/12</f>
        <v>1973.7270952580448</v>
      </c>
      <c r="AE27" s="6" t="s">
        <v>1</v>
      </c>
    </row>
    <row r="28" spans="1:31" ht="12.75">
      <c r="A28" s="6" t="s">
        <v>1</v>
      </c>
      <c r="B28" s="1" t="s">
        <v>31</v>
      </c>
      <c r="C28" s="6" t="s">
        <v>1</v>
      </c>
      <c r="D28" s="15">
        <v>27268.684354695972</v>
      </c>
      <c r="E28" s="16" t="s">
        <v>1</v>
      </c>
      <c r="F28" s="15">
        <f>(+D28*$D$3)/12</f>
        <v>3802.6180332623535</v>
      </c>
      <c r="G28" s="6" t="s">
        <v>1</v>
      </c>
      <c r="H28" s="1" t="s">
        <v>31</v>
      </c>
      <c r="I28" s="6" t="s">
        <v>1</v>
      </c>
      <c r="J28" s="15">
        <v>21233.567757976594</v>
      </c>
      <c r="K28" s="16" t="s">
        <v>1</v>
      </c>
      <c r="L28" s="15">
        <f>(+J28*$D$3)/12</f>
        <v>2961.0210238498362</v>
      </c>
      <c r="M28" s="6" t="s">
        <v>1</v>
      </c>
      <c r="N28" s="1" t="s">
        <v>29</v>
      </c>
      <c r="O28" s="6" t="s">
        <v>1</v>
      </c>
      <c r="P28" s="15">
        <v>17274.138012240983</v>
      </c>
      <c r="Q28" s="16" t="s">
        <v>1</v>
      </c>
      <c r="R28" s="15">
        <f>(+P28*$D$3)/12</f>
        <v>2408.8785458070051</v>
      </c>
      <c r="S28" s="6" t="s">
        <v>1</v>
      </c>
      <c r="T28" s="2"/>
      <c r="U28" s="6" t="s">
        <v>1</v>
      </c>
      <c r="V28" s="17"/>
      <c r="W28" s="16" t="s">
        <v>1</v>
      </c>
      <c r="X28" s="15"/>
      <c r="Y28" s="6" t="s">
        <v>1</v>
      </c>
      <c r="Z28" s="2"/>
      <c r="AA28" s="6" t="s">
        <v>1</v>
      </c>
      <c r="AB28" s="17"/>
      <c r="AC28" s="16" t="s">
        <v>1</v>
      </c>
      <c r="AD28" s="15"/>
      <c r="AE28" s="6" t="s">
        <v>1</v>
      </c>
    </row>
    <row r="29" spans="1:31" ht="12.75">
      <c r="A29" s="6" t="s">
        <v>1</v>
      </c>
      <c r="B29" s="1" t="s">
        <v>32</v>
      </c>
      <c r="C29" s="6" t="s">
        <v>1</v>
      </c>
      <c r="D29" s="15">
        <v>28227.387772403996</v>
      </c>
      <c r="E29" s="16" t="s">
        <v>1</v>
      </c>
      <c r="F29" s="15">
        <f>(+D29*$D$3)/12</f>
        <v>3936.3092248617372</v>
      </c>
      <c r="G29" s="6" t="s">
        <v>1</v>
      </c>
      <c r="H29" s="1" t="s">
        <v>32</v>
      </c>
      <c r="I29" s="6" t="s">
        <v>1</v>
      </c>
      <c r="J29" s="15">
        <v>21763.464956531869</v>
      </c>
      <c r="K29" s="16" t="s">
        <v>1</v>
      </c>
      <c r="L29" s="15">
        <f>(+J29*$D$3)/12</f>
        <v>3034.9151881883695</v>
      </c>
      <c r="M29" s="6" t="s">
        <v>1</v>
      </c>
      <c r="N29" s="1" t="s">
        <v>31</v>
      </c>
      <c r="O29" s="6" t="s">
        <v>1</v>
      </c>
      <c r="P29" s="15">
        <v>17892.409252377918</v>
      </c>
      <c r="Q29" s="16" t="s">
        <v>1</v>
      </c>
      <c r="R29" s="15">
        <f>(+P29*$D$3)/12</f>
        <v>2495.0964702441006</v>
      </c>
      <c r="S29" s="6" t="s">
        <v>1</v>
      </c>
      <c r="T29" s="1" t="s">
        <v>33</v>
      </c>
      <c r="U29" s="6" t="s">
        <v>1</v>
      </c>
      <c r="V29" s="15">
        <v>20613.338158993949</v>
      </c>
      <c r="W29" s="16" t="s">
        <v>1</v>
      </c>
      <c r="X29" s="15">
        <f>(+V29*$D$3)/12</f>
        <v>2874.5300062717065</v>
      </c>
      <c r="Y29" s="6" t="s">
        <v>1</v>
      </c>
      <c r="Z29" s="1" t="s">
        <v>29</v>
      </c>
      <c r="AA29" s="6" t="s">
        <v>1</v>
      </c>
      <c r="AB29" s="15">
        <v>14437.120567973643</v>
      </c>
      <c r="AC29" s="16" t="s">
        <v>1</v>
      </c>
      <c r="AD29" s="15">
        <f>(+AB29*$D$3)/12</f>
        <v>2013.2564632039246</v>
      </c>
      <c r="AE29" s="6" t="s">
        <v>1</v>
      </c>
    </row>
    <row r="30" spans="1:31" ht="12.75">
      <c r="A30" s="6" t="s">
        <v>1</v>
      </c>
      <c r="B30" s="2"/>
      <c r="C30" s="6" t="s">
        <v>1</v>
      </c>
      <c r="D30" s="17"/>
      <c r="E30" s="16" t="s">
        <v>1</v>
      </c>
      <c r="F30" s="17"/>
      <c r="G30" s="6" t="s">
        <v>1</v>
      </c>
      <c r="H30" s="2"/>
      <c r="I30" s="6" t="s">
        <v>1</v>
      </c>
      <c r="J30" s="17"/>
      <c r="K30" s="16" t="s">
        <v>1</v>
      </c>
      <c r="L30" s="18" t="s">
        <v>34</v>
      </c>
      <c r="M30" s="6" t="s">
        <v>1</v>
      </c>
      <c r="N30" s="1" t="s">
        <v>32</v>
      </c>
      <c r="O30" s="6" t="s">
        <v>1</v>
      </c>
      <c r="P30" s="15">
        <v>18510.705281867333</v>
      </c>
      <c r="Q30" s="16" t="s">
        <v>1</v>
      </c>
      <c r="R30" s="15">
        <f>(+P30*$D$3)/12</f>
        <v>2581.3178515563995</v>
      </c>
      <c r="S30" s="6" t="s">
        <v>1</v>
      </c>
      <c r="T30" s="1" t="s">
        <v>35</v>
      </c>
      <c r="U30" s="6" t="s">
        <v>1</v>
      </c>
      <c r="V30" s="15">
        <v>21347.524411314851</v>
      </c>
      <c r="W30" s="16" t="s">
        <v>1</v>
      </c>
      <c r="X30" s="15">
        <f>(+V30*$D$3)/12</f>
        <v>2976.9122791578561</v>
      </c>
      <c r="Y30" s="6" t="s">
        <v>1</v>
      </c>
      <c r="Z30" s="1" t="s">
        <v>31</v>
      </c>
      <c r="AA30" s="6" t="s">
        <v>1</v>
      </c>
      <c r="AB30" s="15">
        <v>14720.586813551843</v>
      </c>
      <c r="AC30" s="16" t="s">
        <v>1</v>
      </c>
      <c r="AD30" s="15">
        <f>(+AB30*$D$3)/12</f>
        <v>2052.7858311498044</v>
      </c>
      <c r="AE30" s="6" t="s">
        <v>1</v>
      </c>
    </row>
    <row r="31" spans="1:31" ht="12.75">
      <c r="A31" s="6" t="s">
        <v>1</v>
      </c>
      <c r="B31" s="1" t="s">
        <v>36</v>
      </c>
      <c r="C31" s="6" t="s">
        <v>1</v>
      </c>
      <c r="D31" s="15">
        <v>29186.091190112023</v>
      </c>
      <c r="E31" s="16" t="s">
        <v>1</v>
      </c>
      <c r="F31" s="15">
        <f>(+D31*$D$3)/12</f>
        <v>4070.0004164611219</v>
      </c>
      <c r="G31" s="6" t="s">
        <v>1</v>
      </c>
      <c r="H31" s="1" t="s">
        <v>37</v>
      </c>
      <c r="I31" s="6" t="s">
        <v>1</v>
      </c>
      <c r="J31" s="15">
        <v>23589.696553536323</v>
      </c>
      <c r="K31" s="16" t="s">
        <v>1</v>
      </c>
      <c r="L31" s="15">
        <f>(+J31*$D$3)/12</f>
        <v>3289.5831843906403</v>
      </c>
      <c r="M31" s="6" t="s">
        <v>1</v>
      </c>
      <c r="N31" s="1" t="s">
        <v>36</v>
      </c>
      <c r="O31" s="6" t="s">
        <v>1</v>
      </c>
      <c r="P31" s="15">
        <v>19128.976522004268</v>
      </c>
      <c r="Q31" s="16" t="s">
        <v>1</v>
      </c>
      <c r="R31" s="15">
        <f>(+P31*$D$3)/12</f>
        <v>2667.5357759934955</v>
      </c>
      <c r="S31" s="6" t="s">
        <v>1</v>
      </c>
      <c r="T31" s="1" t="s">
        <v>37</v>
      </c>
      <c r="U31" s="6" t="s">
        <v>1</v>
      </c>
      <c r="V31" s="15">
        <v>22081.735452988232</v>
      </c>
      <c r="W31" s="16" t="s">
        <v>1</v>
      </c>
      <c r="X31" s="15">
        <f>(+V31*$D$3)/12</f>
        <v>3079.2980089192092</v>
      </c>
      <c r="Y31" s="6" t="s">
        <v>1</v>
      </c>
      <c r="Z31" s="1" t="s">
        <v>32</v>
      </c>
      <c r="AA31" s="6" t="s">
        <v>1</v>
      </c>
      <c r="AB31" s="15">
        <v>15073.017037721958</v>
      </c>
      <c r="AC31" s="16" t="s">
        <v>1</v>
      </c>
      <c r="AD31" s="15">
        <f>(+AB31*$D$3)/12</f>
        <v>2101.9322259103269</v>
      </c>
      <c r="AE31" s="6" t="s">
        <v>1</v>
      </c>
    </row>
    <row r="32" spans="1:31" ht="12.75">
      <c r="A32" s="6" t="s">
        <v>1</v>
      </c>
      <c r="B32" s="1" t="s">
        <v>38</v>
      </c>
      <c r="C32" s="6" t="s">
        <v>1</v>
      </c>
      <c r="D32" s="15">
        <v>30144.794607820048</v>
      </c>
      <c r="E32" s="16" t="s">
        <v>1</v>
      </c>
      <c r="F32" s="15">
        <f>(+D32*$D$3)/12</f>
        <v>4203.6916080605051</v>
      </c>
      <c r="G32" s="6" t="s">
        <v>1</v>
      </c>
      <c r="H32" s="1" t="s">
        <v>36</v>
      </c>
      <c r="I32" s="6" t="s">
        <v>1</v>
      </c>
      <c r="J32" s="15">
        <v>24124.725148054407</v>
      </c>
      <c r="K32" s="16" t="s">
        <v>1</v>
      </c>
      <c r="L32" s="15">
        <f>(+J32*$D$3)/12</f>
        <v>3364.1929218961868</v>
      </c>
      <c r="M32" s="6" t="s">
        <v>1</v>
      </c>
      <c r="N32" s="2"/>
      <c r="O32" s="6" t="s">
        <v>1</v>
      </c>
      <c r="P32" s="17"/>
      <c r="Q32" s="16" t="s">
        <v>1</v>
      </c>
      <c r="R32" s="15"/>
      <c r="S32" s="6" t="s">
        <v>1</v>
      </c>
      <c r="T32" s="1" t="s">
        <v>39</v>
      </c>
      <c r="U32" s="6" t="s">
        <v>1</v>
      </c>
      <c r="V32" s="15">
        <v>22815.921705309134</v>
      </c>
      <c r="W32" s="16" t="s">
        <v>1</v>
      </c>
      <c r="X32" s="15">
        <f>(+V32*$D$3)/12</f>
        <v>3181.6802818053588</v>
      </c>
      <c r="Y32" s="6" t="s">
        <v>1</v>
      </c>
      <c r="Z32" s="1" t="s">
        <v>36</v>
      </c>
      <c r="AA32" s="6" t="s">
        <v>1</v>
      </c>
      <c r="AB32" s="15">
        <v>15425.447261892072</v>
      </c>
      <c r="AC32" s="16" t="s">
        <v>1</v>
      </c>
      <c r="AD32" s="15">
        <f>(+AB32*$D$3)/12</f>
        <v>2151.0786206708494</v>
      </c>
      <c r="AE32" s="6" t="s">
        <v>1</v>
      </c>
    </row>
    <row r="33" spans="1:31" ht="12.75">
      <c r="A33" s="6" t="s">
        <v>1</v>
      </c>
      <c r="B33" s="1" t="s">
        <v>40</v>
      </c>
      <c r="C33" s="6" t="s">
        <v>1</v>
      </c>
      <c r="D33" s="15">
        <v>31103.498025528075</v>
      </c>
      <c r="E33" s="16" t="s">
        <v>1</v>
      </c>
      <c r="F33" s="15">
        <f>(+D33*$D$3)/12</f>
        <v>4337.3827996598902</v>
      </c>
      <c r="G33" s="6" t="s">
        <v>1</v>
      </c>
      <c r="H33" s="2"/>
      <c r="I33" s="6" t="s">
        <v>1</v>
      </c>
      <c r="J33" s="17"/>
      <c r="K33" s="16" t="s">
        <v>1</v>
      </c>
      <c r="L33" s="18" t="s">
        <v>41</v>
      </c>
      <c r="M33" s="6" t="s">
        <v>1</v>
      </c>
      <c r="N33" s="1" t="s">
        <v>38</v>
      </c>
      <c r="O33" s="6" t="s">
        <v>1</v>
      </c>
      <c r="P33" s="15">
        <v>19747.247762141204</v>
      </c>
      <c r="Q33" s="16" t="s">
        <v>1</v>
      </c>
      <c r="R33" s="15">
        <f>(+P33*$D$3)/12</f>
        <v>2753.7537004305909</v>
      </c>
      <c r="S33" s="6" t="s">
        <v>1</v>
      </c>
      <c r="T33" s="2"/>
      <c r="U33" s="6" t="s">
        <v>1</v>
      </c>
      <c r="V33" s="17"/>
      <c r="W33" s="16" t="s">
        <v>1</v>
      </c>
      <c r="X33" s="15"/>
      <c r="Y33" s="6" t="s">
        <v>1</v>
      </c>
      <c r="Z33" s="2"/>
      <c r="AA33" s="6" t="s">
        <v>1</v>
      </c>
      <c r="AB33" s="17"/>
      <c r="AC33" s="16" t="s">
        <v>1</v>
      </c>
      <c r="AD33" s="15"/>
      <c r="AE33" s="6" t="s">
        <v>1</v>
      </c>
    </row>
    <row r="34" spans="1:31" ht="12.75">
      <c r="A34" s="6" t="s">
        <v>1</v>
      </c>
      <c r="B34" s="1" t="s">
        <v>42</v>
      </c>
      <c r="C34" s="6" t="s">
        <v>1</v>
      </c>
      <c r="D34" s="15">
        <v>32062.176653883624</v>
      </c>
      <c r="E34" s="16" t="s">
        <v>1</v>
      </c>
      <c r="F34" s="15">
        <f>(+D34*$D$3)/12</f>
        <v>4471.0705343840718</v>
      </c>
      <c r="G34" s="6" t="s">
        <v>1</v>
      </c>
      <c r="H34" s="1" t="s">
        <v>39</v>
      </c>
      <c r="I34" s="6" t="s">
        <v>1</v>
      </c>
      <c r="J34" s="15">
        <v>24877.057206388712</v>
      </c>
      <c r="K34" s="16" t="s">
        <v>1</v>
      </c>
      <c r="L34" s="15">
        <f>(+J34*$D$3)/12</f>
        <v>3469.1056274309062</v>
      </c>
      <c r="M34" s="6" t="s">
        <v>1</v>
      </c>
      <c r="N34" s="1" t="s">
        <v>40</v>
      </c>
      <c r="O34" s="6" t="s">
        <v>1</v>
      </c>
      <c r="P34" s="15">
        <v>20365.519002278143</v>
      </c>
      <c r="Q34" s="16" t="s">
        <v>1</v>
      </c>
      <c r="R34" s="15">
        <f>(+P34*$D$3)/12</f>
        <v>2839.9716248676868</v>
      </c>
      <c r="S34" s="6" t="s">
        <v>1</v>
      </c>
      <c r="T34" s="1" t="s">
        <v>43</v>
      </c>
      <c r="U34" s="6" t="s">
        <v>1</v>
      </c>
      <c r="V34" s="15">
        <v>23550.10795763004</v>
      </c>
      <c r="W34" s="16" t="s">
        <v>1</v>
      </c>
      <c r="X34" s="15">
        <f>(+V34*$D$3)/12</f>
        <v>3284.0625546915089</v>
      </c>
      <c r="Y34" s="6" t="s">
        <v>1</v>
      </c>
      <c r="Z34" s="1" t="s">
        <v>38</v>
      </c>
      <c r="AA34" s="6" t="s">
        <v>1</v>
      </c>
      <c r="AB34" s="15">
        <v>15777.877486062187</v>
      </c>
      <c r="AC34" s="16" t="s">
        <v>1</v>
      </c>
      <c r="AD34" s="15">
        <f>(+AB34*$D$3)/12</f>
        <v>2200.225015431372</v>
      </c>
      <c r="AE34" s="6" t="s">
        <v>1</v>
      </c>
    </row>
    <row r="35" spans="1:31" ht="12.75">
      <c r="A35" s="6" t="s">
        <v>1</v>
      </c>
      <c r="B35" s="2"/>
      <c r="C35" s="6" t="s">
        <v>1</v>
      </c>
      <c r="D35" s="17"/>
      <c r="E35" s="16" t="s">
        <v>1</v>
      </c>
      <c r="F35" s="17"/>
      <c r="G35" s="6" t="s">
        <v>1</v>
      </c>
      <c r="H35" s="1" t="s">
        <v>38</v>
      </c>
      <c r="I35" s="6" t="s">
        <v>1</v>
      </c>
      <c r="J35" s="15">
        <v>25406.979194296466</v>
      </c>
      <c r="K35" s="16" t="s">
        <v>1</v>
      </c>
      <c r="L35" s="15">
        <f>(+J35*$D$3)/12</f>
        <v>3543.0032486446421</v>
      </c>
      <c r="M35" s="6" t="s">
        <v>1</v>
      </c>
      <c r="N35" s="1" t="s">
        <v>42</v>
      </c>
      <c r="O35" s="6" t="s">
        <v>1</v>
      </c>
      <c r="P35" s="15">
        <v>20983.790242415078</v>
      </c>
      <c r="Q35" s="16" t="s">
        <v>1</v>
      </c>
      <c r="R35" s="15">
        <f>(+P35*$D$3)/12</f>
        <v>2926.1895493047828</v>
      </c>
      <c r="S35" s="6" t="s">
        <v>1</v>
      </c>
      <c r="T35" s="1" t="s">
        <v>44</v>
      </c>
      <c r="U35" s="6" t="s">
        <v>1</v>
      </c>
      <c r="V35" s="15">
        <v>24284.294209950942</v>
      </c>
      <c r="W35" s="16" t="s">
        <v>1</v>
      </c>
      <c r="X35" s="15">
        <f>(+V35*$D$3)/12</f>
        <v>3386.444827577659</v>
      </c>
      <c r="Y35" s="6" t="s">
        <v>1</v>
      </c>
      <c r="Z35" s="1" t="s">
        <v>40</v>
      </c>
      <c r="AA35" s="6" t="s">
        <v>1</v>
      </c>
      <c r="AB35" s="15">
        <v>16130.3077102323</v>
      </c>
      <c r="AC35" s="16" t="s">
        <v>1</v>
      </c>
      <c r="AD35" s="15">
        <f>(+AB35*$D$3)/12</f>
        <v>2249.3714101918945</v>
      </c>
      <c r="AE35" s="6" t="s">
        <v>1</v>
      </c>
    </row>
    <row r="36" spans="1:31" ht="12.75">
      <c r="A36" s="6" t="s">
        <v>1</v>
      </c>
      <c r="B36" s="2"/>
      <c r="C36" s="6" t="s">
        <v>1</v>
      </c>
      <c r="D36" s="2"/>
      <c r="E36" s="6" t="s">
        <v>1</v>
      </c>
      <c r="F36" s="2"/>
      <c r="G36" s="6" t="s">
        <v>1</v>
      </c>
      <c r="H36" s="1" t="s">
        <v>40</v>
      </c>
      <c r="I36" s="6" t="s">
        <v>1</v>
      </c>
      <c r="J36" s="15">
        <v>25936.876392851744</v>
      </c>
      <c r="K36" s="16" t="s">
        <v>1</v>
      </c>
      <c r="L36" s="15">
        <f>(+J36*$D$3)/12</f>
        <v>3616.8974129831754</v>
      </c>
      <c r="M36" s="6" t="s">
        <v>1</v>
      </c>
      <c r="N36" s="1" t="s">
        <v>45</v>
      </c>
      <c r="O36" s="6" t="s">
        <v>1</v>
      </c>
      <c r="P36" s="15">
        <v>21602.086271904493</v>
      </c>
      <c r="Q36" s="16" t="s">
        <v>1</v>
      </c>
      <c r="R36" s="15">
        <f>(+P36*$D$3)/12</f>
        <v>3012.4109306170812</v>
      </c>
      <c r="S36" s="6" t="s">
        <v>1</v>
      </c>
      <c r="T36" s="1" t="s">
        <v>46</v>
      </c>
      <c r="U36" s="6" t="s">
        <v>1</v>
      </c>
      <c r="V36" s="15">
        <v>25018.505251624323</v>
      </c>
      <c r="W36" s="16" t="s">
        <v>1</v>
      </c>
      <c r="X36" s="15">
        <f>(+V36*$D$3)/12</f>
        <v>3488.8305573390116</v>
      </c>
      <c r="Y36" s="6" t="s">
        <v>1</v>
      </c>
      <c r="Z36" s="1" t="s">
        <v>42</v>
      </c>
      <c r="AA36" s="6" t="s">
        <v>1</v>
      </c>
      <c r="AB36" s="15">
        <v>16482.713145049936</v>
      </c>
      <c r="AC36" s="16" t="s">
        <v>1</v>
      </c>
      <c r="AD36" s="15">
        <f>(+AB36*$D$3)/12</f>
        <v>2298.5143480772135</v>
      </c>
      <c r="AE36" s="6" t="s">
        <v>1</v>
      </c>
    </row>
    <row r="37" spans="1:31" ht="12.75">
      <c r="A37" s="6" t="s">
        <v>1</v>
      </c>
      <c r="B37" s="2"/>
      <c r="C37" s="6" t="s">
        <v>1</v>
      </c>
      <c r="D37" s="2"/>
      <c r="E37" s="6" t="s">
        <v>1</v>
      </c>
      <c r="F37" s="2"/>
      <c r="G37" s="6" t="s">
        <v>1</v>
      </c>
      <c r="H37" s="1" t="s">
        <v>42</v>
      </c>
      <c r="I37" s="6" t="s">
        <v>1</v>
      </c>
      <c r="J37" s="15">
        <v>26466.798380759497</v>
      </c>
      <c r="K37" s="16" t="s">
        <v>1</v>
      </c>
      <c r="L37" s="15">
        <f>(+J37*$D$3)/12</f>
        <v>3690.7950341969117</v>
      </c>
      <c r="M37" s="6" t="s">
        <v>1</v>
      </c>
      <c r="N37" s="2"/>
      <c r="O37" s="6" t="s">
        <v>1</v>
      </c>
      <c r="P37" s="17"/>
      <c r="Q37" s="16" t="s">
        <v>1</v>
      </c>
      <c r="R37" s="15"/>
      <c r="S37" s="6" t="s">
        <v>1</v>
      </c>
      <c r="T37" s="1" t="s">
        <v>47</v>
      </c>
      <c r="U37" s="6" t="s">
        <v>1</v>
      </c>
      <c r="V37" s="15">
        <v>25752.691503945225</v>
      </c>
      <c r="W37" s="16" t="s">
        <v>1</v>
      </c>
      <c r="X37" s="15">
        <f>(+V37*$D$3)/12</f>
        <v>3591.2128302251617</v>
      </c>
      <c r="Y37" s="6" t="s">
        <v>1</v>
      </c>
      <c r="Z37" s="1" t="s">
        <v>45</v>
      </c>
      <c r="AA37" s="6" t="s">
        <v>1</v>
      </c>
      <c r="AB37" s="15">
        <v>16835.143369220052</v>
      </c>
      <c r="AC37" s="16" t="s">
        <v>1</v>
      </c>
      <c r="AD37" s="15">
        <f>(+AB37*$D$3)/12</f>
        <v>2347.6607428377361</v>
      </c>
      <c r="AE37" s="6" t="s">
        <v>1</v>
      </c>
    </row>
    <row r="38" spans="1:31" ht="12.75">
      <c r="A38" s="6" t="s">
        <v>1</v>
      </c>
      <c r="B38" s="2"/>
      <c r="C38" s="6" t="s">
        <v>1</v>
      </c>
      <c r="D38" s="2"/>
      <c r="E38" s="6" t="s">
        <v>1</v>
      </c>
      <c r="F38" s="2"/>
      <c r="G38" s="6" t="s">
        <v>1</v>
      </c>
      <c r="H38" s="2"/>
      <c r="I38" s="6" t="s">
        <v>1</v>
      </c>
      <c r="J38" s="17"/>
      <c r="K38" s="16" t="s">
        <v>1</v>
      </c>
      <c r="L38" s="17"/>
      <c r="M38" s="6" t="s">
        <v>1</v>
      </c>
      <c r="N38" s="1" t="s">
        <v>48</v>
      </c>
      <c r="O38" s="6" t="s">
        <v>1</v>
      </c>
      <c r="P38" s="15">
        <v>22220.357512041428</v>
      </c>
      <c r="Q38" s="16" t="s">
        <v>1</v>
      </c>
      <c r="R38" s="15">
        <f>(+P38*$D$3)/12</f>
        <v>3098.6288550541772</v>
      </c>
      <c r="S38" s="6" t="s">
        <v>1</v>
      </c>
      <c r="T38" s="2"/>
      <c r="U38" s="6" t="s">
        <v>1</v>
      </c>
      <c r="V38" s="17"/>
      <c r="W38" s="16" t="s">
        <v>1</v>
      </c>
      <c r="X38" s="15"/>
      <c r="Y38" s="6" t="s">
        <v>1</v>
      </c>
      <c r="Z38" s="2"/>
      <c r="AA38" s="6" t="s">
        <v>1</v>
      </c>
      <c r="AB38" s="17"/>
      <c r="AC38" s="16" t="s">
        <v>1</v>
      </c>
      <c r="AD38" s="15"/>
      <c r="AE38" s="6" t="s">
        <v>1</v>
      </c>
    </row>
    <row r="39" spans="1:31" ht="12.75">
      <c r="A39" s="6" t="s">
        <v>1</v>
      </c>
      <c r="B39" s="2"/>
      <c r="C39" s="6" t="s">
        <v>1</v>
      </c>
      <c r="D39" s="2"/>
      <c r="E39" s="6" t="s">
        <v>1</v>
      </c>
      <c r="F39" s="2"/>
      <c r="G39" s="6" t="s">
        <v>1</v>
      </c>
      <c r="H39" s="1" t="s">
        <v>45</v>
      </c>
      <c r="I39" s="6" t="s">
        <v>1</v>
      </c>
      <c r="J39" s="15">
        <v>26996.720368667251</v>
      </c>
      <c r="K39" s="16" t="s">
        <v>1</v>
      </c>
      <c r="L39" s="15">
        <f>(+J39*$D$3)/12</f>
        <v>3764.6926554106481</v>
      </c>
      <c r="M39" s="6" t="s">
        <v>1</v>
      </c>
      <c r="N39" s="1" t="s">
        <v>49</v>
      </c>
      <c r="O39" s="6" t="s">
        <v>1</v>
      </c>
      <c r="P39" s="15">
        <v>22838.628752178363</v>
      </c>
      <c r="Q39" s="16" t="s">
        <v>1</v>
      </c>
      <c r="R39" s="15">
        <f>(+P39*$D$3)/12</f>
        <v>3184.8467794912726</v>
      </c>
      <c r="S39" s="6" t="s">
        <v>1</v>
      </c>
      <c r="T39" s="1" t="s">
        <v>50</v>
      </c>
      <c r="U39" s="6" t="s">
        <v>1</v>
      </c>
      <c r="V39" s="15">
        <v>26486.877756266127</v>
      </c>
      <c r="W39" s="16" t="s">
        <v>1</v>
      </c>
      <c r="X39" s="15">
        <f>(+V39*$D$3)/12</f>
        <v>3693.5951031113113</v>
      </c>
      <c r="Y39" s="6" t="s">
        <v>1</v>
      </c>
      <c r="Z39" s="1" t="s">
        <v>48</v>
      </c>
      <c r="AA39" s="6" t="s">
        <v>1</v>
      </c>
      <c r="AB39" s="15">
        <v>17187.573593390167</v>
      </c>
      <c r="AC39" s="16" t="s">
        <v>1</v>
      </c>
      <c r="AD39" s="15">
        <f>(+AB39*$D$3)/12</f>
        <v>2396.8071375982586</v>
      </c>
      <c r="AE39" s="6" t="s">
        <v>1</v>
      </c>
    </row>
    <row r="40" spans="1:31" ht="12.75">
      <c r="A40" s="6" t="s">
        <v>1</v>
      </c>
      <c r="B40" s="2"/>
      <c r="C40" s="6" t="s">
        <v>1</v>
      </c>
      <c r="D40" s="2"/>
      <c r="E40" s="6" t="s">
        <v>1</v>
      </c>
      <c r="F40" s="2"/>
      <c r="G40" s="6" t="s">
        <v>1</v>
      </c>
      <c r="H40" s="1" t="s">
        <v>48</v>
      </c>
      <c r="I40" s="6" t="s">
        <v>1</v>
      </c>
      <c r="J40" s="15">
        <v>27526.617567222525</v>
      </c>
      <c r="K40" s="16" t="s">
        <v>1</v>
      </c>
      <c r="L40" s="15">
        <f>(+J40*$D$3)/12</f>
        <v>3838.5868197491814</v>
      </c>
      <c r="M40" s="6" t="s">
        <v>1</v>
      </c>
      <c r="N40" s="2"/>
      <c r="O40" s="6" t="s">
        <v>1</v>
      </c>
      <c r="P40" s="2"/>
      <c r="Q40" s="6" t="s">
        <v>1</v>
      </c>
      <c r="R40" s="2"/>
      <c r="S40" s="6" t="s">
        <v>1</v>
      </c>
      <c r="T40" s="2"/>
      <c r="U40" s="6" t="s">
        <v>1</v>
      </c>
      <c r="V40" s="17"/>
      <c r="W40" s="16" t="s">
        <v>1</v>
      </c>
      <c r="X40" s="17"/>
      <c r="Y40" s="6" t="s">
        <v>1</v>
      </c>
      <c r="Z40" s="1" t="s">
        <v>49</v>
      </c>
      <c r="AA40" s="6" t="s">
        <v>1</v>
      </c>
      <c r="AB40" s="15">
        <v>17540.003817560282</v>
      </c>
      <c r="AC40" s="16" t="s">
        <v>1</v>
      </c>
      <c r="AD40" s="15">
        <f>(+AB40*$D$3)/12</f>
        <v>2445.9535323587811</v>
      </c>
      <c r="AE40" s="6" t="s">
        <v>1</v>
      </c>
    </row>
    <row r="41" spans="1:31" ht="12.75">
      <c r="A41" s="5" t="s">
        <v>1</v>
      </c>
      <c r="B41" s="9"/>
      <c r="C41" s="5" t="s">
        <v>1</v>
      </c>
      <c r="D41" s="9"/>
      <c r="E41" s="5" t="s">
        <v>1</v>
      </c>
      <c r="F41" s="9"/>
      <c r="G41" s="5" t="s">
        <v>1</v>
      </c>
      <c r="H41" s="9"/>
      <c r="I41" s="5" t="s">
        <v>1</v>
      </c>
      <c r="J41" s="9"/>
      <c r="K41" s="5" t="s">
        <v>1</v>
      </c>
      <c r="L41" s="9"/>
      <c r="M41" s="5" t="s">
        <v>1</v>
      </c>
      <c r="N41" s="9"/>
      <c r="O41" s="5" t="s">
        <v>1</v>
      </c>
      <c r="P41" s="9"/>
      <c r="Q41" s="5" t="s">
        <v>1</v>
      </c>
      <c r="R41" s="9"/>
      <c r="S41" s="5" t="s">
        <v>1</v>
      </c>
      <c r="T41" s="9"/>
      <c r="U41" s="5" t="s">
        <v>1</v>
      </c>
      <c r="V41" s="9"/>
      <c r="W41" s="5" t="s">
        <v>1</v>
      </c>
      <c r="X41" s="9"/>
      <c r="Y41" s="5" t="s">
        <v>1</v>
      </c>
      <c r="Z41" s="9"/>
      <c r="AA41" s="5" t="s">
        <v>1</v>
      </c>
      <c r="AB41" s="9"/>
      <c r="AC41" s="5" t="s">
        <v>1</v>
      </c>
      <c r="AD41" s="9"/>
      <c r="AE41" s="5" t="s">
        <v>1</v>
      </c>
    </row>
    <row r="42" spans="1:31" ht="12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4"/>
      <c r="AE42" s="1"/>
    </row>
  </sheetData>
  <customSheetViews>
    <customSheetView guid="{A7B54AFF-154D-4CD6-A06C-DDC2B781AB66}" scale="60" showPageBreaks="1" showGridLines="0" view="pageBreakPreview" showRuler="0">
      <selection activeCell="A7" sqref="A7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scale="72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8">
    <mergeCell ref="N13:R13"/>
    <mergeCell ref="T13:X13"/>
    <mergeCell ref="Z13:AD13"/>
    <mergeCell ref="A1:AE1"/>
    <mergeCell ref="N10:R10"/>
    <mergeCell ref="T10:X11"/>
    <mergeCell ref="Z10:AD10"/>
    <mergeCell ref="N11:R11"/>
  </mergeCells>
  <phoneticPr fontId="0" type="noConversion"/>
  <printOptions horizontalCentered="1" verticalCentered="1"/>
  <pageMargins left="0.19685039370078741" right="0.19685039370078741" top="0.39370078740157483" bottom="0.39370078740157483" header="0.55118110236220474" footer="0.51181102362204722"/>
  <pageSetup paperSize="9" scale="77" orientation="landscape" horizontalDpi="300" verticalDpi="300" r:id="rId2"/>
  <headerFooter alignWithMargins="0">
    <oddFooter>&amp;L&amp;8&amp;F&amp;C&amp;8&amp;A&amp;R&amp;"8,Standaard"&amp;8&amp;P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zoomScaleSheetLayoutView="75" workbookViewId="0">
      <selection sqref="A1:F1"/>
    </sheetView>
  </sheetViews>
  <sheetFormatPr defaultRowHeight="12.75"/>
  <cols>
    <col min="1" max="1" width="4.25" style="45" customWidth="1"/>
    <col min="2" max="6" width="9.375" style="27" customWidth="1"/>
    <col min="7" max="8" width="11.125" style="27" customWidth="1"/>
    <col min="9" max="16384" width="9" style="27"/>
  </cols>
  <sheetData>
    <row r="1" spans="1:10" s="20" customFormat="1" ht="18.75">
      <c r="A1" s="61" t="s">
        <v>61</v>
      </c>
      <c r="B1" s="61"/>
      <c r="C1" s="61"/>
      <c r="D1" s="61"/>
      <c r="E1" s="61"/>
      <c r="F1" s="61"/>
    </row>
    <row r="2" spans="1:10" s="20" customFormat="1" ht="12.75" customHeight="1">
      <c r="A2" s="22" t="s">
        <v>62</v>
      </c>
      <c r="B2" s="57">
        <v>42552</v>
      </c>
      <c r="C2" s="21"/>
    </row>
    <row r="3" spans="1:10" s="26" customFormat="1" ht="12" customHeight="1">
      <c r="A3" s="24"/>
      <c r="B3" s="25"/>
      <c r="C3" s="25"/>
    </row>
    <row r="4" spans="1:10">
      <c r="A4" s="28"/>
      <c r="B4" s="1" t="s">
        <v>3</v>
      </c>
      <c r="C4" s="29"/>
    </row>
    <row r="5" spans="1:10">
      <c r="A5" s="30"/>
      <c r="B5" s="1" t="s">
        <v>5</v>
      </c>
      <c r="C5" s="29"/>
      <c r="E5" s="31"/>
    </row>
    <row r="6" spans="1:10">
      <c r="A6" s="30"/>
      <c r="B6" s="1" t="s">
        <v>7</v>
      </c>
      <c r="C6" s="29"/>
      <c r="E6" s="31"/>
    </row>
    <row r="7" spans="1:10">
      <c r="A7" s="30"/>
      <c r="B7" s="1" t="s">
        <v>8</v>
      </c>
      <c r="C7" s="29"/>
      <c r="E7" s="31"/>
    </row>
    <row r="8" spans="1:10">
      <c r="A8" s="28"/>
      <c r="C8" s="29"/>
      <c r="E8" s="31"/>
    </row>
    <row r="9" spans="1:10">
      <c r="A9" s="32"/>
      <c r="B9" s="32" t="s">
        <v>63</v>
      </c>
      <c r="C9" s="32" t="s">
        <v>64</v>
      </c>
      <c r="D9" s="33" t="s">
        <v>65</v>
      </c>
      <c r="E9" s="33" t="s">
        <v>66</v>
      </c>
      <c r="F9" s="33" t="s">
        <v>67</v>
      </c>
    </row>
    <row r="10" spans="1:10">
      <c r="A10" s="34"/>
      <c r="B10" s="35" t="s">
        <v>68</v>
      </c>
      <c r="C10" s="35" t="s">
        <v>69</v>
      </c>
      <c r="D10" s="35" t="s">
        <v>68</v>
      </c>
      <c r="E10" s="35" t="s">
        <v>70</v>
      </c>
      <c r="F10" s="35" t="s">
        <v>70</v>
      </c>
    </row>
    <row r="11" spans="1:10">
      <c r="A11" s="34"/>
      <c r="B11" s="36">
        <v>1</v>
      </c>
      <c r="C11" s="36">
        <v>1</v>
      </c>
      <c r="D11" s="37"/>
      <c r="E11" s="38"/>
      <c r="F11" s="37"/>
    </row>
    <row r="12" spans="1:10">
      <c r="A12" s="34"/>
      <c r="B12" s="36" t="s">
        <v>71</v>
      </c>
      <c r="C12" s="36" t="s">
        <v>73</v>
      </c>
      <c r="D12" s="37"/>
      <c r="E12" s="38"/>
      <c r="F12" s="37"/>
    </row>
    <row r="13" spans="1:10">
      <c r="A13" s="39" t="s">
        <v>72</v>
      </c>
      <c r="B13" s="40"/>
      <c r="C13" s="40">
        <f>' overzicht'!D3</f>
        <v>1.6734</v>
      </c>
      <c r="D13" s="40">
        <f>$C$13</f>
        <v>1.6734</v>
      </c>
      <c r="E13" s="40">
        <f>$C$13</f>
        <v>1.6734</v>
      </c>
      <c r="F13" s="40">
        <f>$C$13</f>
        <v>1.6734</v>
      </c>
    </row>
    <row r="14" spans="1:10">
      <c r="A14" s="41" t="str">
        <f>"0"</f>
        <v>0</v>
      </c>
      <c r="B14" s="42">
        <f>' overzicht'!J19</f>
        <v>15625.670861851417</v>
      </c>
      <c r="C14" s="43">
        <f>B14*$C$13</f>
        <v>26147.997620222162</v>
      </c>
      <c r="D14" s="44">
        <f>C14/12</f>
        <v>2178.99980168518</v>
      </c>
      <c r="E14" s="43">
        <f>((B14&lt;15744.06)*719.88+(B14&gt;15744.06)*(B14&lt;16104)*(16104-B14+359.94)+(B14&gt;16104)*(B14&lt;17866.13)*359.94+(B14&gt;17866.13)*(B14&lt;18226.07)*(18226.07-B14))/12*$C$13</f>
        <v>100.387266</v>
      </c>
      <c r="F14" s="43">
        <f>((B14&lt;15744.06)*359.94+(B14&gt;15744.06)*(B14&lt;15924.03)*(15924.03-B14+179.97)+(B14&gt;15924.03)*(B14&lt;17866.13)*179.97+(B14&gt;17866.13)*(B14&lt;18046.1)*(18046.1-B14))/12*$C$13</f>
        <v>50.193632999999998</v>
      </c>
      <c r="J14" s="45"/>
    </row>
    <row r="15" spans="1:10">
      <c r="A15" s="41">
        <v>1</v>
      </c>
      <c r="B15" s="42">
        <f>' overzicht'!J20</f>
        <v>15934.670140481261</v>
      </c>
      <c r="C15" s="43">
        <f t="shared" ref="C15:C31" si="0">B15*$C$13</f>
        <v>26665.077013081343</v>
      </c>
      <c r="D15" s="43">
        <f>C15/12</f>
        <v>2222.0897510901118</v>
      </c>
      <c r="E15" s="43">
        <f t="shared" ref="E15:E31" si="1">((B15&lt;15744.06)*719.88+(B15&gt;15744.06)*(B15&lt;16104)*(16104-B15+359.94)+(B15&gt;16104)*(B15&lt;17866.13)*359.94+(B15&gt;17866.13)*(B15&lt;18226.07)*(18226.07-B15))/12*$C$13</f>
        <v>73.806681909888141</v>
      </c>
      <c r="F15" s="43">
        <f t="shared" ref="F15:F31" si="2">((B15&lt;15744.06)*359.94+(B15&gt;15744.06)*(B15&lt;15924.03)*(15924.03-B15+179.97)+(B15&gt;15924.03)*(B15&lt;17866.13)*179.97+(B15&gt;17866.13)*(B15&lt;18046.1)*(18046.1-B15))/12*$C$13</f>
        <v>25.096816499999999</v>
      </c>
      <c r="J15" s="45"/>
    </row>
    <row r="16" spans="1:10">
      <c r="A16" s="41">
        <v>2</v>
      </c>
      <c r="B16" s="42">
        <f>' overzicht'!J21</f>
        <v>16243.694208463581</v>
      </c>
      <c r="C16" s="43">
        <f t="shared" si="0"/>
        <v>27182.197888442955</v>
      </c>
      <c r="D16" s="43">
        <f t="shared" ref="D16:D31" si="3">C16/12</f>
        <v>2265.1831573702461</v>
      </c>
      <c r="E16" s="43">
        <f t="shared" si="1"/>
        <v>50.193632999999998</v>
      </c>
      <c r="F16" s="43">
        <f t="shared" si="2"/>
        <v>25.096816499999999</v>
      </c>
      <c r="J16" s="45"/>
    </row>
    <row r="17" spans="1:10">
      <c r="A17" s="41">
        <v>3</v>
      </c>
      <c r="B17" s="42">
        <f>' overzicht'!J22</f>
        <v>16552.693487093424</v>
      </c>
      <c r="C17" s="43">
        <f t="shared" si="0"/>
        <v>27699.277281302137</v>
      </c>
      <c r="D17" s="43">
        <f t="shared" si="3"/>
        <v>2308.2731067751779</v>
      </c>
      <c r="E17" s="43">
        <f t="shared" si="1"/>
        <v>50.193632999999998</v>
      </c>
      <c r="F17" s="43">
        <f t="shared" si="2"/>
        <v>25.096816499999999</v>
      </c>
      <c r="J17" s="45"/>
    </row>
    <row r="18" spans="1:10">
      <c r="A18" s="41">
        <v>5</v>
      </c>
      <c r="B18" s="42">
        <f>' overzicht'!J23</f>
        <v>17082.615475001177</v>
      </c>
      <c r="C18" s="43">
        <f t="shared" si="0"/>
        <v>28586.048735866971</v>
      </c>
      <c r="D18" s="43">
        <f t="shared" si="3"/>
        <v>2382.1707279889142</v>
      </c>
      <c r="E18" s="43">
        <f t="shared" si="1"/>
        <v>50.193632999999998</v>
      </c>
      <c r="F18" s="43">
        <f t="shared" si="2"/>
        <v>25.096816499999999</v>
      </c>
      <c r="J18" s="45"/>
    </row>
    <row r="19" spans="1:10">
      <c r="A19" s="41">
        <v>7</v>
      </c>
      <c r="B19" s="42">
        <f>' overzicht'!J25</f>
        <v>19643.826583605809</v>
      </c>
      <c r="C19" s="43">
        <f t="shared" si="0"/>
        <v>32871.979405005957</v>
      </c>
      <c r="D19" s="43">
        <f t="shared" si="3"/>
        <v>2739.3316170838298</v>
      </c>
      <c r="E19" s="43">
        <f t="shared" si="1"/>
        <v>0</v>
      </c>
      <c r="F19" s="43">
        <f t="shared" si="2"/>
        <v>0</v>
      </c>
      <c r="J19" s="45"/>
    </row>
    <row r="20" spans="1:10">
      <c r="A20" s="41">
        <v>9</v>
      </c>
      <c r="B20" s="42">
        <f>' overzicht'!J26</f>
        <v>20173.723782161087</v>
      </c>
      <c r="C20" s="43">
        <f t="shared" si="0"/>
        <v>33758.709377068364</v>
      </c>
      <c r="D20" s="43">
        <f t="shared" si="3"/>
        <v>2813.2257814223635</v>
      </c>
      <c r="E20" s="43">
        <f t="shared" si="1"/>
        <v>0</v>
      </c>
      <c r="F20" s="43">
        <f t="shared" si="2"/>
        <v>0</v>
      </c>
      <c r="J20" s="45"/>
    </row>
    <row r="21" spans="1:10">
      <c r="A21" s="41">
        <v>11</v>
      </c>
      <c r="B21" s="42">
        <f>' overzicht'!J27</f>
        <v>20703.645770068841</v>
      </c>
      <c r="C21" s="43">
        <f t="shared" si="0"/>
        <v>34645.480831633198</v>
      </c>
      <c r="D21" s="43">
        <f t="shared" si="3"/>
        <v>2887.1234026360999</v>
      </c>
      <c r="E21" s="43">
        <f t="shared" si="1"/>
        <v>0</v>
      </c>
      <c r="F21" s="43">
        <f t="shared" si="2"/>
        <v>0</v>
      </c>
      <c r="J21" s="45"/>
    </row>
    <row r="22" spans="1:10">
      <c r="A22" s="41">
        <v>13</v>
      </c>
      <c r="B22" s="42">
        <f>' overzicht'!J28</f>
        <v>21233.567757976594</v>
      </c>
      <c r="C22" s="43">
        <f t="shared" si="0"/>
        <v>35532.252286198032</v>
      </c>
      <c r="D22" s="43">
        <f t="shared" si="3"/>
        <v>2961.0210238498362</v>
      </c>
      <c r="E22" s="43">
        <f t="shared" si="1"/>
        <v>0</v>
      </c>
      <c r="F22" s="43">
        <f t="shared" si="2"/>
        <v>0</v>
      </c>
      <c r="J22" s="45"/>
    </row>
    <row r="23" spans="1:10">
      <c r="A23" s="41">
        <v>15</v>
      </c>
      <c r="B23" s="42">
        <f>' overzicht'!J29</f>
        <v>21763.464956531869</v>
      </c>
      <c r="C23" s="43">
        <f t="shared" si="0"/>
        <v>36418.982258260432</v>
      </c>
      <c r="D23" s="43">
        <f t="shared" si="3"/>
        <v>3034.9151881883695</v>
      </c>
      <c r="E23" s="43">
        <f t="shared" si="1"/>
        <v>0</v>
      </c>
      <c r="F23" s="43">
        <f t="shared" si="2"/>
        <v>0</v>
      </c>
      <c r="J23" s="45"/>
    </row>
    <row r="24" spans="1:10">
      <c r="A24" s="41">
        <v>16</v>
      </c>
      <c r="B24" s="42">
        <f>' overzicht'!J31</f>
        <v>23589.696553536323</v>
      </c>
      <c r="C24" s="43">
        <f t="shared" si="0"/>
        <v>39474.998212687686</v>
      </c>
      <c r="D24" s="43">
        <f t="shared" si="3"/>
        <v>3289.5831843906403</v>
      </c>
      <c r="E24" s="43">
        <f t="shared" si="1"/>
        <v>0</v>
      </c>
      <c r="F24" s="43">
        <f t="shared" si="2"/>
        <v>0</v>
      </c>
      <c r="J24" s="45"/>
    </row>
    <row r="25" spans="1:10">
      <c r="A25" s="41">
        <v>17</v>
      </c>
      <c r="B25" s="42">
        <f>' overzicht'!J32</f>
        <v>24124.725148054407</v>
      </c>
      <c r="C25" s="43">
        <f t="shared" si="0"/>
        <v>40370.315062754242</v>
      </c>
      <c r="D25" s="43">
        <f t="shared" si="3"/>
        <v>3364.1929218961868</v>
      </c>
      <c r="E25" s="43">
        <f t="shared" si="1"/>
        <v>0</v>
      </c>
      <c r="F25" s="43">
        <f t="shared" si="2"/>
        <v>0</v>
      </c>
      <c r="J25" s="45"/>
    </row>
    <row r="26" spans="1:10">
      <c r="A26" s="41">
        <v>18</v>
      </c>
      <c r="B26" s="42">
        <f>' overzicht'!J34</f>
        <v>24877.057206388712</v>
      </c>
      <c r="C26" s="43">
        <f t="shared" si="0"/>
        <v>41629.267529170873</v>
      </c>
      <c r="D26" s="43">
        <f t="shared" si="3"/>
        <v>3469.1056274309062</v>
      </c>
      <c r="E26" s="43">
        <f t="shared" si="1"/>
        <v>0</v>
      </c>
      <c r="F26" s="43">
        <f t="shared" si="2"/>
        <v>0</v>
      </c>
      <c r="J26" s="45"/>
    </row>
    <row r="27" spans="1:10">
      <c r="A27" s="41">
        <v>19</v>
      </c>
      <c r="B27" s="42">
        <f>' overzicht'!J35</f>
        <v>25406.979194296466</v>
      </c>
      <c r="C27" s="43">
        <f t="shared" si="0"/>
        <v>42516.038983735707</v>
      </c>
      <c r="D27" s="43">
        <f t="shared" si="3"/>
        <v>3543.0032486446421</v>
      </c>
      <c r="E27" s="43">
        <f t="shared" si="1"/>
        <v>0</v>
      </c>
      <c r="F27" s="43">
        <f t="shared" si="2"/>
        <v>0</v>
      </c>
      <c r="J27" s="45"/>
    </row>
    <row r="28" spans="1:10">
      <c r="A28" s="47">
        <v>21</v>
      </c>
      <c r="B28" s="42">
        <f>' overzicht'!J36</f>
        <v>25936.876392851744</v>
      </c>
      <c r="C28" s="43">
        <f t="shared" si="0"/>
        <v>43402.768955798107</v>
      </c>
      <c r="D28" s="43">
        <f t="shared" si="3"/>
        <v>3616.8974129831754</v>
      </c>
      <c r="E28" s="43">
        <f t="shared" si="1"/>
        <v>0</v>
      </c>
      <c r="F28" s="43">
        <f t="shared" si="2"/>
        <v>0</v>
      </c>
    </row>
    <row r="29" spans="1:10">
      <c r="A29" s="47">
        <v>23</v>
      </c>
      <c r="B29" s="42">
        <f>' overzicht'!J37</f>
        <v>26466.798380759497</v>
      </c>
      <c r="C29" s="43">
        <f t="shared" si="0"/>
        <v>44289.540410362941</v>
      </c>
      <c r="D29" s="43">
        <f t="shared" si="3"/>
        <v>3690.7950341969117</v>
      </c>
      <c r="E29" s="43">
        <f t="shared" si="1"/>
        <v>0</v>
      </c>
      <c r="F29" s="43">
        <f t="shared" si="2"/>
        <v>0</v>
      </c>
    </row>
    <row r="30" spans="1:10">
      <c r="A30" s="47">
        <v>25</v>
      </c>
      <c r="B30" s="42">
        <f>' overzicht'!J39</f>
        <v>26996.720368667251</v>
      </c>
      <c r="C30" s="43">
        <f t="shared" si="0"/>
        <v>45176.311864927775</v>
      </c>
      <c r="D30" s="43">
        <f t="shared" si="3"/>
        <v>3764.6926554106481</v>
      </c>
      <c r="E30" s="43">
        <f t="shared" si="1"/>
        <v>0</v>
      </c>
      <c r="F30" s="43">
        <f t="shared" si="2"/>
        <v>0</v>
      </c>
    </row>
    <row r="31" spans="1:10">
      <c r="A31" s="48">
        <v>27</v>
      </c>
      <c r="B31" s="49">
        <f>' overzicht'!J40</f>
        <v>27526.617567222525</v>
      </c>
      <c r="C31" s="50">
        <f t="shared" si="0"/>
        <v>46063.041836990174</v>
      </c>
      <c r="D31" s="50">
        <f t="shared" si="3"/>
        <v>3838.5868197491814</v>
      </c>
      <c r="E31" s="50">
        <f t="shared" si="1"/>
        <v>0</v>
      </c>
      <c r="F31" s="50">
        <f t="shared" si="2"/>
        <v>0</v>
      </c>
    </row>
  </sheetData>
  <customSheetViews>
    <customSheetView guid="{A7B54AFF-154D-4CD6-A06C-DDC2B781AB66}" scale="75" showPageBreaks="1" view="pageBreakPreview" showRuler="0">
      <selection activeCell="L3" sqref="L3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1">
    <mergeCell ref="A1:F1"/>
  </mergeCells>
  <phoneticPr fontId="0" type="noConversion"/>
  <printOptions horizontalCentered="1"/>
  <pageMargins left="0.51181102362204722" right="0.23622047244094491" top="0.98425196850393704" bottom="0.55118110236220474" header="0.55118110236220474" footer="0.51181102362204722"/>
  <pageSetup paperSize="9" scale="120" orientation="portrait" horizontalDpi="300" verticalDpi="300" r:id="rId2"/>
  <headerFooter alignWithMargins="0">
    <oddFooter>&amp;L&amp;8&amp;F&amp;C&amp;8&amp;A&amp;R&amp;"8,Standaard"&amp;8&amp;P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zoomScaleSheetLayoutView="100" workbookViewId="0">
      <selection sqref="A1:F1"/>
    </sheetView>
  </sheetViews>
  <sheetFormatPr defaultRowHeight="12.75"/>
  <cols>
    <col min="1" max="1" width="4.25" style="45" customWidth="1"/>
    <col min="2" max="6" width="9.375" style="27" customWidth="1"/>
    <col min="7" max="8" width="11.125" style="27" customWidth="1"/>
    <col min="9" max="16384" width="9" style="27"/>
  </cols>
  <sheetData>
    <row r="1" spans="1:10" s="20" customFormat="1" ht="18.75">
      <c r="A1" s="61" t="s">
        <v>61</v>
      </c>
      <c r="B1" s="61"/>
      <c r="C1" s="61"/>
      <c r="D1" s="61"/>
      <c r="E1" s="61"/>
      <c r="F1" s="61"/>
    </row>
    <row r="2" spans="1:10" s="20" customFormat="1" ht="12.75" customHeight="1">
      <c r="A2" s="22" t="s">
        <v>62</v>
      </c>
      <c r="B2" s="23">
        <f>'Ex-schaal 22;6-23;6-24;R-24;6'!B2</f>
        <v>42552</v>
      </c>
      <c r="C2" s="21"/>
    </row>
    <row r="3" spans="1:10" s="26" customFormat="1" ht="12" customHeight="1">
      <c r="A3" s="24"/>
      <c r="B3" s="25"/>
      <c r="C3" s="25"/>
    </row>
    <row r="4" spans="1:10">
      <c r="A4" s="28"/>
      <c r="B4" s="59" t="s">
        <v>56</v>
      </c>
      <c r="C4" s="59"/>
      <c r="D4" s="59"/>
      <c r="E4" s="59"/>
      <c r="F4" s="59"/>
    </row>
    <row r="5" spans="1:10">
      <c r="A5" s="30"/>
      <c r="B5" s="59" t="s">
        <v>57</v>
      </c>
      <c r="C5" s="59"/>
      <c r="D5" s="59"/>
      <c r="E5" s="59"/>
      <c r="F5" s="59"/>
    </row>
    <row r="6" spans="1:10">
      <c r="A6" s="30"/>
      <c r="B6" s="59" t="s">
        <v>58</v>
      </c>
      <c r="C6" s="59"/>
      <c r="D6" s="59"/>
      <c r="E6" s="59"/>
      <c r="F6" s="59"/>
    </row>
    <row r="7" spans="1:10">
      <c r="A7" s="28"/>
      <c r="C7" s="29"/>
      <c r="E7" s="31"/>
    </row>
    <row r="8" spans="1:10">
      <c r="A8" s="32"/>
      <c r="B8" s="32" t="s">
        <v>63</v>
      </c>
      <c r="C8" s="32" t="s">
        <v>64</v>
      </c>
      <c r="D8" s="33" t="s">
        <v>65</v>
      </c>
      <c r="E8" s="33" t="s">
        <v>66</v>
      </c>
      <c r="F8" s="33" t="s">
        <v>67</v>
      </c>
    </row>
    <row r="9" spans="1:10">
      <c r="A9" s="32"/>
      <c r="B9" s="51" t="s">
        <v>68</v>
      </c>
      <c r="C9" s="51" t="s">
        <v>69</v>
      </c>
      <c r="D9" s="51" t="s">
        <v>68</v>
      </c>
      <c r="E9" s="51" t="s">
        <v>70</v>
      </c>
      <c r="F9" s="51" t="s">
        <v>70</v>
      </c>
    </row>
    <row r="10" spans="1:10">
      <c r="A10" s="34"/>
      <c r="B10" s="36">
        <v>1</v>
      </c>
      <c r="C10" s="36">
        <v>1</v>
      </c>
      <c r="D10" s="37"/>
      <c r="E10" s="38"/>
      <c r="F10" s="37"/>
    </row>
    <row r="11" spans="1:10">
      <c r="A11" s="34"/>
      <c r="B11" s="36" t="s">
        <v>71</v>
      </c>
      <c r="C11" s="36" t="s">
        <v>73</v>
      </c>
      <c r="D11" s="37"/>
      <c r="E11" s="38"/>
      <c r="F11" s="37"/>
    </row>
    <row r="12" spans="1:10">
      <c r="A12" s="39" t="s">
        <v>72</v>
      </c>
      <c r="B12" s="40"/>
      <c r="C12" s="40">
        <f>' overzicht'!D3</f>
        <v>1.6734</v>
      </c>
      <c r="D12" s="40">
        <f>$C$12</f>
        <v>1.6734</v>
      </c>
      <c r="E12" s="40">
        <f>$C$12</f>
        <v>1.6734</v>
      </c>
      <c r="F12" s="40">
        <f>$C$12</f>
        <v>1.6734</v>
      </c>
    </row>
    <row r="13" spans="1:10">
      <c r="A13" s="41" t="str">
        <f>"0"</f>
        <v>0</v>
      </c>
      <c r="B13" s="42">
        <f>' overzicht'!P19</f>
        <v>14448.37493399835</v>
      </c>
      <c r="C13" s="43">
        <f t="shared" ref="C13:C29" si="0">B13*$C$12</f>
        <v>24177.910614552839</v>
      </c>
      <c r="D13" s="44">
        <f>C13/12</f>
        <v>2014.8258845460698</v>
      </c>
      <c r="E13" s="43">
        <f>((B13&lt;15744.06)*719.88+(B13&gt;15744.06)*(B13&lt;16104)*(16104-B13+359.94)+(B13&gt;16104)*(B13&lt;17866.13)*359.94+(B13&gt;17866.13)*(B13&lt;18226.07)*(18226.07-B13))/12*$C$12</f>
        <v>100.387266</v>
      </c>
      <c r="F13" s="43">
        <f>((B13&lt;15744.06)*359.94+(B13&gt;15744.06)*(B13&lt;15924.03)*(15924.03-B13+179.97)+(B13&gt;15924.03)*(B13&lt;17866.13)*179.97+(B13&gt;17866.13)*(B13&lt;18046.1)*(18046.1-B13))/12*$C$12</f>
        <v>50.193632999999998</v>
      </c>
      <c r="J13" s="45"/>
    </row>
    <row r="14" spans="1:10">
      <c r="A14" s="41">
        <v>1</v>
      </c>
      <c r="B14" s="42">
        <f>' overzicht'!P20</f>
        <v>14713.224375866079</v>
      </c>
      <c r="C14" s="43">
        <f t="shared" si="0"/>
        <v>24621.109670574297</v>
      </c>
      <c r="D14" s="43">
        <f>C14/12</f>
        <v>2051.7591392145246</v>
      </c>
      <c r="E14" s="43">
        <f t="shared" ref="E14:E29" si="1">((B14&lt;15744.06)*719.88+(B14&gt;15744.06)*(B14&lt;16104)*(16104-B14+359.94)+(B14&gt;16104)*(B14&lt;17866.13)*359.94+(B14&gt;17866.13)*(B14&lt;18226.07)*(18226.07-B14))/12*$C$12</f>
        <v>100.387266</v>
      </c>
      <c r="F14" s="43">
        <f t="shared" ref="F14:F29" si="2">((B14&lt;15744.06)*359.94+(B14&gt;15744.06)*(B14&lt;15924.03)*(15924.03-B14+179.97)+(B14&gt;15924.03)*(B14&lt;17866.13)*179.97+(B14&gt;17866.13)*(B14&lt;18046.1)*(18046.1-B14))/12*$C$12</f>
        <v>50.193632999999998</v>
      </c>
      <c r="J14" s="45"/>
    </row>
    <row r="15" spans="1:10">
      <c r="A15" s="41">
        <v>2</v>
      </c>
      <c r="B15" s="42">
        <f>' overzicht'!P21</f>
        <v>14978.024239028853</v>
      </c>
      <c r="C15" s="43">
        <f t="shared" si="0"/>
        <v>25064.225761590882</v>
      </c>
      <c r="D15" s="43">
        <f t="shared" ref="D15:D29" si="3">C15/12</f>
        <v>2088.6854801325735</v>
      </c>
      <c r="E15" s="43">
        <f t="shared" si="1"/>
        <v>100.387266</v>
      </c>
      <c r="F15" s="43">
        <f t="shared" si="2"/>
        <v>50.193632999999998</v>
      </c>
      <c r="J15" s="45"/>
    </row>
    <row r="16" spans="1:10">
      <c r="A16" s="41">
        <v>3</v>
      </c>
      <c r="B16" s="42">
        <f>' overzicht'!P23</f>
        <v>15242.848891544105</v>
      </c>
      <c r="C16" s="43">
        <f t="shared" si="0"/>
        <v>25507.383335109906</v>
      </c>
      <c r="D16" s="43">
        <f t="shared" si="3"/>
        <v>2125.6152779258255</v>
      </c>
      <c r="E16" s="43">
        <f t="shared" si="1"/>
        <v>100.387266</v>
      </c>
      <c r="F16" s="43">
        <f t="shared" si="2"/>
        <v>50.193632999999998</v>
      </c>
      <c r="J16" s="45"/>
    </row>
    <row r="17" spans="1:10">
      <c r="A17" s="41">
        <v>5</v>
      </c>
      <c r="B17" s="42">
        <f>' overzicht'!P24</f>
        <v>15507.698333411832</v>
      </c>
      <c r="C17" s="43">
        <f t="shared" si="0"/>
        <v>25950.58239113136</v>
      </c>
      <c r="D17" s="43">
        <f t="shared" si="3"/>
        <v>2162.54853259428</v>
      </c>
      <c r="E17" s="43">
        <f t="shared" si="1"/>
        <v>100.387266</v>
      </c>
      <c r="F17" s="43">
        <f t="shared" si="2"/>
        <v>50.193632999999998</v>
      </c>
      <c r="J17" s="45"/>
    </row>
    <row r="18" spans="1:10">
      <c r="A18" s="41">
        <v>7</v>
      </c>
      <c r="B18" s="42">
        <f>' overzicht'!P25</f>
        <v>15860.872238156267</v>
      </c>
      <c r="C18" s="43">
        <f t="shared" si="0"/>
        <v>26541.583603330699</v>
      </c>
      <c r="D18" s="43">
        <f t="shared" si="3"/>
        <v>2211.7986336108916</v>
      </c>
      <c r="E18" s="43">
        <f t="shared" si="1"/>
        <v>84.097799389108516</v>
      </c>
      <c r="F18" s="43">
        <f t="shared" si="2"/>
        <v>33.904166389108589</v>
      </c>
      <c r="J18" s="45"/>
    </row>
    <row r="19" spans="1:10">
      <c r="A19" s="41">
        <v>9</v>
      </c>
      <c r="B19" s="42">
        <f>' overzicht'!P26</f>
        <v>16567.517519874862</v>
      </c>
      <c r="C19" s="43">
        <f t="shared" si="0"/>
        <v>27724.083817758594</v>
      </c>
      <c r="D19" s="43">
        <f t="shared" si="3"/>
        <v>2310.3403181465496</v>
      </c>
      <c r="E19" s="43">
        <f t="shared" si="1"/>
        <v>50.193632999999998</v>
      </c>
      <c r="F19" s="43">
        <f t="shared" si="2"/>
        <v>25.096816499999999</v>
      </c>
      <c r="J19" s="45"/>
    </row>
    <row r="20" spans="1:10">
      <c r="A20" s="41">
        <v>11</v>
      </c>
      <c r="B20" s="42">
        <f>' overzicht'!P28</f>
        <v>17274.138012240983</v>
      </c>
      <c r="C20" s="43">
        <f t="shared" si="0"/>
        <v>28906.542549684062</v>
      </c>
      <c r="D20" s="43">
        <f t="shared" si="3"/>
        <v>2408.8785458070051</v>
      </c>
      <c r="E20" s="43">
        <f t="shared" si="1"/>
        <v>50.193632999999998</v>
      </c>
      <c r="F20" s="43">
        <f t="shared" si="2"/>
        <v>25.096816499999999</v>
      </c>
      <c r="J20" s="45"/>
    </row>
    <row r="21" spans="1:10">
      <c r="A21" s="41">
        <v>13</v>
      </c>
      <c r="B21" s="42">
        <f>' overzicht'!P29</f>
        <v>17892.409252377918</v>
      </c>
      <c r="C21" s="43">
        <f t="shared" si="0"/>
        <v>29941.157642929207</v>
      </c>
      <c r="D21" s="43">
        <f t="shared" si="3"/>
        <v>2495.0964702441006</v>
      </c>
      <c r="E21" s="43">
        <f t="shared" si="1"/>
        <v>46.528991255899271</v>
      </c>
      <c r="F21" s="43">
        <f t="shared" si="2"/>
        <v>21.432174755899108</v>
      </c>
      <c r="J21" s="45"/>
    </row>
    <row r="22" spans="1:10">
      <c r="A22" s="41">
        <v>15</v>
      </c>
      <c r="B22" s="42">
        <f>' overzicht'!P30</f>
        <v>18510.705281867333</v>
      </c>
      <c r="C22" s="43">
        <f t="shared" si="0"/>
        <v>30975.814218676795</v>
      </c>
      <c r="D22" s="43">
        <f t="shared" si="3"/>
        <v>2581.3178515563995</v>
      </c>
      <c r="E22" s="43">
        <f t="shared" si="1"/>
        <v>0</v>
      </c>
      <c r="F22" s="43">
        <f t="shared" si="2"/>
        <v>0</v>
      </c>
      <c r="J22" s="45"/>
    </row>
    <row r="23" spans="1:10">
      <c r="A23" s="41">
        <v>17</v>
      </c>
      <c r="B23" s="42">
        <f>' overzicht'!P31</f>
        <v>19128.976522004268</v>
      </c>
      <c r="C23" s="43">
        <f t="shared" si="0"/>
        <v>32010.429311921944</v>
      </c>
      <c r="D23" s="43">
        <f t="shared" si="3"/>
        <v>2667.5357759934955</v>
      </c>
      <c r="E23" s="43">
        <f t="shared" si="1"/>
        <v>0</v>
      </c>
      <c r="F23" s="43">
        <f t="shared" si="2"/>
        <v>0</v>
      </c>
      <c r="J23" s="45"/>
    </row>
    <row r="24" spans="1:10">
      <c r="A24" s="41">
        <v>19</v>
      </c>
      <c r="B24" s="42">
        <f>' overzicht'!P33</f>
        <v>19747.247762141204</v>
      </c>
      <c r="C24" s="43">
        <f t="shared" si="0"/>
        <v>33045.044405167093</v>
      </c>
      <c r="D24" s="43">
        <f t="shared" si="3"/>
        <v>2753.7537004305909</v>
      </c>
      <c r="E24" s="43">
        <f t="shared" si="1"/>
        <v>0</v>
      </c>
      <c r="F24" s="43">
        <f t="shared" si="2"/>
        <v>0</v>
      </c>
      <c r="J24" s="45"/>
    </row>
    <row r="25" spans="1:10">
      <c r="A25" s="41">
        <v>21</v>
      </c>
      <c r="B25" s="42">
        <f>' overzicht'!P34</f>
        <v>20365.519002278143</v>
      </c>
      <c r="C25" s="43">
        <f t="shared" si="0"/>
        <v>34079.659498412242</v>
      </c>
      <c r="D25" s="43">
        <f t="shared" si="3"/>
        <v>2839.9716248676868</v>
      </c>
      <c r="E25" s="43">
        <f t="shared" si="1"/>
        <v>0</v>
      </c>
      <c r="F25" s="43">
        <f t="shared" si="2"/>
        <v>0</v>
      </c>
      <c r="J25" s="45"/>
    </row>
    <row r="26" spans="1:10">
      <c r="A26" s="41">
        <v>23</v>
      </c>
      <c r="B26" s="42">
        <f>' overzicht'!P35</f>
        <v>20983.790242415078</v>
      </c>
      <c r="C26" s="43">
        <f t="shared" si="0"/>
        <v>35114.274591657391</v>
      </c>
      <c r="D26" s="43">
        <f t="shared" si="3"/>
        <v>2926.1895493047828</v>
      </c>
      <c r="E26" s="43">
        <f t="shared" si="1"/>
        <v>0</v>
      </c>
      <c r="F26" s="43">
        <f t="shared" si="2"/>
        <v>0</v>
      </c>
      <c r="J26" s="45"/>
    </row>
    <row r="27" spans="1:10">
      <c r="A27" s="47">
        <v>25</v>
      </c>
      <c r="B27" s="42">
        <f>' overzicht'!P36</f>
        <v>21602.086271904493</v>
      </c>
      <c r="C27" s="43">
        <f t="shared" si="0"/>
        <v>36148.931167404975</v>
      </c>
      <c r="D27" s="43">
        <f t="shared" si="3"/>
        <v>3012.4109306170812</v>
      </c>
      <c r="E27" s="43">
        <f t="shared" si="1"/>
        <v>0</v>
      </c>
      <c r="F27" s="43">
        <f t="shared" si="2"/>
        <v>0</v>
      </c>
    </row>
    <row r="28" spans="1:10">
      <c r="A28" s="47">
        <v>27</v>
      </c>
      <c r="B28" s="42">
        <f>' overzicht'!P38</f>
        <v>22220.357512041428</v>
      </c>
      <c r="C28" s="43">
        <f t="shared" si="0"/>
        <v>37183.546260650124</v>
      </c>
      <c r="D28" s="43">
        <f t="shared" si="3"/>
        <v>3098.6288550541772</v>
      </c>
      <c r="E28" s="43">
        <f t="shared" si="1"/>
        <v>0</v>
      </c>
      <c r="F28" s="43">
        <f t="shared" si="2"/>
        <v>0</v>
      </c>
    </row>
    <row r="29" spans="1:10">
      <c r="A29" s="47">
        <v>29</v>
      </c>
      <c r="B29" s="42">
        <f>' overzicht'!P39</f>
        <v>22838.628752178363</v>
      </c>
      <c r="C29" s="43">
        <f t="shared" si="0"/>
        <v>38218.161353895273</v>
      </c>
      <c r="D29" s="43">
        <f t="shared" si="3"/>
        <v>3184.8467794912726</v>
      </c>
      <c r="E29" s="43">
        <f t="shared" si="1"/>
        <v>0</v>
      </c>
      <c r="F29" s="43">
        <f t="shared" si="2"/>
        <v>0</v>
      </c>
    </row>
    <row r="30" spans="1:10">
      <c r="A30" s="47"/>
      <c r="B30" s="54"/>
      <c r="C30" s="54"/>
      <c r="D30" s="54"/>
      <c r="E30" s="54"/>
      <c r="F30" s="43"/>
    </row>
    <row r="31" spans="1:10">
      <c r="A31" s="48"/>
      <c r="B31" s="52"/>
      <c r="C31" s="52"/>
      <c r="D31" s="52"/>
      <c r="E31" s="52"/>
      <c r="F31" s="53"/>
    </row>
  </sheetData>
  <customSheetViews>
    <customSheetView guid="{A7B54AFF-154D-4CD6-A06C-DDC2B781AB66}" showPageBreaks="1" view="pageBreakPreview" showRuler="0">
      <selection activeCell="L3" sqref="L3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scale="72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4">
    <mergeCell ref="B4:F4"/>
    <mergeCell ref="B5:F5"/>
    <mergeCell ref="B6:F6"/>
    <mergeCell ref="A1:F1"/>
  </mergeCells>
  <phoneticPr fontId="0" type="noConversion"/>
  <printOptions horizontalCentered="1"/>
  <pageMargins left="0.51181102362204722" right="0.23622047244094491" top="0.98425196850393704" bottom="0.55118110236220474" header="0.55118110236220474" footer="0.51181102362204722"/>
  <pageSetup paperSize="9" scale="120" orientation="portrait" horizontalDpi="300" verticalDpi="300" r:id="rId2"/>
  <headerFooter alignWithMargins="0">
    <oddFooter>&amp;L&amp;8&amp;F&amp;C&amp;8&amp;A&amp;R&amp;"8,Standaard"&amp;8&amp;P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zoomScaleSheetLayoutView="100" workbookViewId="0">
      <selection sqref="A1:F1"/>
    </sheetView>
  </sheetViews>
  <sheetFormatPr defaultRowHeight="12.75"/>
  <cols>
    <col min="1" max="1" width="4.25" style="45" customWidth="1"/>
    <col min="2" max="6" width="9.375" style="27" customWidth="1"/>
    <col min="7" max="8" width="11.125" style="27" customWidth="1"/>
    <col min="9" max="16384" width="9" style="27"/>
  </cols>
  <sheetData>
    <row r="1" spans="1:10" s="20" customFormat="1" ht="18.75">
      <c r="A1" s="61" t="s">
        <v>61</v>
      </c>
      <c r="B1" s="61"/>
      <c r="C1" s="61"/>
      <c r="D1" s="61"/>
      <c r="E1" s="61"/>
      <c r="F1" s="61"/>
    </row>
    <row r="2" spans="1:10" s="20" customFormat="1" ht="12.75" customHeight="1">
      <c r="A2" s="22" t="s">
        <v>62</v>
      </c>
      <c r="B2" s="23">
        <f>'Gebreveteerde verpleegk'!B2</f>
        <v>42552</v>
      </c>
      <c r="C2" s="21"/>
    </row>
    <row r="3" spans="1:10" s="26" customFormat="1" ht="12" customHeight="1">
      <c r="A3" s="24"/>
      <c r="B3" s="25"/>
      <c r="C3" s="25"/>
    </row>
    <row r="4" spans="1:10">
      <c r="A4" s="28"/>
      <c r="B4" s="59" t="s">
        <v>53</v>
      </c>
      <c r="C4" s="59"/>
      <c r="D4" s="59"/>
      <c r="E4" s="59"/>
      <c r="F4" s="59"/>
    </row>
    <row r="5" spans="1:10">
      <c r="A5" s="30"/>
      <c r="B5" s="59"/>
      <c r="C5" s="59"/>
      <c r="D5" s="59"/>
      <c r="E5" s="59"/>
      <c r="F5" s="59"/>
    </row>
    <row r="6" spans="1:10">
      <c r="A6" s="30"/>
      <c r="B6" s="59" t="s">
        <v>54</v>
      </c>
      <c r="C6" s="59"/>
      <c r="D6" s="59"/>
      <c r="E6" s="59"/>
      <c r="F6" s="59"/>
    </row>
    <row r="7" spans="1:10">
      <c r="A7" s="28"/>
      <c r="C7" s="29"/>
      <c r="E7" s="31"/>
    </row>
    <row r="8" spans="1:10">
      <c r="A8" s="32"/>
      <c r="B8" s="32" t="s">
        <v>63</v>
      </c>
      <c r="C8" s="32" t="s">
        <v>64</v>
      </c>
      <c r="D8" s="33" t="s">
        <v>65</v>
      </c>
      <c r="E8" s="33" t="s">
        <v>66</v>
      </c>
      <c r="F8" s="33" t="s">
        <v>67</v>
      </c>
    </row>
    <row r="9" spans="1:10">
      <c r="A9" s="32"/>
      <c r="B9" s="51" t="s">
        <v>68</v>
      </c>
      <c r="C9" s="51" t="s">
        <v>69</v>
      </c>
      <c r="D9" s="51" t="s">
        <v>68</v>
      </c>
      <c r="E9" s="51" t="s">
        <v>70</v>
      </c>
      <c r="F9" s="51" t="s">
        <v>70</v>
      </c>
    </row>
    <row r="10" spans="1:10">
      <c r="A10" s="34"/>
      <c r="B10" s="36">
        <v>1</v>
      </c>
      <c r="C10" s="36">
        <v>1</v>
      </c>
      <c r="D10" s="37"/>
      <c r="E10" s="38"/>
      <c r="F10" s="37"/>
    </row>
    <row r="11" spans="1:10">
      <c r="A11" s="34"/>
      <c r="B11" s="36" t="s">
        <v>71</v>
      </c>
      <c r="C11" s="36" t="s">
        <v>73</v>
      </c>
      <c r="D11" s="37"/>
      <c r="E11" s="38"/>
      <c r="F11" s="37"/>
    </row>
    <row r="12" spans="1:10">
      <c r="A12" s="39" t="s">
        <v>72</v>
      </c>
      <c r="B12" s="40"/>
      <c r="C12" s="40">
        <f>' overzicht'!D3</f>
        <v>1.6734</v>
      </c>
      <c r="D12" s="40">
        <f>$C$12</f>
        <v>1.6734</v>
      </c>
      <c r="E12" s="40">
        <f>$C$12</f>
        <v>1.6734</v>
      </c>
      <c r="F12" s="40">
        <f>$C$12</f>
        <v>1.6734</v>
      </c>
    </row>
    <row r="13" spans="1:10">
      <c r="A13" s="41" t="str">
        <f>"0"</f>
        <v>0</v>
      </c>
      <c r="B13" s="42">
        <f>' overzicht'!V19</f>
        <v>14375.221554837766</v>
      </c>
      <c r="C13" s="43">
        <f t="shared" ref="C13:C29" si="0">B13*$C$12</f>
        <v>24055.495749865517</v>
      </c>
      <c r="D13" s="44">
        <f t="shared" ref="D13:D29" si="1">C13/12</f>
        <v>2004.6246458221265</v>
      </c>
      <c r="E13" s="43">
        <f>((B13&lt;15744.06)*719.88+(B13&gt;15744.06)*(B13&lt;16104)*(16104-B13+359.94)+(B13&gt;16104)*(B13&lt;17866.13)*359.94+(B13&gt;17866.13)*(B13&lt;18226.07)*(18226.07-B13))/12*$C$12</f>
        <v>100.387266</v>
      </c>
      <c r="F13" s="43">
        <f>((B13&lt;15744.06)*359.94+(B13&gt;15744.06)*(B13&lt;15924.03)*(15924.03-B13+179.97)+(B13&gt;15924.03)*(B13&lt;17866.13)*179.97+(B13&gt;17866.13)*(B13&lt;18046.1)*(18046.1-B13))/12*$C$12</f>
        <v>50.193632999999998</v>
      </c>
      <c r="J13" s="45"/>
    </row>
    <row r="14" spans="1:10">
      <c r="A14" s="41">
        <v>1</v>
      </c>
      <c r="B14" s="42">
        <f>' overzicht'!V20</f>
        <v>14909.109839141891</v>
      </c>
      <c r="C14" s="43">
        <f t="shared" si="0"/>
        <v>24948.904404820041</v>
      </c>
      <c r="D14" s="43">
        <f t="shared" si="1"/>
        <v>2079.0753670683366</v>
      </c>
      <c r="E14" s="43">
        <f t="shared" ref="E14:E29" si="2">((B14&lt;15744.06)*719.88+(B14&gt;15744.06)*(B14&lt;16104)*(16104-B14+359.94)+(B14&gt;16104)*(B14&lt;17866.13)*359.94+(B14&gt;17866.13)*(B14&lt;18226.07)*(18226.07-B14))/12*$C$12</f>
        <v>100.387266</v>
      </c>
      <c r="F14" s="43">
        <f t="shared" ref="F14:F29" si="3">((B14&lt;15744.06)*359.94+(B14&gt;15744.06)*(B14&lt;15924.03)*(15924.03-B14+179.97)+(B14&gt;15924.03)*(B14&lt;17866.13)*179.97+(B14&gt;17866.13)*(B14&lt;18046.1)*(18046.1-B14))/12*$C$12</f>
        <v>50.193632999999998</v>
      </c>
      <c r="J14" s="45"/>
    </row>
    <row r="15" spans="1:10">
      <c r="A15" s="41">
        <v>2</v>
      </c>
      <c r="B15" s="42">
        <f>' overzicht'!V21</f>
        <v>15442.998123446017</v>
      </c>
      <c r="C15" s="43">
        <f t="shared" si="0"/>
        <v>25842.313059774566</v>
      </c>
      <c r="D15" s="43">
        <f t="shared" si="1"/>
        <v>2153.526088314547</v>
      </c>
      <c r="E15" s="43">
        <f t="shared" si="2"/>
        <v>100.387266</v>
      </c>
      <c r="F15" s="43">
        <f t="shared" si="3"/>
        <v>50.193632999999998</v>
      </c>
      <c r="J15" s="45"/>
    </row>
    <row r="16" spans="1:10">
      <c r="A16" s="41">
        <v>3</v>
      </c>
      <c r="B16" s="42">
        <f>' overzicht'!V22</f>
        <v>15976.886407750144</v>
      </c>
      <c r="C16" s="43">
        <f t="shared" si="0"/>
        <v>26735.72171472909</v>
      </c>
      <c r="D16" s="43">
        <f t="shared" si="1"/>
        <v>2227.9768095607574</v>
      </c>
      <c r="E16" s="43">
        <f t="shared" si="2"/>
        <v>67.919623439242429</v>
      </c>
      <c r="F16" s="43">
        <f t="shared" si="3"/>
        <v>25.096816499999999</v>
      </c>
      <c r="J16" s="45"/>
    </row>
    <row r="17" spans="1:10">
      <c r="A17" s="41">
        <v>5</v>
      </c>
      <c r="B17" s="42">
        <f>' overzicht'!V24</f>
        <v>16711.072660071048</v>
      </c>
      <c r="C17" s="43">
        <f t="shared" si="0"/>
        <v>27964.308989362893</v>
      </c>
      <c r="D17" s="43">
        <f t="shared" si="1"/>
        <v>2330.3590824469079</v>
      </c>
      <c r="E17" s="43">
        <f t="shared" si="2"/>
        <v>50.193632999999998</v>
      </c>
      <c r="F17" s="43">
        <f t="shared" si="3"/>
        <v>25.096816499999999</v>
      </c>
      <c r="J17" s="45"/>
    </row>
    <row r="18" spans="1:10">
      <c r="A18" s="41">
        <v>7</v>
      </c>
      <c r="B18" s="42">
        <f>' overzicht'!V25</f>
        <v>17445.283701744425</v>
      </c>
      <c r="C18" s="43">
        <f t="shared" si="0"/>
        <v>29192.937746499123</v>
      </c>
      <c r="D18" s="43">
        <f t="shared" si="1"/>
        <v>2432.7448122082601</v>
      </c>
      <c r="E18" s="43">
        <f t="shared" si="2"/>
        <v>50.193632999999998</v>
      </c>
      <c r="F18" s="43">
        <f t="shared" si="3"/>
        <v>25.096816499999999</v>
      </c>
      <c r="J18" s="45"/>
    </row>
    <row r="19" spans="1:10">
      <c r="A19" s="41">
        <v>9</v>
      </c>
      <c r="B19" s="42">
        <f>' overzicht'!V26</f>
        <v>19144.965654352141</v>
      </c>
      <c r="C19" s="43">
        <f t="shared" si="0"/>
        <v>32037.185525992874</v>
      </c>
      <c r="D19" s="43">
        <f t="shared" si="1"/>
        <v>2669.7654604994063</v>
      </c>
      <c r="E19" s="43">
        <f t="shared" si="2"/>
        <v>0</v>
      </c>
      <c r="F19" s="43">
        <f t="shared" si="3"/>
        <v>0</v>
      </c>
      <c r="J19" s="45"/>
    </row>
    <row r="20" spans="1:10">
      <c r="A20" s="41">
        <v>10</v>
      </c>
      <c r="B20" s="42">
        <f>' overzicht'!V27</f>
        <v>19879.151906673047</v>
      </c>
      <c r="C20" s="43">
        <f t="shared" si="0"/>
        <v>33265.772800626677</v>
      </c>
      <c r="D20" s="43">
        <f t="shared" si="1"/>
        <v>2772.1477333855564</v>
      </c>
      <c r="E20" s="43">
        <f t="shared" si="2"/>
        <v>0</v>
      </c>
      <c r="F20" s="43">
        <f t="shared" si="3"/>
        <v>0</v>
      </c>
      <c r="J20" s="45"/>
    </row>
    <row r="21" spans="1:10">
      <c r="A21" s="41">
        <v>12</v>
      </c>
      <c r="B21" s="42">
        <f>' overzicht'!V29</f>
        <v>20613.338158993949</v>
      </c>
      <c r="C21" s="43">
        <f t="shared" si="0"/>
        <v>34494.360075260476</v>
      </c>
      <c r="D21" s="43">
        <f t="shared" si="1"/>
        <v>2874.5300062717065</v>
      </c>
      <c r="E21" s="43">
        <f t="shared" si="2"/>
        <v>0</v>
      </c>
      <c r="F21" s="43">
        <f t="shared" si="3"/>
        <v>0</v>
      </c>
      <c r="J21" s="45"/>
    </row>
    <row r="22" spans="1:10">
      <c r="A22" s="41">
        <v>14</v>
      </c>
      <c r="B22" s="42">
        <f>' overzicht'!V30</f>
        <v>21347.524411314851</v>
      </c>
      <c r="C22" s="43">
        <f t="shared" si="0"/>
        <v>35722.947349894275</v>
      </c>
      <c r="D22" s="43">
        <f t="shared" si="1"/>
        <v>2976.9122791578561</v>
      </c>
      <c r="E22" s="43">
        <f t="shared" si="2"/>
        <v>0</v>
      </c>
      <c r="F22" s="43">
        <f t="shared" si="3"/>
        <v>0</v>
      </c>
      <c r="J22" s="45"/>
    </row>
    <row r="23" spans="1:10">
      <c r="A23" s="41">
        <v>16</v>
      </c>
      <c r="B23" s="42">
        <f>' overzicht'!V31</f>
        <v>22081.735452988232</v>
      </c>
      <c r="C23" s="43">
        <f t="shared" si="0"/>
        <v>36951.576107030509</v>
      </c>
      <c r="D23" s="43">
        <f t="shared" si="1"/>
        <v>3079.2980089192092</v>
      </c>
      <c r="E23" s="43">
        <f t="shared" si="2"/>
        <v>0</v>
      </c>
      <c r="F23" s="43">
        <f t="shared" si="3"/>
        <v>0</v>
      </c>
      <c r="J23" s="45"/>
    </row>
    <row r="24" spans="1:10">
      <c r="A24" s="41">
        <v>18</v>
      </c>
      <c r="B24" s="42">
        <f>' overzicht'!V32</f>
        <v>22815.921705309134</v>
      </c>
      <c r="C24" s="43">
        <f t="shared" si="0"/>
        <v>38180.163381664308</v>
      </c>
      <c r="D24" s="43">
        <f t="shared" si="1"/>
        <v>3181.6802818053588</v>
      </c>
      <c r="E24" s="43">
        <f t="shared" si="2"/>
        <v>0</v>
      </c>
      <c r="F24" s="43">
        <f t="shared" si="3"/>
        <v>0</v>
      </c>
      <c r="J24" s="45"/>
    </row>
    <row r="25" spans="1:10">
      <c r="A25" s="41">
        <v>20</v>
      </c>
      <c r="B25" s="42">
        <f>' overzicht'!V34</f>
        <v>23550.10795763004</v>
      </c>
      <c r="C25" s="43">
        <f t="shared" si="0"/>
        <v>39408.750656298107</v>
      </c>
      <c r="D25" s="43">
        <f t="shared" si="1"/>
        <v>3284.0625546915089</v>
      </c>
      <c r="E25" s="43">
        <f t="shared" si="2"/>
        <v>0</v>
      </c>
      <c r="F25" s="43">
        <f t="shared" si="3"/>
        <v>0</v>
      </c>
      <c r="J25" s="45"/>
    </row>
    <row r="26" spans="1:10">
      <c r="A26" s="41">
        <v>22</v>
      </c>
      <c r="B26" s="42">
        <f>' overzicht'!V35</f>
        <v>24284.294209950942</v>
      </c>
      <c r="C26" s="43">
        <f t="shared" si="0"/>
        <v>40637.337930931906</v>
      </c>
      <c r="D26" s="43">
        <f t="shared" si="1"/>
        <v>3386.444827577659</v>
      </c>
      <c r="E26" s="43">
        <f t="shared" si="2"/>
        <v>0</v>
      </c>
      <c r="F26" s="43">
        <f t="shared" si="3"/>
        <v>0</v>
      </c>
      <c r="J26" s="45"/>
    </row>
    <row r="27" spans="1:10">
      <c r="A27" s="47">
        <v>24</v>
      </c>
      <c r="B27" s="42">
        <f>' overzicht'!V36</f>
        <v>25018.505251624323</v>
      </c>
      <c r="C27" s="43">
        <f t="shared" si="0"/>
        <v>41865.96668806814</v>
      </c>
      <c r="D27" s="43">
        <f t="shared" si="1"/>
        <v>3488.8305573390116</v>
      </c>
      <c r="E27" s="43">
        <f t="shared" si="2"/>
        <v>0</v>
      </c>
      <c r="F27" s="43">
        <f t="shared" si="3"/>
        <v>0</v>
      </c>
    </row>
    <row r="28" spans="1:10">
      <c r="A28" s="47">
        <v>26</v>
      </c>
      <c r="B28" s="42">
        <f>' overzicht'!V37</f>
        <v>25752.691503945225</v>
      </c>
      <c r="C28" s="43">
        <f t="shared" si="0"/>
        <v>43094.553962701939</v>
      </c>
      <c r="D28" s="43">
        <f t="shared" si="1"/>
        <v>3591.2128302251617</v>
      </c>
      <c r="E28" s="43">
        <f t="shared" si="2"/>
        <v>0</v>
      </c>
      <c r="F28" s="43">
        <f t="shared" si="3"/>
        <v>0</v>
      </c>
    </row>
    <row r="29" spans="1:10">
      <c r="A29" s="47">
        <v>28</v>
      </c>
      <c r="B29" s="42">
        <f>' overzicht'!V39</f>
        <v>26486.877756266127</v>
      </c>
      <c r="C29" s="43">
        <f t="shared" si="0"/>
        <v>44323.141237335738</v>
      </c>
      <c r="D29" s="43">
        <f t="shared" si="1"/>
        <v>3693.5951031113113</v>
      </c>
      <c r="E29" s="43">
        <f t="shared" si="2"/>
        <v>0</v>
      </c>
      <c r="F29" s="43">
        <f t="shared" si="3"/>
        <v>0</v>
      </c>
    </row>
    <row r="30" spans="1:10">
      <c r="A30" s="47"/>
      <c r="B30" s="54"/>
      <c r="C30" s="54"/>
      <c r="D30" s="54"/>
      <c r="E30" s="54"/>
      <c r="F30" s="55"/>
    </row>
    <row r="31" spans="1:10">
      <c r="A31" s="48"/>
      <c r="B31" s="52"/>
      <c r="C31" s="52"/>
      <c r="D31" s="52"/>
      <c r="E31" s="52"/>
      <c r="F31" s="53"/>
    </row>
  </sheetData>
  <customSheetViews>
    <customSheetView guid="{A7B54AFF-154D-4CD6-A06C-DDC2B781AB66}" showPageBreaks="1" view="pageBreakPreview" showRuler="0" topLeftCell="A3">
      <selection activeCell="L3" sqref="L3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scale="72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4">
    <mergeCell ref="B4:F4"/>
    <mergeCell ref="B5:F5"/>
    <mergeCell ref="B6:F6"/>
    <mergeCell ref="A1:F1"/>
  </mergeCells>
  <phoneticPr fontId="0" type="noConversion"/>
  <printOptions horizontalCentered="1"/>
  <pageMargins left="0.51181102362204722" right="0.23622047244094491" top="0.98425196850393704" bottom="0.55118110236220474" header="0.55118110236220474" footer="0.51181102362204722"/>
  <pageSetup paperSize="9" scale="120" orientation="portrait" horizontalDpi="300" verticalDpi="300" r:id="rId2"/>
  <headerFooter alignWithMargins="0">
    <oddFooter>&amp;L&amp;8&amp;F&amp;C&amp;8&amp;A&amp;R&amp;"8,Standaard"&amp;8&amp;P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zoomScaleSheetLayoutView="100" workbookViewId="0">
      <selection sqref="A1:F1"/>
    </sheetView>
  </sheetViews>
  <sheetFormatPr defaultRowHeight="12.75"/>
  <cols>
    <col min="1" max="1" width="4.25" style="45" customWidth="1"/>
    <col min="2" max="6" width="9.375" style="27" customWidth="1"/>
    <col min="7" max="8" width="11.125" style="27" customWidth="1"/>
    <col min="9" max="16384" width="9" style="27"/>
  </cols>
  <sheetData>
    <row r="1" spans="1:10" s="20" customFormat="1" ht="18.75">
      <c r="A1" s="61" t="s">
        <v>61</v>
      </c>
      <c r="B1" s="61"/>
      <c r="C1" s="61"/>
      <c r="D1" s="61"/>
      <c r="E1" s="61"/>
      <c r="F1" s="61"/>
    </row>
    <row r="2" spans="1:10" s="20" customFormat="1" ht="12.75" customHeight="1">
      <c r="A2" s="22" t="s">
        <v>62</v>
      </c>
      <c r="B2" s="23">
        <f>Kleuterleidster!B2</f>
        <v>42552</v>
      </c>
      <c r="C2" s="21"/>
    </row>
    <row r="3" spans="1:10" s="26" customFormat="1" ht="12" customHeight="1">
      <c r="A3" s="24"/>
      <c r="B3" s="25"/>
      <c r="C3" s="25"/>
    </row>
    <row r="4" spans="1:10">
      <c r="A4" s="28"/>
      <c r="B4" s="59" t="s">
        <v>52</v>
      </c>
      <c r="C4" s="59"/>
      <c r="D4" s="59"/>
      <c r="E4" s="59"/>
      <c r="F4" s="59"/>
    </row>
    <row r="5" spans="1:10">
      <c r="A5" s="30"/>
      <c r="B5" s="59"/>
      <c r="C5" s="59"/>
      <c r="D5" s="59"/>
      <c r="E5" s="59"/>
      <c r="F5" s="59"/>
    </row>
    <row r="6" spans="1:10">
      <c r="A6" s="30"/>
      <c r="B6" s="59" t="s">
        <v>55</v>
      </c>
      <c r="C6" s="59"/>
      <c r="D6" s="59"/>
      <c r="E6" s="59"/>
      <c r="F6" s="59"/>
    </row>
    <row r="7" spans="1:10">
      <c r="A7" s="28"/>
      <c r="C7" s="29"/>
      <c r="E7" s="31"/>
    </row>
    <row r="8" spans="1:10">
      <c r="A8" s="32"/>
      <c r="B8" s="32" t="s">
        <v>63</v>
      </c>
      <c r="C8" s="32" t="s">
        <v>64</v>
      </c>
      <c r="D8" s="33" t="s">
        <v>65</v>
      </c>
      <c r="E8" s="33" t="s">
        <v>66</v>
      </c>
      <c r="F8" s="33" t="s">
        <v>67</v>
      </c>
    </row>
    <row r="9" spans="1:10">
      <c r="A9" s="32"/>
      <c r="B9" s="51" t="s">
        <v>68</v>
      </c>
      <c r="C9" s="51" t="s">
        <v>69</v>
      </c>
      <c r="D9" s="51" t="s">
        <v>68</v>
      </c>
      <c r="E9" s="51" t="s">
        <v>70</v>
      </c>
      <c r="F9" s="51" t="s">
        <v>70</v>
      </c>
    </row>
    <row r="10" spans="1:10">
      <c r="A10" s="34"/>
      <c r="B10" s="36">
        <v>1</v>
      </c>
      <c r="C10" s="36">
        <v>1</v>
      </c>
      <c r="D10" s="37"/>
      <c r="E10" s="38"/>
      <c r="F10" s="37"/>
    </row>
    <row r="11" spans="1:10">
      <c r="A11" s="34"/>
      <c r="B11" s="36" t="s">
        <v>71</v>
      </c>
      <c r="C11" s="36" t="s">
        <v>73</v>
      </c>
      <c r="D11" s="37"/>
      <c r="E11" s="38"/>
      <c r="F11" s="37"/>
    </row>
    <row r="12" spans="1:10">
      <c r="A12" s="39" t="s">
        <v>72</v>
      </c>
      <c r="B12" s="40"/>
      <c r="C12" s="40">
        <f>' overzicht'!D3</f>
        <v>1.6734</v>
      </c>
      <c r="D12" s="40">
        <f>$C$12</f>
        <v>1.6734</v>
      </c>
      <c r="E12" s="40">
        <f>$C$12</f>
        <v>1.6734</v>
      </c>
      <c r="F12" s="40">
        <f>$C$12</f>
        <v>1.6734</v>
      </c>
    </row>
    <row r="13" spans="1:10">
      <c r="A13" s="41" t="str">
        <f>"0"</f>
        <v>0</v>
      </c>
      <c r="B13" s="42">
        <f>' overzicht'!AB19</f>
        <v>12618.325776712387</v>
      </c>
      <c r="C13" s="43">
        <f t="shared" ref="C13:C30" si="0">B13*$C$12</f>
        <v>21115.506354750509</v>
      </c>
      <c r="D13" s="44">
        <f t="shared" ref="D13:D30" si="1">C13/12</f>
        <v>1759.6255295625424</v>
      </c>
      <c r="E13" s="43">
        <f>((B13&lt;15744.06)*719.88+(B13&gt;15744.06)*(B13&lt;16104)*(16104-B13+359.94)+(B13&gt;16104)*(B13&lt;17866.13)*359.94+(B13&gt;17866.13)*(B13&lt;18226.07)*(18226.07-B13))/12*$C$12</f>
        <v>100.387266</v>
      </c>
      <c r="F13" s="43">
        <f>((B13&lt;15744.06)*359.94+(B13&gt;15744.06)*(B13&lt;15924.03)*(15924.03-B13+179.97)+(B13&gt;15924.03)*(B13&lt;17866.13)*179.97+(B13&gt;17866.13)*(B13&lt;18046.1)*(18046.1-B13))/12*$C$12</f>
        <v>50.193632999999998</v>
      </c>
      <c r="J13" s="45"/>
    </row>
    <row r="14" spans="1:10">
      <c r="A14" s="41">
        <v>1</v>
      </c>
      <c r="B14" s="42">
        <f>' overzicht'!AB20</f>
        <v>12757.24530799531</v>
      </c>
      <c r="C14" s="43">
        <f t="shared" si="0"/>
        <v>21347.974298399353</v>
      </c>
      <c r="D14" s="43">
        <f t="shared" si="1"/>
        <v>1778.997858199946</v>
      </c>
      <c r="E14" s="43">
        <f t="shared" ref="E14:E30" si="2">((B14&lt;15744.06)*719.88+(B14&gt;15744.06)*(B14&lt;16104)*(16104-B14+359.94)+(B14&gt;16104)*(B14&lt;17866.13)*359.94+(B14&gt;17866.13)*(B14&lt;18226.07)*(18226.07-B14))/12*$C$12</f>
        <v>100.387266</v>
      </c>
      <c r="F14" s="43">
        <f t="shared" ref="F14:F30" si="3">((B14&lt;15744.06)*359.94+(B14&gt;15744.06)*(B14&lt;15924.03)*(15924.03-B14+179.97)+(B14&gt;15924.03)*(B14&lt;17866.13)*179.97+(B14&gt;17866.13)*(B14&lt;18046.1)*(18046.1-B14))/12*$C$12</f>
        <v>50.193632999999998</v>
      </c>
      <c r="J14" s="45"/>
    </row>
    <row r="15" spans="1:10">
      <c r="A15" s="41">
        <v>2</v>
      </c>
      <c r="B15" s="42">
        <f>' overzicht'!AB21</f>
        <v>12896.189628630711</v>
      </c>
      <c r="C15" s="43">
        <f t="shared" si="0"/>
        <v>21580.483724550631</v>
      </c>
      <c r="D15" s="43">
        <f t="shared" si="1"/>
        <v>1798.3736437125526</v>
      </c>
      <c r="E15" s="43">
        <f t="shared" si="2"/>
        <v>100.387266</v>
      </c>
      <c r="F15" s="43">
        <f t="shared" si="3"/>
        <v>50.193632999999998</v>
      </c>
      <c r="J15" s="45"/>
    </row>
    <row r="16" spans="1:10">
      <c r="A16" s="41">
        <v>3</v>
      </c>
      <c r="B16" s="42">
        <f>' overzicht'!AB22</f>
        <v>13035.084370561157</v>
      </c>
      <c r="C16" s="43">
        <f t="shared" si="0"/>
        <v>21812.910185697041</v>
      </c>
      <c r="D16" s="43">
        <f t="shared" si="1"/>
        <v>1817.7425154747534</v>
      </c>
      <c r="E16" s="43">
        <f t="shared" si="2"/>
        <v>100.387266</v>
      </c>
      <c r="F16" s="43">
        <f t="shared" si="3"/>
        <v>50.193632999999998</v>
      </c>
      <c r="J16" s="45"/>
    </row>
    <row r="17" spans="1:10">
      <c r="A17" s="41">
        <v>4</v>
      </c>
      <c r="B17" s="42">
        <f>' overzicht'!AB24</f>
        <v>13303.230796308369</v>
      </c>
      <c r="C17" s="43">
        <f t="shared" si="0"/>
        <v>22261.626414542425</v>
      </c>
      <c r="D17" s="43">
        <f t="shared" si="1"/>
        <v>1855.1355345452021</v>
      </c>
      <c r="E17" s="43">
        <f t="shared" si="2"/>
        <v>100.387266</v>
      </c>
      <c r="F17" s="43">
        <f t="shared" si="3"/>
        <v>50.193632999999998</v>
      </c>
      <c r="J17" s="45"/>
    </row>
    <row r="18" spans="1:10">
      <c r="A18" s="41">
        <v>5</v>
      </c>
      <c r="B18" s="42">
        <f>' overzicht'!AB25</f>
        <v>13586.721831239047</v>
      </c>
      <c r="C18" s="43">
        <f t="shared" si="0"/>
        <v>22736.02031239542</v>
      </c>
      <c r="D18" s="43">
        <f t="shared" si="1"/>
        <v>1894.6683593662849</v>
      </c>
      <c r="E18" s="43">
        <f t="shared" si="2"/>
        <v>100.387266</v>
      </c>
      <c r="F18" s="43">
        <f t="shared" si="3"/>
        <v>50.193632999999998</v>
      </c>
      <c r="J18" s="45"/>
    </row>
    <row r="19" spans="1:10">
      <c r="A19" s="41">
        <v>7</v>
      </c>
      <c r="B19" s="42">
        <f>' overzicht'!AB26</f>
        <v>13870.188076817245</v>
      </c>
      <c r="C19" s="43">
        <f t="shared" si="0"/>
        <v>23210.372727745977</v>
      </c>
      <c r="D19" s="43">
        <f t="shared" si="1"/>
        <v>1934.1977273121647</v>
      </c>
      <c r="E19" s="43">
        <f t="shared" si="2"/>
        <v>100.387266</v>
      </c>
      <c r="F19" s="43">
        <f t="shared" si="3"/>
        <v>50.193632999999998</v>
      </c>
      <c r="J19" s="45"/>
    </row>
    <row r="20" spans="1:10">
      <c r="A20" s="41">
        <v>9</v>
      </c>
      <c r="B20" s="42">
        <f>' overzicht'!AB27</f>
        <v>14153.654322395445</v>
      </c>
      <c r="C20" s="43">
        <f t="shared" si="0"/>
        <v>23684.725143096537</v>
      </c>
      <c r="D20" s="43">
        <f t="shared" si="1"/>
        <v>1973.7270952580448</v>
      </c>
      <c r="E20" s="43">
        <f t="shared" si="2"/>
        <v>100.387266</v>
      </c>
      <c r="F20" s="43">
        <f t="shared" si="3"/>
        <v>50.193632999999998</v>
      </c>
      <c r="J20" s="45"/>
    </row>
    <row r="21" spans="1:10">
      <c r="A21" s="41">
        <v>11</v>
      </c>
      <c r="B21" s="42">
        <f>' overzicht'!AB29</f>
        <v>14437.120567973643</v>
      </c>
      <c r="C21" s="43">
        <f t="shared" si="0"/>
        <v>24159.077558447094</v>
      </c>
      <c r="D21" s="43">
        <f t="shared" si="1"/>
        <v>2013.2564632039246</v>
      </c>
      <c r="E21" s="43">
        <f t="shared" si="2"/>
        <v>100.387266</v>
      </c>
      <c r="F21" s="43">
        <f t="shared" si="3"/>
        <v>50.193632999999998</v>
      </c>
      <c r="J21" s="45"/>
    </row>
    <row r="22" spans="1:10">
      <c r="A22" s="41">
        <v>13</v>
      </c>
      <c r="B22" s="42">
        <f>' overzicht'!AB30</f>
        <v>14720.586813551843</v>
      </c>
      <c r="C22" s="43">
        <f t="shared" si="0"/>
        <v>24633.429973797654</v>
      </c>
      <c r="D22" s="43">
        <f t="shared" si="1"/>
        <v>2052.7858311498044</v>
      </c>
      <c r="E22" s="43">
        <f t="shared" si="2"/>
        <v>100.387266</v>
      </c>
      <c r="F22" s="43">
        <f t="shared" si="3"/>
        <v>50.193632999999998</v>
      </c>
      <c r="J22" s="45"/>
    </row>
    <row r="23" spans="1:10">
      <c r="A23" s="41">
        <v>15</v>
      </c>
      <c r="B23" s="42">
        <f>' overzicht'!AB31</f>
        <v>15073.017037721958</v>
      </c>
      <c r="C23" s="43">
        <f t="shared" si="0"/>
        <v>25223.186710923925</v>
      </c>
      <c r="D23" s="43">
        <f t="shared" si="1"/>
        <v>2101.9322259103269</v>
      </c>
      <c r="E23" s="43">
        <f t="shared" si="2"/>
        <v>100.387266</v>
      </c>
      <c r="F23" s="43">
        <f t="shared" si="3"/>
        <v>50.193632999999998</v>
      </c>
      <c r="J23" s="45"/>
    </row>
    <row r="24" spans="1:10">
      <c r="A24" s="41">
        <v>17</v>
      </c>
      <c r="B24" s="42">
        <f>' overzicht'!AB32</f>
        <v>15425.447261892072</v>
      </c>
      <c r="C24" s="43">
        <f t="shared" si="0"/>
        <v>25812.943448050191</v>
      </c>
      <c r="D24" s="43">
        <f t="shared" si="1"/>
        <v>2151.0786206708494</v>
      </c>
      <c r="E24" s="43">
        <f t="shared" si="2"/>
        <v>100.387266</v>
      </c>
      <c r="F24" s="43">
        <f t="shared" si="3"/>
        <v>50.193632999999998</v>
      </c>
      <c r="J24" s="45"/>
    </row>
    <row r="25" spans="1:10">
      <c r="A25" s="41">
        <v>19</v>
      </c>
      <c r="B25" s="42">
        <f>' overzicht'!AB34</f>
        <v>15777.877486062187</v>
      </c>
      <c r="C25" s="43">
        <f t="shared" si="0"/>
        <v>26402.700185176465</v>
      </c>
      <c r="D25" s="43">
        <f t="shared" si="1"/>
        <v>2200.225015431372</v>
      </c>
      <c r="E25" s="43">
        <f t="shared" si="2"/>
        <v>95.67141756862803</v>
      </c>
      <c r="F25" s="43">
        <f t="shared" si="3"/>
        <v>45.477784568628117</v>
      </c>
      <c r="J25" s="45"/>
    </row>
    <row r="26" spans="1:10">
      <c r="A26" s="41">
        <v>21</v>
      </c>
      <c r="B26" s="42">
        <f>' overzicht'!AB35</f>
        <v>16130.3077102323</v>
      </c>
      <c r="C26" s="43">
        <f t="shared" si="0"/>
        <v>26992.456922302732</v>
      </c>
      <c r="D26" s="43">
        <f t="shared" si="1"/>
        <v>2249.3714101918945</v>
      </c>
      <c r="E26" s="43">
        <f t="shared" si="2"/>
        <v>50.193632999999998</v>
      </c>
      <c r="F26" s="43">
        <f t="shared" si="3"/>
        <v>25.096816499999999</v>
      </c>
      <c r="J26" s="45"/>
    </row>
    <row r="27" spans="1:10">
      <c r="A27" s="47">
        <v>23</v>
      </c>
      <c r="B27" s="42">
        <f>' overzicht'!AB36</f>
        <v>16482.713145049936</v>
      </c>
      <c r="C27" s="43">
        <f t="shared" si="0"/>
        <v>27582.172176926564</v>
      </c>
      <c r="D27" s="43">
        <f t="shared" si="1"/>
        <v>2298.5143480772135</v>
      </c>
      <c r="E27" s="43">
        <f t="shared" si="2"/>
        <v>50.193632999999998</v>
      </c>
      <c r="F27" s="43">
        <f t="shared" si="3"/>
        <v>25.096816499999999</v>
      </c>
    </row>
    <row r="28" spans="1:10">
      <c r="A28" s="47">
        <v>25</v>
      </c>
      <c r="B28" s="42">
        <f>' overzicht'!AB37</f>
        <v>16835.143369220052</v>
      </c>
      <c r="C28" s="43">
        <f t="shared" si="0"/>
        <v>28171.928914052834</v>
      </c>
      <c r="D28" s="43">
        <f t="shared" si="1"/>
        <v>2347.6607428377361</v>
      </c>
      <c r="E28" s="43">
        <f t="shared" si="2"/>
        <v>50.193632999999998</v>
      </c>
      <c r="F28" s="43">
        <f t="shared" si="3"/>
        <v>25.096816499999999</v>
      </c>
    </row>
    <row r="29" spans="1:10">
      <c r="A29" s="47">
        <v>27</v>
      </c>
      <c r="B29" s="42">
        <f>' overzicht'!AB39</f>
        <v>17187.573593390167</v>
      </c>
      <c r="C29" s="43">
        <f t="shared" si="0"/>
        <v>28761.685651179105</v>
      </c>
      <c r="D29" s="43">
        <f t="shared" si="1"/>
        <v>2396.8071375982586</v>
      </c>
      <c r="E29" s="43">
        <f t="shared" si="2"/>
        <v>50.193632999999998</v>
      </c>
      <c r="F29" s="43">
        <f t="shared" si="3"/>
        <v>25.096816499999999</v>
      </c>
    </row>
    <row r="30" spans="1:10">
      <c r="A30" s="47">
        <v>29</v>
      </c>
      <c r="B30" s="42">
        <f>' overzicht'!AB40</f>
        <v>17540.003817560282</v>
      </c>
      <c r="C30" s="43">
        <f t="shared" si="0"/>
        <v>29351.442388305375</v>
      </c>
      <c r="D30" s="43">
        <f t="shared" si="1"/>
        <v>2445.9535323587811</v>
      </c>
      <c r="E30" s="43">
        <f t="shared" si="2"/>
        <v>50.193632999999998</v>
      </c>
      <c r="F30" s="43">
        <f t="shared" si="3"/>
        <v>25.096816499999999</v>
      </c>
    </row>
    <row r="31" spans="1:10">
      <c r="A31" s="48"/>
      <c r="B31" s="52"/>
      <c r="C31" s="52"/>
      <c r="D31" s="52"/>
      <c r="E31" s="52"/>
      <c r="F31" s="53"/>
    </row>
  </sheetData>
  <customSheetViews>
    <customSheetView guid="{A7B54AFF-154D-4CD6-A06C-DDC2B781AB66}" showPageBreaks="1" view="pageBreakPreview" showRuler="0">
      <selection activeCell="L3" sqref="L3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scale="72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4">
    <mergeCell ref="B4:F4"/>
    <mergeCell ref="B5:F5"/>
    <mergeCell ref="B6:F6"/>
    <mergeCell ref="A1:F1"/>
  </mergeCells>
  <phoneticPr fontId="0" type="noConversion"/>
  <printOptions horizontalCentered="1"/>
  <pageMargins left="0.51181102362204722" right="0.23622047244094491" top="0.98425196850393704" bottom="0.55118110236220474" header="0.55118110236220474" footer="0.51181102362204722"/>
  <pageSetup paperSize="9" scale="125" orientation="portrait" horizontalDpi="300" verticalDpi="300" r:id="rId2"/>
  <headerFooter alignWithMargins="0">
    <oddFooter>&amp;L&amp;8&amp;F&amp;C&amp;8&amp;A&amp;R&amp;"8,Standaard"&amp;8&amp;P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 overzicht</vt:lpstr>
      <vt:lpstr>Ex-schaal 22;6-23;6-24;R-24;6</vt:lpstr>
      <vt:lpstr>Gebreveteerde verpleegk</vt:lpstr>
      <vt:lpstr>Kleuterleidster</vt:lpstr>
      <vt:lpstr>Kinderverzorgster</vt:lpstr>
    </vt:vector>
  </TitlesOfParts>
  <Company>VMSI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VMSI</dc:creator>
  <cp:lastModifiedBy>Steven De Looze</cp:lastModifiedBy>
  <cp:lastPrinted>2012-12-13T08:04:48Z</cp:lastPrinted>
  <dcterms:created xsi:type="dcterms:W3CDTF">1999-05-27T09:49:31Z</dcterms:created>
  <dcterms:modified xsi:type="dcterms:W3CDTF">2017-06-09T07:22:28Z</dcterms:modified>
</cp:coreProperties>
</file>