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17 Steven\Barema's\KO\"/>
    </mc:Choice>
  </mc:AlternateContent>
  <bookViews>
    <workbookView xWindow="4815" yWindow="0" windowWidth="4770" windowHeight="4755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E107" i="1" l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F40" i="1" l="1"/>
  <c r="D6" i="1" l="1"/>
  <c r="C6" i="1" l="1"/>
  <c r="D106" i="1" l="1"/>
  <c r="F106" i="1"/>
  <c r="D80" i="1"/>
  <c r="F80" i="1"/>
  <c r="F54" i="1"/>
  <c r="D54" i="1"/>
  <c r="D29" i="1"/>
  <c r="D28" i="1"/>
  <c r="F28" i="1"/>
  <c r="H106" i="1" l="1"/>
  <c r="J106" i="1" s="1"/>
  <c r="H80" i="1"/>
  <c r="J80" i="1" s="1"/>
  <c r="H28" i="1"/>
  <c r="C29" i="1"/>
  <c r="C54" i="1"/>
  <c r="G54" i="1" s="1"/>
  <c r="H54" i="1"/>
  <c r="C106" i="1"/>
  <c r="G106" i="1" s="1"/>
  <c r="C80" i="1"/>
  <c r="G80" i="1" s="1"/>
  <c r="J28" i="1"/>
  <c r="C28" i="1"/>
  <c r="G28" i="1" s="1"/>
  <c r="I54" i="1" l="1"/>
  <c r="I80" i="1"/>
  <c r="I106" i="1"/>
  <c r="J54" i="1"/>
  <c r="I28" i="1"/>
  <c r="F107" i="1"/>
  <c r="D107" i="1"/>
  <c r="F81" i="1"/>
  <c r="D81" i="1"/>
  <c r="F55" i="1"/>
  <c r="D55" i="1"/>
  <c r="H55" i="1" s="1"/>
  <c r="F29" i="1"/>
  <c r="H29" i="1" s="1"/>
  <c r="G29" i="1"/>
  <c r="H107" i="1" l="1"/>
  <c r="J107" i="1" s="1"/>
  <c r="H81" i="1"/>
  <c r="J81" i="1" s="1"/>
  <c r="C107" i="1"/>
  <c r="G107" i="1" s="1"/>
  <c r="C81" i="1"/>
  <c r="G81" i="1" s="1"/>
  <c r="C55" i="1"/>
  <c r="G55" i="1" s="1"/>
  <c r="J55" i="1"/>
  <c r="I29" i="1"/>
  <c r="J29" i="1"/>
  <c r="D105" i="1"/>
  <c r="F105" i="1"/>
  <c r="D79" i="1"/>
  <c r="F79" i="1"/>
  <c r="D53" i="1"/>
  <c r="F53" i="1"/>
  <c r="D27" i="1"/>
  <c r="F27" i="1"/>
  <c r="D85" i="1"/>
  <c r="F85" i="1"/>
  <c r="D86" i="1"/>
  <c r="F86" i="1"/>
  <c r="D87" i="1"/>
  <c r="F87" i="1"/>
  <c r="D88" i="1"/>
  <c r="F88" i="1"/>
  <c r="D89" i="1"/>
  <c r="F89" i="1"/>
  <c r="D90" i="1"/>
  <c r="F90" i="1"/>
  <c r="D91" i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84" i="1"/>
  <c r="F84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68" i="1"/>
  <c r="F68" i="1"/>
  <c r="D69" i="1"/>
  <c r="F69" i="1"/>
  <c r="D70" i="1"/>
  <c r="F70" i="1"/>
  <c r="D71" i="1"/>
  <c r="F71" i="1"/>
  <c r="D72" i="1"/>
  <c r="F72" i="1"/>
  <c r="D73" i="1"/>
  <c r="F73" i="1"/>
  <c r="D74" i="1"/>
  <c r="F74" i="1"/>
  <c r="D75" i="1"/>
  <c r="D76" i="1"/>
  <c r="D77" i="1"/>
  <c r="D78" i="1"/>
  <c r="D58" i="1"/>
  <c r="F58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H40" i="1" s="1"/>
  <c r="D41" i="1"/>
  <c r="D42" i="1"/>
  <c r="D43" i="1"/>
  <c r="D44" i="1"/>
  <c r="D45" i="1"/>
  <c r="D46" i="1"/>
  <c r="D47" i="1"/>
  <c r="D48" i="1"/>
  <c r="D49" i="1"/>
  <c r="D50" i="1"/>
  <c r="D51" i="1"/>
  <c r="D52" i="1"/>
  <c r="D32" i="1"/>
  <c r="F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F77" i="1"/>
  <c r="F78" i="1"/>
  <c r="F51" i="1"/>
  <c r="F52" i="1"/>
  <c r="F26" i="1"/>
  <c r="F25" i="1"/>
  <c r="F76" i="1"/>
  <c r="F75" i="1"/>
  <c r="F50" i="1"/>
  <c r="F49" i="1"/>
  <c r="F48" i="1"/>
  <c r="F47" i="1"/>
  <c r="F46" i="1"/>
  <c r="F45" i="1"/>
  <c r="F44" i="1"/>
  <c r="F43" i="1"/>
  <c r="F42" i="1"/>
  <c r="F41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H6" i="1" s="1"/>
  <c r="H46" i="1" l="1"/>
  <c r="H77" i="1"/>
  <c r="H73" i="1"/>
  <c r="H70" i="1"/>
  <c r="J70" i="1" s="1"/>
  <c r="H67" i="1"/>
  <c r="J67" i="1" s="1"/>
  <c r="H64" i="1"/>
  <c r="H61" i="1"/>
  <c r="J61" i="1" s="1"/>
  <c r="H58" i="1"/>
  <c r="J58" i="1" s="1"/>
  <c r="H74" i="1"/>
  <c r="H71" i="1"/>
  <c r="J71" i="1" s="1"/>
  <c r="H68" i="1"/>
  <c r="J68" i="1" s="1"/>
  <c r="H65" i="1"/>
  <c r="H62" i="1"/>
  <c r="J62" i="1" s="1"/>
  <c r="H59" i="1"/>
  <c r="H79" i="1"/>
  <c r="H72" i="1"/>
  <c r="J72" i="1" s="1"/>
  <c r="H69" i="1"/>
  <c r="J69" i="1" s="1"/>
  <c r="H66" i="1"/>
  <c r="H63" i="1"/>
  <c r="J63" i="1" s="1"/>
  <c r="H60" i="1"/>
  <c r="J60" i="1" s="1"/>
  <c r="H32" i="1"/>
  <c r="J32" i="1" s="1"/>
  <c r="H49" i="1"/>
  <c r="J49" i="1" s="1"/>
  <c r="H45" i="1"/>
  <c r="H41" i="1"/>
  <c r="J41" i="1" s="1"/>
  <c r="H84" i="1"/>
  <c r="J84" i="1" s="1"/>
  <c r="H103" i="1"/>
  <c r="J103" i="1" s="1"/>
  <c r="H101" i="1"/>
  <c r="H99" i="1"/>
  <c r="J99" i="1" s="1"/>
  <c r="H97" i="1"/>
  <c r="H95" i="1"/>
  <c r="J95" i="1" s="1"/>
  <c r="H93" i="1"/>
  <c r="J93" i="1" s="1"/>
  <c r="H91" i="1"/>
  <c r="J91" i="1" s="1"/>
  <c r="H89" i="1"/>
  <c r="H87" i="1"/>
  <c r="J87" i="1" s="1"/>
  <c r="H85" i="1"/>
  <c r="J85" i="1" s="1"/>
  <c r="H105" i="1"/>
  <c r="J105" i="1" s="1"/>
  <c r="H104" i="1"/>
  <c r="J104" i="1" s="1"/>
  <c r="H102" i="1"/>
  <c r="J102" i="1" s="1"/>
  <c r="H100" i="1"/>
  <c r="J100" i="1" s="1"/>
  <c r="H98" i="1"/>
  <c r="J98" i="1" s="1"/>
  <c r="H96" i="1"/>
  <c r="J96" i="1" s="1"/>
  <c r="H94" i="1"/>
  <c r="J94" i="1" s="1"/>
  <c r="H92" i="1"/>
  <c r="J92" i="1" s="1"/>
  <c r="H90" i="1"/>
  <c r="J90" i="1" s="1"/>
  <c r="H88" i="1"/>
  <c r="J88" i="1" s="1"/>
  <c r="H86" i="1"/>
  <c r="J86" i="1" s="1"/>
  <c r="H75" i="1"/>
  <c r="J75" i="1" s="1"/>
  <c r="H78" i="1"/>
  <c r="J78" i="1" s="1"/>
  <c r="H76" i="1"/>
  <c r="H52" i="1"/>
  <c r="J52" i="1" s="1"/>
  <c r="H48" i="1"/>
  <c r="J48" i="1" s="1"/>
  <c r="H44" i="1"/>
  <c r="H51" i="1"/>
  <c r="J51" i="1" s="1"/>
  <c r="H47" i="1"/>
  <c r="H43" i="1"/>
  <c r="J43" i="1" s="1"/>
  <c r="H42" i="1"/>
  <c r="J42" i="1" s="1"/>
  <c r="H25" i="1"/>
  <c r="H21" i="1"/>
  <c r="J21" i="1" s="1"/>
  <c r="H17" i="1"/>
  <c r="J17" i="1" s="1"/>
  <c r="H13" i="1"/>
  <c r="J13" i="1" s="1"/>
  <c r="H9" i="1"/>
  <c r="J9" i="1" s="1"/>
  <c r="H26" i="1"/>
  <c r="J26" i="1" s="1"/>
  <c r="H38" i="1"/>
  <c r="J38" i="1" s="1"/>
  <c r="H36" i="1"/>
  <c r="J36" i="1" s="1"/>
  <c r="H34" i="1"/>
  <c r="J34" i="1" s="1"/>
  <c r="H39" i="1"/>
  <c r="J39" i="1" s="1"/>
  <c r="H37" i="1"/>
  <c r="J37" i="1" s="1"/>
  <c r="H35" i="1"/>
  <c r="H33" i="1"/>
  <c r="J33" i="1" s="1"/>
  <c r="H20" i="1"/>
  <c r="J20" i="1" s="1"/>
  <c r="H16" i="1"/>
  <c r="J16" i="1" s="1"/>
  <c r="H12" i="1"/>
  <c r="J12" i="1" s="1"/>
  <c r="H8" i="1"/>
  <c r="J8" i="1" s="1"/>
  <c r="H27" i="1"/>
  <c r="J27" i="1" s="1"/>
  <c r="H23" i="1"/>
  <c r="J23" i="1" s="1"/>
  <c r="H19" i="1"/>
  <c r="J19" i="1" s="1"/>
  <c r="H15" i="1"/>
  <c r="H11" i="1"/>
  <c r="J11" i="1" s="1"/>
  <c r="H7" i="1"/>
  <c r="H24" i="1"/>
  <c r="H22" i="1"/>
  <c r="H18" i="1"/>
  <c r="J18" i="1" s="1"/>
  <c r="H14" i="1"/>
  <c r="J14" i="1" s="1"/>
  <c r="H10" i="1"/>
  <c r="J10" i="1" s="1"/>
  <c r="C91" i="1"/>
  <c r="G91" i="1" s="1"/>
  <c r="C7" i="1"/>
  <c r="G7" i="1" s="1"/>
  <c r="C50" i="1"/>
  <c r="G50" i="1" s="1"/>
  <c r="H50" i="1"/>
  <c r="C22" i="1"/>
  <c r="G22" i="1" s="1"/>
  <c r="C53" i="1"/>
  <c r="G53" i="1" s="1"/>
  <c r="H53" i="1"/>
  <c r="J53" i="1" s="1"/>
  <c r="C14" i="1"/>
  <c r="G14" i="1" s="1"/>
  <c r="C21" i="1"/>
  <c r="G21" i="1" s="1"/>
  <c r="C35" i="1"/>
  <c r="G35" i="1" s="1"/>
  <c r="J74" i="1"/>
  <c r="J66" i="1"/>
  <c r="C97" i="1"/>
  <c r="G97" i="1" s="1"/>
  <c r="C95" i="1"/>
  <c r="G95" i="1" s="1"/>
  <c r="C87" i="1"/>
  <c r="G87" i="1" s="1"/>
  <c r="C105" i="1"/>
  <c r="G105" i="1" s="1"/>
  <c r="I81" i="1"/>
  <c r="C18" i="1"/>
  <c r="G18" i="1" s="1"/>
  <c r="C24" i="1"/>
  <c r="G24" i="1" s="1"/>
  <c r="C16" i="1"/>
  <c r="G16" i="1" s="1"/>
  <c r="C12" i="1"/>
  <c r="G12" i="1" s="1"/>
  <c r="C8" i="1"/>
  <c r="G8" i="1" s="1"/>
  <c r="C44" i="1"/>
  <c r="G44" i="1" s="1"/>
  <c r="J76" i="1"/>
  <c r="C23" i="1"/>
  <c r="G23" i="1" s="1"/>
  <c r="C15" i="1"/>
  <c r="G15" i="1" s="1"/>
  <c r="C43" i="1"/>
  <c r="G43" i="1" s="1"/>
  <c r="J40" i="1"/>
  <c r="J73" i="1"/>
  <c r="C67" i="1"/>
  <c r="G67" i="1" s="1"/>
  <c r="J59" i="1"/>
  <c r="C98" i="1"/>
  <c r="G98" i="1" s="1"/>
  <c r="C96" i="1"/>
  <c r="G96" i="1" s="1"/>
  <c r="C94" i="1"/>
  <c r="G94" i="1" s="1"/>
  <c r="C79" i="1"/>
  <c r="G79" i="1" s="1"/>
  <c r="I55" i="1"/>
  <c r="I107" i="1"/>
  <c r="J6" i="1"/>
  <c r="J65" i="1"/>
  <c r="C99" i="1"/>
  <c r="G99" i="1" s="1"/>
  <c r="J22" i="1"/>
  <c r="C63" i="1"/>
  <c r="G63" i="1" s="1"/>
  <c r="C75" i="1"/>
  <c r="G75" i="1" s="1"/>
  <c r="J25" i="1"/>
  <c r="J101" i="1"/>
  <c r="C36" i="1"/>
  <c r="G36" i="1" s="1"/>
  <c r="C59" i="1"/>
  <c r="G59" i="1" s="1"/>
  <c r="C90" i="1"/>
  <c r="G90" i="1" s="1"/>
  <c r="C42" i="1"/>
  <c r="G42" i="1" s="1"/>
  <c r="C40" i="1"/>
  <c r="G40" i="1" s="1"/>
  <c r="C58" i="1"/>
  <c r="G58" i="1" s="1"/>
  <c r="C86" i="1"/>
  <c r="G86" i="1" s="1"/>
  <c r="C10" i="1"/>
  <c r="G10" i="1" s="1"/>
  <c r="C61" i="1"/>
  <c r="G61" i="1" s="1"/>
  <c r="C26" i="1"/>
  <c r="G26" i="1" s="1"/>
  <c r="C51" i="1"/>
  <c r="G51" i="1" s="1"/>
  <c r="C47" i="1"/>
  <c r="G47" i="1" s="1"/>
  <c r="C68" i="1"/>
  <c r="G68" i="1" s="1"/>
  <c r="C72" i="1"/>
  <c r="G72" i="1" s="1"/>
  <c r="C20" i="1"/>
  <c r="G20" i="1" s="1"/>
  <c r="C9" i="1"/>
  <c r="G9" i="1" s="1"/>
  <c r="C89" i="1"/>
  <c r="G89" i="1" s="1"/>
  <c r="C32" i="1"/>
  <c r="G32" i="1" s="1"/>
  <c r="C60" i="1"/>
  <c r="G60" i="1" s="1"/>
  <c r="C13" i="1"/>
  <c r="G13" i="1" s="1"/>
  <c r="C103" i="1"/>
  <c r="G103" i="1" s="1"/>
  <c r="C33" i="1"/>
  <c r="G33" i="1" s="1"/>
  <c r="C64" i="1"/>
  <c r="G64" i="1" s="1"/>
  <c r="C69" i="1"/>
  <c r="G69" i="1" s="1"/>
  <c r="C37" i="1"/>
  <c r="G37" i="1" s="1"/>
  <c r="C84" i="1"/>
  <c r="G84" i="1" s="1"/>
  <c r="C71" i="1"/>
  <c r="G71" i="1" s="1"/>
  <c r="C102" i="1"/>
  <c r="G102" i="1" s="1"/>
  <c r="C78" i="1"/>
  <c r="G78" i="1" s="1"/>
  <c r="J64" i="1"/>
  <c r="C41" i="1"/>
  <c r="G41" i="1" s="1"/>
  <c r="C45" i="1"/>
  <c r="G45" i="1" s="1"/>
  <c r="C49" i="1"/>
  <c r="G49" i="1" s="1"/>
  <c r="C77" i="1"/>
  <c r="G77" i="1" s="1"/>
  <c r="C65" i="1"/>
  <c r="G65" i="1" s="1"/>
  <c r="C62" i="1"/>
  <c r="G62" i="1" s="1"/>
  <c r="C19" i="1"/>
  <c r="G19" i="1" s="1"/>
  <c r="C39" i="1"/>
  <c r="G39" i="1" s="1"/>
  <c r="C93" i="1"/>
  <c r="G93" i="1" s="1"/>
  <c r="G6" i="1"/>
  <c r="I6" i="1" s="1"/>
  <c r="C46" i="1"/>
  <c r="G46" i="1" s="1"/>
  <c r="J46" i="1"/>
  <c r="C104" i="1"/>
  <c r="G104" i="1" s="1"/>
  <c r="C101" i="1"/>
  <c r="G101" i="1" s="1"/>
  <c r="C27" i="1"/>
  <c r="G27" i="1" s="1"/>
  <c r="C11" i="1"/>
  <c r="G11" i="1" s="1"/>
  <c r="C34" i="1"/>
  <c r="G34" i="1" s="1"/>
  <c r="C73" i="1"/>
  <c r="G73" i="1" s="1"/>
  <c r="C70" i="1"/>
  <c r="G70" i="1" s="1"/>
  <c r="C88" i="1"/>
  <c r="G88" i="1" s="1"/>
  <c r="C85" i="1"/>
  <c r="G85" i="1" s="1"/>
  <c r="C48" i="1"/>
  <c r="G48" i="1" s="1"/>
  <c r="C38" i="1"/>
  <c r="G38" i="1" s="1"/>
  <c r="C76" i="1"/>
  <c r="G76" i="1" s="1"/>
  <c r="C74" i="1"/>
  <c r="G74" i="1" s="1"/>
  <c r="C66" i="1"/>
  <c r="G66" i="1" s="1"/>
  <c r="C100" i="1"/>
  <c r="G100" i="1" s="1"/>
  <c r="C92" i="1"/>
  <c r="G92" i="1" s="1"/>
  <c r="C25" i="1"/>
  <c r="G25" i="1" s="1"/>
  <c r="C17" i="1"/>
  <c r="G17" i="1" s="1"/>
  <c r="C52" i="1"/>
  <c r="G52" i="1" s="1"/>
  <c r="I46" i="1" l="1"/>
  <c r="I72" i="1"/>
  <c r="I44" i="1"/>
  <c r="I15" i="1"/>
  <c r="I7" i="1"/>
  <c r="I41" i="1"/>
  <c r="I97" i="1"/>
  <c r="I47" i="1"/>
  <c r="I12" i="1"/>
  <c r="I24" i="1"/>
  <c r="I50" i="1"/>
  <c r="I14" i="1"/>
  <c r="I37" i="1"/>
  <c r="I43" i="1"/>
  <c r="I79" i="1"/>
  <c r="I58" i="1"/>
  <c r="I32" i="1"/>
  <c r="I59" i="1"/>
  <c r="I17" i="1"/>
  <c r="J97" i="1"/>
  <c r="J47" i="1"/>
  <c r="I51" i="1"/>
  <c r="I36" i="1"/>
  <c r="I25" i="1"/>
  <c r="I16" i="1"/>
  <c r="I69" i="1"/>
  <c r="I40" i="1"/>
  <c r="I88" i="1"/>
  <c r="I22" i="1"/>
  <c r="I71" i="1"/>
  <c r="I19" i="1"/>
  <c r="I75" i="1"/>
  <c r="I99" i="1"/>
  <c r="I84" i="1"/>
  <c r="I18" i="1"/>
  <c r="I33" i="1"/>
  <c r="I86" i="1"/>
  <c r="J44" i="1"/>
  <c r="I21" i="1"/>
  <c r="I103" i="1"/>
  <c r="I77" i="1"/>
  <c r="I27" i="1"/>
  <c r="I52" i="1"/>
  <c r="I61" i="1"/>
  <c r="I85" i="1"/>
  <c r="I73" i="1"/>
  <c r="I39" i="1"/>
  <c r="I78" i="1"/>
  <c r="I42" i="1"/>
  <c r="I9" i="1"/>
  <c r="I87" i="1"/>
  <c r="I10" i="1"/>
  <c r="I102" i="1"/>
  <c r="I90" i="1"/>
  <c r="I92" i="1"/>
  <c r="I76" i="1"/>
  <c r="I60" i="1"/>
  <c r="I68" i="1"/>
  <c r="I63" i="1"/>
  <c r="I64" i="1"/>
  <c r="I67" i="1"/>
  <c r="J77" i="1"/>
  <c r="I95" i="1"/>
  <c r="I104" i="1"/>
  <c r="I65" i="1"/>
  <c r="J7" i="1"/>
  <c r="J15" i="1"/>
  <c r="I70" i="1"/>
  <c r="I26" i="1"/>
  <c r="I48" i="1"/>
  <c r="I11" i="1"/>
  <c r="I45" i="1"/>
  <c r="I13" i="1"/>
  <c r="I20" i="1"/>
  <c r="I91" i="1"/>
  <c r="I94" i="1"/>
  <c r="J50" i="1"/>
  <c r="I105" i="1"/>
  <c r="I98" i="1"/>
  <c r="I8" i="1"/>
  <c r="J24" i="1"/>
  <c r="J89" i="1"/>
  <c r="I89" i="1"/>
  <c r="J79" i="1"/>
  <c r="I62" i="1"/>
  <c r="I53" i="1"/>
  <c r="I100" i="1"/>
  <c r="I74" i="1"/>
  <c r="J35" i="1"/>
  <c r="I35" i="1"/>
  <c r="I23" i="1"/>
  <c r="J45" i="1"/>
  <c r="I101" i="1"/>
  <c r="I96" i="1"/>
  <c r="I66" i="1"/>
  <c r="I38" i="1"/>
  <c r="I49" i="1"/>
  <c r="I34" i="1"/>
  <c r="I93" i="1"/>
</calcChain>
</file>

<file path=xl/sharedStrings.xml><?xml version="1.0" encoding="utf-8"?>
<sst xmlns="http://schemas.openxmlformats.org/spreadsheetml/2006/main" count="53" uniqueCount="23">
  <si>
    <t>index</t>
  </si>
  <si>
    <t>ancien.</t>
  </si>
  <si>
    <t>basis '95</t>
  </si>
  <si>
    <t>maand</t>
  </si>
  <si>
    <t>jaar</t>
  </si>
  <si>
    <t>H&amp;S /mnd</t>
  </si>
  <si>
    <t>H&amp;S/jaar</t>
  </si>
  <si>
    <t>V.G.</t>
  </si>
  <si>
    <t>E.P.</t>
  </si>
  <si>
    <t>TOT.</t>
  </si>
  <si>
    <t>TOT - V.G.</t>
  </si>
  <si>
    <r>
      <t>administratief assistent</t>
    </r>
    <r>
      <rPr>
        <sz val="10"/>
        <rFont val="Arial"/>
        <family val="2"/>
      </rPr>
      <t xml:space="preserve"> (Niveau C - begeleiding - diploma Hoger Secundair onderwijs)</t>
    </r>
  </si>
  <si>
    <r>
      <t>administratief medewerker</t>
    </r>
    <r>
      <rPr>
        <sz val="10"/>
        <rFont val="Arial"/>
        <family val="2"/>
      </rPr>
      <t xml:space="preserve"> (Niveau D - geen diplomavereisten)</t>
    </r>
  </si>
  <si>
    <t>- Opmerking 1:</t>
  </si>
  <si>
    <t>Bedragen vakantiegeld (V.G.) en eindejaarspremie (E.P.) zijn indicatief.</t>
  </si>
  <si>
    <t>Voor deze berekeningen zullende verplichtingen van de paritaire comité's</t>
  </si>
  <si>
    <t>gerespecteerd worden op basis van de brutolonen zoals aangegeven.</t>
  </si>
  <si>
    <t>- Opmerking 2:</t>
  </si>
  <si>
    <t>De patronale bijdragen komen integraal voor subsidiëring in aanmerking.</t>
  </si>
  <si>
    <r>
      <t>attaché</t>
    </r>
    <r>
      <rPr>
        <sz val="10"/>
        <rFont val="Arial"/>
        <family val="2"/>
      </rPr>
      <t xml:space="preserve"> (Niveau A - regionale coördinator - Master)</t>
    </r>
  </si>
  <si>
    <r>
      <t>technisch deskundige</t>
    </r>
    <r>
      <rPr>
        <sz val="10"/>
        <rFont val="Arial"/>
        <family val="2"/>
      </rPr>
      <t xml:space="preserve"> (Niveau B - lokale coördinator - Bachelor)</t>
    </r>
  </si>
  <si>
    <t>FCUD patronale bijdrage 0,05% kinderopvang - koninklijk besluit 19 augustus 1997 - 
bijzonder reglement 2 september 1997.</t>
  </si>
  <si>
    <t>Barema's van toepassing vanaf 1 juli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</si>
</sst>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color rgb="FFCC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quotePrefix="1" applyFont="1" applyAlignment="1">
      <alignment horizontal="centerContinuous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4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4" fontId="0" fillId="0" borderId="0" xfId="0" applyNumberFormat="1" applyAlignment="1">
      <alignment vertical="center"/>
    </xf>
    <xf numFmtId="4" fontId="0" fillId="0" borderId="0" xfId="0" applyNumberFormat="1"/>
    <xf numFmtId="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zoomScaleNormal="100" workbookViewId="0">
      <selection sqref="A1:J1"/>
    </sheetView>
  </sheetViews>
  <sheetFormatPr defaultRowHeight="12.75" x14ac:dyDescent="0.2"/>
  <cols>
    <col min="1" max="1" width="10.28515625" style="1" customWidth="1"/>
    <col min="2" max="2" width="10.28515625" style="1" hidden="1" customWidth="1"/>
    <col min="3" max="3" width="10.28515625" style="1" customWidth="1"/>
    <col min="4" max="4" width="9.28515625" style="1" bestFit="1" customWidth="1"/>
    <col min="5" max="5" width="10" style="1" customWidth="1"/>
    <col min="6" max="6" width="9" style="1" customWidth="1"/>
    <col min="7" max="7" width="8.140625" style="1" customWidth="1"/>
    <col min="8" max="8" width="8" style="17" customWidth="1"/>
    <col min="9" max="9" width="10.42578125" style="1" bestFit="1" customWidth="1"/>
    <col min="10" max="10" width="10.28515625" customWidth="1"/>
    <col min="12" max="12" width="9.140625" style="33"/>
  </cols>
  <sheetData>
    <row r="1" spans="1:14" ht="36.75" customHeight="1" x14ac:dyDescent="0.2">
      <c r="A1" s="35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29"/>
    </row>
    <row r="2" spans="1:14" ht="32.25" customHeight="1" x14ac:dyDescent="0.2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0"/>
    </row>
    <row r="3" spans="1:14" ht="12.6" hidden="1" customHeight="1" x14ac:dyDescent="0.2">
      <c r="C3"/>
      <c r="E3" s="1" t="s">
        <v>0</v>
      </c>
      <c r="F3" s="24">
        <v>1.6734</v>
      </c>
    </row>
    <row r="4" spans="1:14" s="3" customFormat="1" ht="30" customHeight="1" x14ac:dyDescent="0.2">
      <c r="A4" s="8" t="s">
        <v>19</v>
      </c>
      <c r="B4" s="2"/>
      <c r="D4" s="2"/>
      <c r="E4" s="2"/>
      <c r="F4" s="2"/>
      <c r="G4" s="2"/>
      <c r="H4" s="18"/>
      <c r="I4" s="2"/>
      <c r="L4" s="32"/>
      <c r="N4" s="31"/>
    </row>
    <row r="5" spans="1:14" s="5" customFormat="1" ht="15.95" customHeigh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19" t="s">
        <v>8</v>
      </c>
      <c r="I5" s="4" t="s">
        <v>9</v>
      </c>
      <c r="J5" s="4" t="s">
        <v>10</v>
      </c>
      <c r="L5" s="34"/>
    </row>
    <row r="6" spans="1:14" s="3" customFormat="1" ht="15.95" customHeight="1" x14ac:dyDescent="0.2">
      <c r="A6" s="6">
        <v>0</v>
      </c>
      <c r="B6" s="15">
        <v>21880</v>
      </c>
      <c r="C6" s="15">
        <f>ROUND(D6/12,2)</f>
        <v>3051.17</v>
      </c>
      <c r="D6" s="15">
        <f>ROUND(B6*$F$3,2)</f>
        <v>36613.99</v>
      </c>
      <c r="E6" s="15">
        <f>IF(B6&lt;=16421.84,359.95*$F$3/12,IF(AND(16421.84&lt;B6,B6&lt;=18695.86),179.98*$F$3/12,0))</f>
        <v>0</v>
      </c>
      <c r="F6" s="15">
        <f>E6*12</f>
        <v>0</v>
      </c>
      <c r="G6" s="15">
        <f>(C6+E6)*0.92</f>
        <v>2807.0764000000004</v>
      </c>
      <c r="H6" s="20">
        <f>ROUND(710.4228+2.5%*(D6+F6),2)</f>
        <v>1625.77</v>
      </c>
      <c r="I6" s="15">
        <f>SUM(D6,F6,G6,H6)</f>
        <v>41046.836399999993</v>
      </c>
      <c r="J6" s="15">
        <f>SUM(D6,F6,H6)</f>
        <v>38239.759999999995</v>
      </c>
      <c r="K6" s="7"/>
      <c r="L6" s="32"/>
    </row>
    <row r="7" spans="1:14" s="3" customFormat="1" ht="15.95" customHeight="1" x14ac:dyDescent="0.2">
      <c r="A7" s="6">
        <v>1</v>
      </c>
      <c r="B7" s="15">
        <v>22325</v>
      </c>
      <c r="C7" s="15">
        <f t="shared" ref="C7:C18" si="0">ROUND(D7/12,2)</f>
        <v>3113.22</v>
      </c>
      <c r="D7" s="15">
        <f t="shared" ref="D7:D24" si="1">ROUND(B7*$F$3,2)</f>
        <v>37358.660000000003</v>
      </c>
      <c r="E7" s="15">
        <f t="shared" ref="E7:E29" si="2">IF(B7&lt;=16421.84,359.95*$F$3/12,IF(AND(16421.84&lt;B7,B7&lt;=18695.86),179.98*$F$3/12,0))</f>
        <v>0</v>
      </c>
      <c r="F7" s="15">
        <f t="shared" ref="F7:F15" si="3">E7*12</f>
        <v>0</v>
      </c>
      <c r="G7" s="15">
        <f t="shared" ref="G7:G21" si="4">(C7+E7)*0.92</f>
        <v>2864.1624000000002</v>
      </c>
      <c r="H7" s="20">
        <f t="shared" ref="H7:H29" si="5">ROUND(710.4228+2.5%*(D7+F7),2)</f>
        <v>1644.39</v>
      </c>
      <c r="I7" s="15">
        <f t="shared" ref="I7:I15" si="6">SUM(D7,F7,G7,H7)</f>
        <v>41867.212400000004</v>
      </c>
      <c r="J7" s="15">
        <f t="shared" ref="J7:J15" si="7">SUM(D7,F7,H7)</f>
        <v>39003.050000000003</v>
      </c>
      <c r="K7" s="7"/>
      <c r="L7" s="32"/>
    </row>
    <row r="8" spans="1:14" s="3" customFormat="1" ht="15.95" customHeight="1" x14ac:dyDescent="0.2">
      <c r="A8" s="6">
        <v>2</v>
      </c>
      <c r="B8" s="15">
        <v>22770</v>
      </c>
      <c r="C8" s="15">
        <f t="shared" si="0"/>
        <v>3175.28</v>
      </c>
      <c r="D8" s="15">
        <f t="shared" si="1"/>
        <v>38103.32</v>
      </c>
      <c r="E8" s="15">
        <f t="shared" si="2"/>
        <v>0</v>
      </c>
      <c r="F8" s="15">
        <f t="shared" si="3"/>
        <v>0</v>
      </c>
      <c r="G8" s="15">
        <f t="shared" si="4"/>
        <v>2921.2576000000004</v>
      </c>
      <c r="H8" s="20">
        <f t="shared" si="5"/>
        <v>1663.01</v>
      </c>
      <c r="I8" s="15">
        <f t="shared" si="6"/>
        <v>42687.587599999999</v>
      </c>
      <c r="J8" s="15">
        <f t="shared" si="7"/>
        <v>39766.33</v>
      </c>
      <c r="K8" s="7"/>
      <c r="L8" s="32"/>
    </row>
    <row r="9" spans="1:14" s="3" customFormat="1" ht="15.95" customHeight="1" x14ac:dyDescent="0.2">
      <c r="A9" s="6">
        <v>3</v>
      </c>
      <c r="B9" s="15">
        <v>23215</v>
      </c>
      <c r="C9" s="15">
        <f t="shared" si="0"/>
        <v>3237.33</v>
      </c>
      <c r="D9" s="15">
        <f t="shared" si="1"/>
        <v>38847.980000000003</v>
      </c>
      <c r="E9" s="15">
        <f t="shared" si="2"/>
        <v>0</v>
      </c>
      <c r="F9" s="15">
        <f t="shared" si="3"/>
        <v>0</v>
      </c>
      <c r="G9" s="15">
        <f t="shared" si="4"/>
        <v>2978.3436000000002</v>
      </c>
      <c r="H9" s="20">
        <f t="shared" si="5"/>
        <v>1681.62</v>
      </c>
      <c r="I9" s="15">
        <f t="shared" si="6"/>
        <v>43507.943600000006</v>
      </c>
      <c r="J9" s="15">
        <f t="shared" si="7"/>
        <v>40529.600000000006</v>
      </c>
      <c r="K9" s="7"/>
      <c r="L9" s="32"/>
    </row>
    <row r="10" spans="1:14" s="3" customFormat="1" ht="15.95" customHeight="1" x14ac:dyDescent="0.2">
      <c r="A10" s="6">
        <v>4</v>
      </c>
      <c r="B10" s="15">
        <v>23660</v>
      </c>
      <c r="C10" s="15">
        <f t="shared" si="0"/>
        <v>3299.39</v>
      </c>
      <c r="D10" s="15">
        <f t="shared" si="1"/>
        <v>39592.639999999999</v>
      </c>
      <c r="E10" s="15">
        <f t="shared" si="2"/>
        <v>0</v>
      </c>
      <c r="F10" s="15">
        <f t="shared" si="3"/>
        <v>0</v>
      </c>
      <c r="G10" s="15">
        <f t="shared" si="4"/>
        <v>3035.4387999999999</v>
      </c>
      <c r="H10" s="20">
        <f t="shared" si="5"/>
        <v>1700.24</v>
      </c>
      <c r="I10" s="15">
        <f t="shared" si="6"/>
        <v>44328.318800000001</v>
      </c>
      <c r="J10" s="15">
        <f t="shared" si="7"/>
        <v>41292.879999999997</v>
      </c>
      <c r="K10" s="7"/>
      <c r="L10" s="32"/>
    </row>
    <row r="11" spans="1:14" s="3" customFormat="1" ht="15.95" customHeight="1" x14ac:dyDescent="0.2">
      <c r="A11" s="6">
        <v>5</v>
      </c>
      <c r="B11" s="15">
        <v>24105</v>
      </c>
      <c r="C11" s="15">
        <f t="shared" si="0"/>
        <v>3361.44</v>
      </c>
      <c r="D11" s="15">
        <f t="shared" si="1"/>
        <v>40337.31</v>
      </c>
      <c r="E11" s="15">
        <f t="shared" si="2"/>
        <v>0</v>
      </c>
      <c r="F11" s="15">
        <f t="shared" si="3"/>
        <v>0</v>
      </c>
      <c r="G11" s="15">
        <f t="shared" si="4"/>
        <v>3092.5248000000001</v>
      </c>
      <c r="H11" s="20">
        <f t="shared" si="5"/>
        <v>1718.86</v>
      </c>
      <c r="I11" s="15">
        <f t="shared" si="6"/>
        <v>45148.694799999997</v>
      </c>
      <c r="J11" s="15">
        <f t="shared" si="7"/>
        <v>42056.17</v>
      </c>
      <c r="K11" s="7"/>
      <c r="L11" s="32"/>
    </row>
    <row r="12" spans="1:14" s="3" customFormat="1" ht="15.95" customHeight="1" x14ac:dyDescent="0.2">
      <c r="A12" s="6">
        <v>6</v>
      </c>
      <c r="B12" s="15">
        <v>24550</v>
      </c>
      <c r="C12" s="15">
        <f t="shared" si="0"/>
        <v>3423.5</v>
      </c>
      <c r="D12" s="15">
        <f t="shared" si="1"/>
        <v>41081.97</v>
      </c>
      <c r="E12" s="15">
        <f t="shared" si="2"/>
        <v>0</v>
      </c>
      <c r="F12" s="15">
        <f t="shared" si="3"/>
        <v>0</v>
      </c>
      <c r="G12" s="15">
        <f t="shared" si="4"/>
        <v>3149.6200000000003</v>
      </c>
      <c r="H12" s="20">
        <f t="shared" si="5"/>
        <v>1737.47</v>
      </c>
      <c r="I12" s="15">
        <f t="shared" si="6"/>
        <v>45969.060000000005</v>
      </c>
      <c r="J12" s="15">
        <f t="shared" si="7"/>
        <v>42819.44</v>
      </c>
      <c r="K12" s="7"/>
      <c r="L12" s="32"/>
    </row>
    <row r="13" spans="1:14" s="3" customFormat="1" ht="15.95" customHeight="1" x14ac:dyDescent="0.2">
      <c r="A13" s="6">
        <v>7</v>
      </c>
      <c r="B13" s="15">
        <v>24995</v>
      </c>
      <c r="C13" s="15">
        <f t="shared" si="0"/>
        <v>3485.55</v>
      </c>
      <c r="D13" s="15">
        <f t="shared" si="1"/>
        <v>41826.629999999997</v>
      </c>
      <c r="E13" s="15">
        <f t="shared" si="2"/>
        <v>0</v>
      </c>
      <c r="F13" s="15">
        <f t="shared" si="3"/>
        <v>0</v>
      </c>
      <c r="G13" s="15">
        <f t="shared" si="4"/>
        <v>3206.7060000000001</v>
      </c>
      <c r="H13" s="20">
        <f t="shared" si="5"/>
        <v>1756.09</v>
      </c>
      <c r="I13" s="15">
        <f t="shared" si="6"/>
        <v>46789.425999999992</v>
      </c>
      <c r="J13" s="15">
        <f t="shared" si="7"/>
        <v>43582.719999999994</v>
      </c>
      <c r="K13" s="7"/>
      <c r="L13" s="32"/>
    </row>
    <row r="14" spans="1:14" s="3" customFormat="1" ht="15.95" customHeight="1" x14ac:dyDescent="0.2">
      <c r="A14" s="6">
        <v>8</v>
      </c>
      <c r="B14" s="15">
        <v>25440</v>
      </c>
      <c r="C14" s="15">
        <f t="shared" si="0"/>
        <v>3547.61</v>
      </c>
      <c r="D14" s="15">
        <f t="shared" si="1"/>
        <v>42571.3</v>
      </c>
      <c r="E14" s="15">
        <f t="shared" si="2"/>
        <v>0</v>
      </c>
      <c r="F14" s="15">
        <f t="shared" si="3"/>
        <v>0</v>
      </c>
      <c r="G14" s="15">
        <f t="shared" si="4"/>
        <v>3263.8012000000003</v>
      </c>
      <c r="H14" s="20">
        <f t="shared" si="5"/>
        <v>1774.71</v>
      </c>
      <c r="I14" s="15">
        <f t="shared" si="6"/>
        <v>47609.811200000004</v>
      </c>
      <c r="J14" s="15">
        <f t="shared" si="7"/>
        <v>44346.01</v>
      </c>
      <c r="K14" s="7"/>
      <c r="L14" s="32"/>
    </row>
    <row r="15" spans="1:14" s="3" customFormat="1" ht="15.95" customHeight="1" x14ac:dyDescent="0.2">
      <c r="A15" s="6">
        <v>9</v>
      </c>
      <c r="B15" s="15">
        <v>25885</v>
      </c>
      <c r="C15" s="15">
        <f t="shared" si="0"/>
        <v>3609.66</v>
      </c>
      <c r="D15" s="15">
        <f t="shared" si="1"/>
        <v>43315.96</v>
      </c>
      <c r="E15" s="15">
        <f t="shared" si="2"/>
        <v>0</v>
      </c>
      <c r="F15" s="15">
        <f t="shared" si="3"/>
        <v>0</v>
      </c>
      <c r="G15" s="15">
        <f t="shared" si="4"/>
        <v>3320.8872000000001</v>
      </c>
      <c r="H15" s="20">
        <f t="shared" si="5"/>
        <v>1793.32</v>
      </c>
      <c r="I15" s="15">
        <f t="shared" si="6"/>
        <v>48430.167199999996</v>
      </c>
      <c r="J15" s="15">
        <f t="shared" si="7"/>
        <v>45109.279999999999</v>
      </c>
      <c r="K15" s="7"/>
      <c r="L15" s="32"/>
    </row>
    <row r="16" spans="1:14" s="3" customFormat="1" ht="15.95" customHeight="1" x14ac:dyDescent="0.2">
      <c r="A16" s="6">
        <v>10</v>
      </c>
      <c r="B16" s="15">
        <v>26330</v>
      </c>
      <c r="C16" s="15">
        <f t="shared" si="0"/>
        <v>3671.72</v>
      </c>
      <c r="D16" s="15">
        <f t="shared" si="1"/>
        <v>44060.62</v>
      </c>
      <c r="E16" s="15">
        <f t="shared" si="2"/>
        <v>0</v>
      </c>
      <c r="F16" s="15">
        <f t="shared" ref="F16:F21" si="8">E16*12</f>
        <v>0</v>
      </c>
      <c r="G16" s="15">
        <f t="shared" si="4"/>
        <v>3377.9823999999999</v>
      </c>
      <c r="H16" s="20">
        <f t="shared" si="5"/>
        <v>1811.94</v>
      </c>
      <c r="I16" s="15">
        <f t="shared" ref="I16:I21" si="9">SUM(D16,F16,G16,H16)</f>
        <v>49250.542400000006</v>
      </c>
      <c r="J16" s="15">
        <f t="shared" ref="J16:J21" si="10">SUM(D16,F16,H16)</f>
        <v>45872.560000000005</v>
      </c>
      <c r="K16" s="7"/>
      <c r="L16" s="32"/>
    </row>
    <row r="17" spans="1:12" s="3" customFormat="1" ht="15.95" customHeight="1" x14ac:dyDescent="0.2">
      <c r="A17" s="6">
        <v>11</v>
      </c>
      <c r="B17" s="15">
        <v>26775</v>
      </c>
      <c r="C17" s="15">
        <f t="shared" si="0"/>
        <v>3733.77</v>
      </c>
      <c r="D17" s="15">
        <f t="shared" si="1"/>
        <v>44805.29</v>
      </c>
      <c r="E17" s="15">
        <f t="shared" si="2"/>
        <v>0</v>
      </c>
      <c r="F17" s="15">
        <f t="shared" si="8"/>
        <v>0</v>
      </c>
      <c r="G17" s="15">
        <f t="shared" si="4"/>
        <v>3435.0684000000001</v>
      </c>
      <c r="H17" s="20">
        <f t="shared" si="5"/>
        <v>1830.56</v>
      </c>
      <c r="I17" s="15">
        <f t="shared" si="9"/>
        <v>50070.918399999995</v>
      </c>
      <c r="J17" s="15">
        <f t="shared" si="10"/>
        <v>46635.85</v>
      </c>
      <c r="K17" s="7"/>
      <c r="L17" s="32"/>
    </row>
    <row r="18" spans="1:12" s="3" customFormat="1" ht="15.95" customHeight="1" x14ac:dyDescent="0.2">
      <c r="A18" s="6">
        <v>12</v>
      </c>
      <c r="B18" s="15">
        <v>27220</v>
      </c>
      <c r="C18" s="15">
        <f t="shared" si="0"/>
        <v>3795.83</v>
      </c>
      <c r="D18" s="15">
        <f t="shared" si="1"/>
        <v>45549.95</v>
      </c>
      <c r="E18" s="15">
        <f t="shared" si="2"/>
        <v>0</v>
      </c>
      <c r="F18" s="15">
        <f t="shared" si="8"/>
        <v>0</v>
      </c>
      <c r="G18" s="15">
        <f t="shared" si="4"/>
        <v>3492.1635999999999</v>
      </c>
      <c r="H18" s="20">
        <f t="shared" si="5"/>
        <v>1849.17</v>
      </c>
      <c r="I18" s="15">
        <f t="shared" si="9"/>
        <v>50891.283599999995</v>
      </c>
      <c r="J18" s="15">
        <f t="shared" si="10"/>
        <v>47399.119999999995</v>
      </c>
      <c r="K18" s="7"/>
      <c r="L18" s="32"/>
    </row>
    <row r="19" spans="1:12" s="3" customFormat="1" ht="15.95" customHeight="1" x14ac:dyDescent="0.2">
      <c r="A19" s="6">
        <v>13</v>
      </c>
      <c r="B19" s="15">
        <v>27665</v>
      </c>
      <c r="C19" s="15">
        <f t="shared" ref="C19:C24" si="11">ROUND(D19/12,2)</f>
        <v>3857.88</v>
      </c>
      <c r="D19" s="15">
        <f t="shared" si="1"/>
        <v>46294.61</v>
      </c>
      <c r="E19" s="15">
        <f t="shared" si="2"/>
        <v>0</v>
      </c>
      <c r="F19" s="15">
        <f t="shared" si="8"/>
        <v>0</v>
      </c>
      <c r="G19" s="15">
        <f t="shared" si="4"/>
        <v>3549.2496000000001</v>
      </c>
      <c r="H19" s="20">
        <f t="shared" si="5"/>
        <v>1867.79</v>
      </c>
      <c r="I19" s="15">
        <f t="shared" si="9"/>
        <v>51711.649600000004</v>
      </c>
      <c r="J19" s="15">
        <f t="shared" si="10"/>
        <v>48162.400000000001</v>
      </c>
      <c r="K19" s="7"/>
      <c r="L19" s="32"/>
    </row>
    <row r="20" spans="1:12" s="3" customFormat="1" ht="15.95" customHeight="1" x14ac:dyDescent="0.2">
      <c r="A20" s="6">
        <v>14</v>
      </c>
      <c r="B20" s="15">
        <v>28110</v>
      </c>
      <c r="C20" s="15">
        <f t="shared" si="11"/>
        <v>3919.94</v>
      </c>
      <c r="D20" s="15">
        <f t="shared" si="1"/>
        <v>47039.27</v>
      </c>
      <c r="E20" s="15">
        <f t="shared" si="2"/>
        <v>0</v>
      </c>
      <c r="F20" s="15">
        <f t="shared" si="8"/>
        <v>0</v>
      </c>
      <c r="G20" s="15">
        <f t="shared" si="4"/>
        <v>3606.3448000000003</v>
      </c>
      <c r="H20" s="20">
        <f t="shared" si="5"/>
        <v>1886.4</v>
      </c>
      <c r="I20" s="15">
        <f t="shared" si="9"/>
        <v>52532.014799999997</v>
      </c>
      <c r="J20" s="15">
        <f t="shared" si="10"/>
        <v>48925.67</v>
      </c>
      <c r="K20" s="7"/>
      <c r="L20" s="32"/>
    </row>
    <row r="21" spans="1:12" s="3" customFormat="1" ht="15.95" customHeight="1" x14ac:dyDescent="0.2">
      <c r="A21" s="6">
        <v>15</v>
      </c>
      <c r="B21" s="15">
        <v>28555</v>
      </c>
      <c r="C21" s="15">
        <f t="shared" si="11"/>
        <v>3982</v>
      </c>
      <c r="D21" s="15">
        <f t="shared" si="1"/>
        <v>47783.94</v>
      </c>
      <c r="E21" s="15">
        <f t="shared" si="2"/>
        <v>0</v>
      </c>
      <c r="F21" s="15">
        <f t="shared" si="8"/>
        <v>0</v>
      </c>
      <c r="G21" s="15">
        <f t="shared" si="4"/>
        <v>3663.44</v>
      </c>
      <c r="H21" s="20">
        <f t="shared" si="5"/>
        <v>1905.02</v>
      </c>
      <c r="I21" s="15">
        <f t="shared" si="9"/>
        <v>53352.4</v>
      </c>
      <c r="J21" s="15">
        <f t="shared" si="10"/>
        <v>49688.959999999999</v>
      </c>
      <c r="K21" s="7"/>
      <c r="L21" s="32"/>
    </row>
    <row r="22" spans="1:12" s="3" customFormat="1" ht="15.95" customHeight="1" x14ac:dyDescent="0.2">
      <c r="A22" s="6">
        <v>16</v>
      </c>
      <c r="B22" s="15">
        <v>29000</v>
      </c>
      <c r="C22" s="15">
        <f t="shared" si="11"/>
        <v>4044.05</v>
      </c>
      <c r="D22" s="15">
        <f t="shared" si="1"/>
        <v>48528.6</v>
      </c>
      <c r="E22" s="15">
        <f t="shared" si="2"/>
        <v>0</v>
      </c>
      <c r="F22" s="15">
        <f t="shared" ref="F22:F28" si="12">E22*12</f>
        <v>0</v>
      </c>
      <c r="G22" s="15">
        <f t="shared" ref="G22:G28" si="13">(C22+E22)*0.92</f>
        <v>3720.5260000000003</v>
      </c>
      <c r="H22" s="20">
        <f t="shared" si="5"/>
        <v>1923.64</v>
      </c>
      <c r="I22" s="15">
        <f t="shared" ref="I22:I28" si="14">SUM(D22,F22,G22,H22)</f>
        <v>54172.765999999996</v>
      </c>
      <c r="J22" s="15">
        <f t="shared" ref="J22:J28" si="15">SUM(D22,F22,H22)</f>
        <v>50452.24</v>
      </c>
      <c r="K22" s="7"/>
      <c r="L22" s="32"/>
    </row>
    <row r="23" spans="1:12" s="3" customFormat="1" ht="15.95" customHeight="1" x14ac:dyDescent="0.2">
      <c r="A23" s="6">
        <v>17</v>
      </c>
      <c r="B23" s="15">
        <v>29445</v>
      </c>
      <c r="C23" s="15">
        <f t="shared" si="11"/>
        <v>4106.1099999999997</v>
      </c>
      <c r="D23" s="15">
        <f>ROUND(B23*$F$3,2)</f>
        <v>49273.26</v>
      </c>
      <c r="E23" s="15">
        <f t="shared" si="2"/>
        <v>0</v>
      </c>
      <c r="F23" s="15">
        <f t="shared" si="12"/>
        <v>0</v>
      </c>
      <c r="G23" s="15">
        <f t="shared" si="13"/>
        <v>3777.6212</v>
      </c>
      <c r="H23" s="20">
        <f t="shared" si="5"/>
        <v>1942.25</v>
      </c>
      <c r="I23" s="15">
        <f t="shared" si="14"/>
        <v>54993.131200000003</v>
      </c>
      <c r="J23" s="15">
        <f t="shared" si="15"/>
        <v>51215.51</v>
      </c>
      <c r="K23" s="7"/>
      <c r="L23" s="32"/>
    </row>
    <row r="24" spans="1:12" s="3" customFormat="1" ht="15.95" customHeight="1" x14ac:dyDescent="0.2">
      <c r="A24" s="6">
        <v>18</v>
      </c>
      <c r="B24" s="15">
        <v>29890</v>
      </c>
      <c r="C24" s="15">
        <f t="shared" si="11"/>
        <v>4168.16</v>
      </c>
      <c r="D24" s="15">
        <f t="shared" si="1"/>
        <v>50017.93</v>
      </c>
      <c r="E24" s="15">
        <f t="shared" si="2"/>
        <v>0</v>
      </c>
      <c r="F24" s="15">
        <f t="shared" si="12"/>
        <v>0</v>
      </c>
      <c r="G24" s="15">
        <f t="shared" si="13"/>
        <v>3834.7071999999998</v>
      </c>
      <c r="H24" s="20">
        <f t="shared" si="5"/>
        <v>1960.87</v>
      </c>
      <c r="I24" s="15">
        <f t="shared" si="14"/>
        <v>55813.5072</v>
      </c>
      <c r="J24" s="15">
        <f t="shared" si="15"/>
        <v>51978.8</v>
      </c>
      <c r="K24" s="7"/>
      <c r="L24" s="32"/>
    </row>
    <row r="25" spans="1:12" s="3" customFormat="1" ht="15.95" customHeight="1" x14ac:dyDescent="0.2">
      <c r="A25" s="6">
        <v>19</v>
      </c>
      <c r="B25" s="15">
        <v>30335</v>
      </c>
      <c r="C25" s="15">
        <f>ROUND(D25/12,2)</f>
        <v>4230.22</v>
      </c>
      <c r="D25" s="15">
        <f>ROUND(B25*$F$3,2)</f>
        <v>50762.59</v>
      </c>
      <c r="E25" s="15">
        <f t="shared" si="2"/>
        <v>0</v>
      </c>
      <c r="F25" s="15">
        <f t="shared" si="12"/>
        <v>0</v>
      </c>
      <c r="G25" s="15">
        <f t="shared" si="13"/>
        <v>3891.8024000000005</v>
      </c>
      <c r="H25" s="20">
        <f t="shared" si="5"/>
        <v>1979.49</v>
      </c>
      <c r="I25" s="15">
        <f t="shared" si="14"/>
        <v>56633.882399999995</v>
      </c>
      <c r="J25" s="15">
        <f t="shared" si="15"/>
        <v>52742.079999999994</v>
      </c>
      <c r="K25" s="7"/>
      <c r="L25" s="32"/>
    </row>
    <row r="26" spans="1:12" s="3" customFormat="1" ht="15.95" customHeight="1" x14ac:dyDescent="0.2">
      <c r="A26" s="6">
        <v>20</v>
      </c>
      <c r="B26" s="15">
        <v>30780</v>
      </c>
      <c r="C26" s="15">
        <f>ROUND(D26/12,2)</f>
        <v>4292.2700000000004</v>
      </c>
      <c r="D26" s="15">
        <f>ROUND(B26*$F$3,2)</f>
        <v>51507.25</v>
      </c>
      <c r="E26" s="15">
        <f t="shared" si="2"/>
        <v>0</v>
      </c>
      <c r="F26" s="15">
        <f t="shared" si="12"/>
        <v>0</v>
      </c>
      <c r="G26" s="15">
        <f t="shared" si="13"/>
        <v>3948.8884000000007</v>
      </c>
      <c r="H26" s="20">
        <f t="shared" si="5"/>
        <v>1998.1</v>
      </c>
      <c r="I26" s="15">
        <f t="shared" si="14"/>
        <v>57454.238400000002</v>
      </c>
      <c r="J26" s="15">
        <f t="shared" si="15"/>
        <v>53505.35</v>
      </c>
      <c r="K26" s="7"/>
      <c r="L26" s="32"/>
    </row>
    <row r="27" spans="1:12" s="3" customFormat="1" ht="15.95" customHeight="1" x14ac:dyDescent="0.2">
      <c r="A27" s="6">
        <v>21</v>
      </c>
      <c r="B27" s="15">
        <v>31225</v>
      </c>
      <c r="C27" s="15">
        <f>ROUND(D27/12,2)</f>
        <v>4354.33</v>
      </c>
      <c r="D27" s="15">
        <f>ROUND(B27*$F$3,2)</f>
        <v>52251.92</v>
      </c>
      <c r="E27" s="15">
        <f t="shared" si="2"/>
        <v>0</v>
      </c>
      <c r="F27" s="15">
        <f t="shared" si="12"/>
        <v>0</v>
      </c>
      <c r="G27" s="15">
        <f t="shared" si="13"/>
        <v>4005.9836</v>
      </c>
      <c r="H27" s="20">
        <f t="shared" si="5"/>
        <v>2016.72</v>
      </c>
      <c r="I27" s="15">
        <f t="shared" si="14"/>
        <v>58274.623599999999</v>
      </c>
      <c r="J27" s="15">
        <f t="shared" si="15"/>
        <v>54268.639999999999</v>
      </c>
      <c r="K27" s="7"/>
      <c r="L27" s="32"/>
    </row>
    <row r="28" spans="1:12" s="3" customFormat="1" ht="15.95" customHeight="1" x14ac:dyDescent="0.2">
      <c r="A28" s="6">
        <v>22</v>
      </c>
      <c r="B28" s="15">
        <v>31670</v>
      </c>
      <c r="C28" s="15">
        <f>ROUND(D28/12,2)</f>
        <v>4416.38</v>
      </c>
      <c r="D28" s="15">
        <f>ROUND(B28*$F$3,2)</f>
        <v>52996.58</v>
      </c>
      <c r="E28" s="15">
        <f t="shared" si="2"/>
        <v>0</v>
      </c>
      <c r="F28" s="15">
        <f t="shared" si="12"/>
        <v>0</v>
      </c>
      <c r="G28" s="15">
        <f t="shared" si="13"/>
        <v>4063.0696000000003</v>
      </c>
      <c r="H28" s="20">
        <f t="shared" si="5"/>
        <v>2035.34</v>
      </c>
      <c r="I28" s="15">
        <f t="shared" si="14"/>
        <v>59094.989600000001</v>
      </c>
      <c r="J28" s="15">
        <f t="shared" si="15"/>
        <v>55031.92</v>
      </c>
      <c r="K28" s="7"/>
      <c r="L28" s="32"/>
    </row>
    <row r="29" spans="1:12" s="3" customFormat="1" ht="15.75" customHeight="1" x14ac:dyDescent="0.2">
      <c r="A29" s="6">
        <v>23</v>
      </c>
      <c r="B29" s="15">
        <v>32115</v>
      </c>
      <c r="C29" s="15">
        <f>ROUND(D29/12,2)</f>
        <v>4478.4399999999996</v>
      </c>
      <c r="D29" s="15">
        <f>ROUND(B29*$F$3,2)</f>
        <v>53741.24</v>
      </c>
      <c r="E29" s="15">
        <f t="shared" si="2"/>
        <v>0</v>
      </c>
      <c r="F29" s="15">
        <f t="shared" ref="F29" si="16">E29*12</f>
        <v>0</v>
      </c>
      <c r="G29" s="15">
        <f t="shared" ref="G29" si="17">(C29+E29)*0.92</f>
        <v>4120.1647999999996</v>
      </c>
      <c r="H29" s="20">
        <f t="shared" si="5"/>
        <v>2053.9499999999998</v>
      </c>
      <c r="I29" s="15">
        <f t="shared" ref="I29" si="18">SUM(D29,F29,G29,H29)</f>
        <v>59915.354799999994</v>
      </c>
      <c r="J29" s="15">
        <f t="shared" ref="J29" si="19">SUM(D29,F29,H29)</f>
        <v>55795.189999999995</v>
      </c>
      <c r="L29" s="32"/>
    </row>
    <row r="30" spans="1:12" s="5" customFormat="1" ht="30" customHeight="1" x14ac:dyDescent="0.2">
      <c r="A30" s="8" t="s">
        <v>20</v>
      </c>
      <c r="B30" s="2"/>
      <c r="C30" s="3"/>
      <c r="D30" s="2"/>
      <c r="E30" s="2"/>
      <c r="F30" s="2"/>
      <c r="G30" s="2"/>
      <c r="H30" s="18"/>
      <c r="I30" s="2"/>
      <c r="J30" s="3"/>
      <c r="L30" s="32"/>
    </row>
    <row r="31" spans="1:12" s="3" customFormat="1" ht="15.95" customHeight="1" x14ac:dyDescent="0.2">
      <c r="A31" s="4" t="s">
        <v>1</v>
      </c>
      <c r="B31" s="4" t="s">
        <v>2</v>
      </c>
      <c r="C31" s="4" t="s">
        <v>3</v>
      </c>
      <c r="D31" s="4" t="s">
        <v>4</v>
      </c>
      <c r="E31" s="4" t="s">
        <v>5</v>
      </c>
      <c r="F31" s="4" t="s">
        <v>6</v>
      </c>
      <c r="G31" s="4" t="s">
        <v>7</v>
      </c>
      <c r="H31" s="19" t="s">
        <v>8</v>
      </c>
      <c r="I31" s="4" t="s">
        <v>9</v>
      </c>
      <c r="J31" s="4" t="s">
        <v>10</v>
      </c>
      <c r="L31" s="32"/>
    </row>
    <row r="32" spans="1:12" s="3" customFormat="1" ht="15.95" customHeight="1" x14ac:dyDescent="0.2">
      <c r="A32" s="6">
        <v>0</v>
      </c>
      <c r="B32" s="15">
        <v>16804</v>
      </c>
      <c r="C32" s="15">
        <f>ROUND(D32/12,2)</f>
        <v>2343.3200000000002</v>
      </c>
      <c r="D32" s="15">
        <f t="shared" ref="D32:D50" si="20">ROUND(B32*$F$3,2)</f>
        <v>28119.81</v>
      </c>
      <c r="E32" s="23">
        <f t="shared" ref="E32:E55" si="21">IF(B32&lt;=16421.84,359.95*$F$3/12,IF(AND(16421.84&lt;B32,B32&lt;=18695.86),179.98*$F$3/12,0))</f>
        <v>25.098210999999996</v>
      </c>
      <c r="F32" s="15">
        <f>E32*12</f>
        <v>301.17853199999996</v>
      </c>
      <c r="G32" s="15">
        <f t="shared" ref="G32:G44" si="22">(C32+E32)*0.92</f>
        <v>2178.9447541200002</v>
      </c>
      <c r="H32" s="20">
        <f>ROUND(710.4228+2.5%*(D32+F32),2)</f>
        <v>1420.95</v>
      </c>
      <c r="I32" s="15">
        <f>SUM(D32,F32,G32,H32)</f>
        <v>32020.883286120003</v>
      </c>
      <c r="J32" s="15">
        <f>SUM(D32,F32,H32)</f>
        <v>29841.938532000004</v>
      </c>
      <c r="L32" s="32"/>
    </row>
    <row r="33" spans="1:12" s="3" customFormat="1" ht="15.95" customHeight="1" x14ac:dyDescent="0.2">
      <c r="A33" s="6">
        <v>1</v>
      </c>
      <c r="B33" s="15">
        <v>17057</v>
      </c>
      <c r="C33" s="15">
        <f t="shared" ref="C33:C44" si="23">ROUND(D33/12,2)</f>
        <v>2378.6</v>
      </c>
      <c r="D33" s="15">
        <f t="shared" si="20"/>
        <v>28543.18</v>
      </c>
      <c r="E33" s="23">
        <f t="shared" si="21"/>
        <v>25.098210999999996</v>
      </c>
      <c r="F33" s="15">
        <f t="shared" ref="F33:F47" si="24">E33*12</f>
        <v>301.17853199999996</v>
      </c>
      <c r="G33" s="15">
        <f t="shared" si="22"/>
        <v>2211.4023541199999</v>
      </c>
      <c r="H33" s="20">
        <f t="shared" ref="H33:H55" si="25">ROUND(710.4228+2.5%*(D33+F33),2)</f>
        <v>1431.53</v>
      </c>
      <c r="I33" s="15">
        <f t="shared" ref="I33:I44" si="26">SUM(D33,F33,G33,H33)</f>
        <v>32487.290886120001</v>
      </c>
      <c r="J33" s="15">
        <f t="shared" ref="J33:J44" si="27">SUM(D33,F33,H33)</f>
        <v>30275.888532000001</v>
      </c>
      <c r="L33" s="32"/>
    </row>
    <row r="34" spans="1:12" s="3" customFormat="1" ht="15.95" customHeight="1" x14ac:dyDescent="0.2">
      <c r="A34" s="6">
        <v>2</v>
      </c>
      <c r="B34" s="15">
        <v>17310</v>
      </c>
      <c r="C34" s="15">
        <f t="shared" si="23"/>
        <v>2413.88</v>
      </c>
      <c r="D34" s="15">
        <f t="shared" si="20"/>
        <v>28966.55</v>
      </c>
      <c r="E34" s="23">
        <f t="shared" si="21"/>
        <v>25.098210999999996</v>
      </c>
      <c r="F34" s="15">
        <f t="shared" si="24"/>
        <v>301.17853199999996</v>
      </c>
      <c r="G34" s="15">
        <f t="shared" si="22"/>
        <v>2243.8599541200001</v>
      </c>
      <c r="H34" s="20">
        <f t="shared" si="25"/>
        <v>1442.12</v>
      </c>
      <c r="I34" s="15">
        <f t="shared" si="26"/>
        <v>32953.708486120006</v>
      </c>
      <c r="J34" s="15">
        <f t="shared" si="27"/>
        <v>30709.848532</v>
      </c>
      <c r="L34" s="32"/>
    </row>
    <row r="35" spans="1:12" s="3" customFormat="1" ht="15.95" customHeight="1" x14ac:dyDescent="0.2">
      <c r="A35" s="6">
        <v>3</v>
      </c>
      <c r="B35" s="15">
        <v>17563</v>
      </c>
      <c r="C35" s="15">
        <f t="shared" si="23"/>
        <v>2449.16</v>
      </c>
      <c r="D35" s="15">
        <f t="shared" si="20"/>
        <v>29389.919999999998</v>
      </c>
      <c r="E35" s="23">
        <f t="shared" si="21"/>
        <v>25.098210999999996</v>
      </c>
      <c r="F35" s="15">
        <f t="shared" si="24"/>
        <v>301.17853199999996</v>
      </c>
      <c r="G35" s="15">
        <f t="shared" si="22"/>
        <v>2276.3175541199998</v>
      </c>
      <c r="H35" s="20">
        <f t="shared" si="25"/>
        <v>1452.7</v>
      </c>
      <c r="I35" s="15">
        <f t="shared" si="26"/>
        <v>33420.116086119997</v>
      </c>
      <c r="J35" s="15">
        <f t="shared" si="27"/>
        <v>31143.798532000001</v>
      </c>
      <c r="L35" s="32"/>
    </row>
    <row r="36" spans="1:12" s="3" customFormat="1" ht="15.95" customHeight="1" x14ac:dyDescent="0.2">
      <c r="A36" s="6">
        <v>4</v>
      </c>
      <c r="B36" s="15">
        <v>17563</v>
      </c>
      <c r="C36" s="15">
        <f t="shared" si="23"/>
        <v>2449.16</v>
      </c>
      <c r="D36" s="15">
        <f t="shared" si="20"/>
        <v>29389.919999999998</v>
      </c>
      <c r="E36" s="23">
        <f t="shared" si="21"/>
        <v>25.098210999999996</v>
      </c>
      <c r="F36" s="15">
        <f t="shared" si="24"/>
        <v>301.17853199999996</v>
      </c>
      <c r="G36" s="15">
        <f t="shared" si="22"/>
        <v>2276.3175541199998</v>
      </c>
      <c r="H36" s="20">
        <f t="shared" si="25"/>
        <v>1452.7</v>
      </c>
      <c r="I36" s="15">
        <f t="shared" si="26"/>
        <v>33420.116086119997</v>
      </c>
      <c r="J36" s="15">
        <f t="shared" si="27"/>
        <v>31143.798532000001</v>
      </c>
      <c r="L36" s="32"/>
    </row>
    <row r="37" spans="1:12" s="3" customFormat="1" ht="15.95" customHeight="1" x14ac:dyDescent="0.2">
      <c r="A37" s="6">
        <v>5</v>
      </c>
      <c r="B37" s="15">
        <v>17856</v>
      </c>
      <c r="C37" s="15">
        <f t="shared" si="23"/>
        <v>2490.02</v>
      </c>
      <c r="D37" s="15">
        <f t="shared" si="20"/>
        <v>29880.23</v>
      </c>
      <c r="E37" s="23">
        <f t="shared" si="21"/>
        <v>25.098210999999996</v>
      </c>
      <c r="F37" s="15">
        <f t="shared" si="24"/>
        <v>301.17853199999996</v>
      </c>
      <c r="G37" s="15">
        <f t="shared" si="22"/>
        <v>2313.9087541200001</v>
      </c>
      <c r="H37" s="20">
        <f t="shared" si="25"/>
        <v>1464.96</v>
      </c>
      <c r="I37" s="15">
        <f t="shared" si="26"/>
        <v>33960.277286119999</v>
      </c>
      <c r="J37" s="15">
        <f t="shared" si="27"/>
        <v>31646.368532</v>
      </c>
      <c r="L37" s="32"/>
    </row>
    <row r="38" spans="1:12" s="3" customFormat="1" ht="15.95" customHeight="1" x14ac:dyDescent="0.2">
      <c r="A38" s="6">
        <v>6</v>
      </c>
      <c r="B38" s="15">
        <v>17856</v>
      </c>
      <c r="C38" s="15">
        <f t="shared" si="23"/>
        <v>2490.02</v>
      </c>
      <c r="D38" s="15">
        <f t="shared" si="20"/>
        <v>29880.23</v>
      </c>
      <c r="E38" s="23">
        <f t="shared" si="21"/>
        <v>25.098210999999996</v>
      </c>
      <c r="F38" s="15">
        <f t="shared" si="24"/>
        <v>301.17853199999996</v>
      </c>
      <c r="G38" s="15">
        <f t="shared" si="22"/>
        <v>2313.9087541200001</v>
      </c>
      <c r="H38" s="20">
        <f t="shared" si="25"/>
        <v>1464.96</v>
      </c>
      <c r="I38" s="15">
        <f t="shared" si="26"/>
        <v>33960.277286119999</v>
      </c>
      <c r="J38" s="15">
        <f t="shared" si="27"/>
        <v>31646.368532</v>
      </c>
      <c r="L38" s="32"/>
    </row>
    <row r="39" spans="1:12" s="3" customFormat="1" ht="15.95" customHeight="1" x14ac:dyDescent="0.2">
      <c r="A39" s="6">
        <v>7</v>
      </c>
      <c r="B39" s="15">
        <v>18247</v>
      </c>
      <c r="C39" s="15">
        <f t="shared" si="23"/>
        <v>2544.54</v>
      </c>
      <c r="D39" s="15">
        <f t="shared" si="20"/>
        <v>30534.53</v>
      </c>
      <c r="E39" s="23">
        <f t="shared" si="21"/>
        <v>25.098210999999996</v>
      </c>
      <c r="F39" s="15">
        <f t="shared" si="24"/>
        <v>301.17853199999996</v>
      </c>
      <c r="G39" s="15">
        <f t="shared" si="22"/>
        <v>2364.0671541199999</v>
      </c>
      <c r="H39" s="20">
        <f t="shared" si="25"/>
        <v>1481.32</v>
      </c>
      <c r="I39" s="15">
        <f t="shared" si="26"/>
        <v>34681.095686120003</v>
      </c>
      <c r="J39" s="15">
        <f t="shared" si="27"/>
        <v>32317.028532</v>
      </c>
      <c r="L39" s="32"/>
    </row>
    <row r="40" spans="1:12" s="3" customFormat="1" ht="15.95" customHeight="1" x14ac:dyDescent="0.2">
      <c r="A40" s="6">
        <v>8</v>
      </c>
      <c r="B40" s="15">
        <v>18247</v>
      </c>
      <c r="C40" s="15">
        <f t="shared" si="23"/>
        <v>2544.54</v>
      </c>
      <c r="D40" s="15">
        <f t="shared" si="20"/>
        <v>30534.53</v>
      </c>
      <c r="E40" s="23">
        <f t="shared" si="21"/>
        <v>25.098210999999996</v>
      </c>
      <c r="F40" s="15">
        <f>E40*12</f>
        <v>301.17853199999996</v>
      </c>
      <c r="G40" s="15">
        <f t="shared" si="22"/>
        <v>2364.0671541199999</v>
      </c>
      <c r="H40" s="20">
        <f t="shared" si="25"/>
        <v>1481.32</v>
      </c>
      <c r="I40" s="15">
        <f t="shared" si="26"/>
        <v>34681.095686120003</v>
      </c>
      <c r="J40" s="15">
        <f t="shared" si="27"/>
        <v>32317.028532</v>
      </c>
      <c r="L40" s="32"/>
    </row>
    <row r="41" spans="1:12" s="3" customFormat="1" ht="15.95" customHeight="1" x14ac:dyDescent="0.2">
      <c r="A41" s="6">
        <v>9</v>
      </c>
      <c r="B41" s="15">
        <v>18920</v>
      </c>
      <c r="C41" s="15">
        <f t="shared" si="23"/>
        <v>2638.39</v>
      </c>
      <c r="D41" s="15">
        <f t="shared" si="20"/>
        <v>31660.73</v>
      </c>
      <c r="E41" s="23">
        <f t="shared" si="21"/>
        <v>0</v>
      </c>
      <c r="F41" s="15">
        <f t="shared" si="24"/>
        <v>0</v>
      </c>
      <c r="G41" s="15">
        <f t="shared" si="22"/>
        <v>2427.3188</v>
      </c>
      <c r="H41" s="20">
        <f t="shared" si="25"/>
        <v>1501.94</v>
      </c>
      <c r="I41" s="15">
        <f t="shared" si="26"/>
        <v>35589.988799999999</v>
      </c>
      <c r="J41" s="15">
        <f t="shared" si="27"/>
        <v>33162.67</v>
      </c>
      <c r="L41" s="32"/>
    </row>
    <row r="42" spans="1:12" s="3" customFormat="1" ht="15.95" customHeight="1" x14ac:dyDescent="0.2">
      <c r="A42" s="6">
        <v>10</v>
      </c>
      <c r="B42" s="15">
        <v>18920</v>
      </c>
      <c r="C42" s="15">
        <f t="shared" si="23"/>
        <v>2638.39</v>
      </c>
      <c r="D42" s="15">
        <f t="shared" si="20"/>
        <v>31660.73</v>
      </c>
      <c r="E42" s="15">
        <f t="shared" si="21"/>
        <v>0</v>
      </c>
      <c r="F42" s="15">
        <f t="shared" si="24"/>
        <v>0</v>
      </c>
      <c r="G42" s="15">
        <f t="shared" si="22"/>
        <v>2427.3188</v>
      </c>
      <c r="H42" s="20">
        <f t="shared" si="25"/>
        <v>1501.94</v>
      </c>
      <c r="I42" s="15">
        <f t="shared" si="26"/>
        <v>35589.988799999999</v>
      </c>
      <c r="J42" s="15">
        <f t="shared" si="27"/>
        <v>33162.67</v>
      </c>
      <c r="L42" s="32"/>
    </row>
    <row r="43" spans="1:12" s="3" customFormat="1" ht="15.95" customHeight="1" x14ac:dyDescent="0.2">
      <c r="A43" s="6">
        <v>11</v>
      </c>
      <c r="B43" s="15">
        <v>19593</v>
      </c>
      <c r="C43" s="15">
        <f t="shared" si="23"/>
        <v>2732.24</v>
      </c>
      <c r="D43" s="15">
        <f t="shared" si="20"/>
        <v>32786.93</v>
      </c>
      <c r="E43" s="15">
        <f t="shared" si="21"/>
        <v>0</v>
      </c>
      <c r="F43" s="15">
        <f t="shared" si="24"/>
        <v>0</v>
      </c>
      <c r="G43" s="15">
        <f t="shared" si="22"/>
        <v>2513.6608000000001</v>
      </c>
      <c r="H43" s="20">
        <f t="shared" si="25"/>
        <v>1530.1</v>
      </c>
      <c r="I43" s="15">
        <f t="shared" si="26"/>
        <v>36830.690799999997</v>
      </c>
      <c r="J43" s="15">
        <f t="shared" si="27"/>
        <v>34317.03</v>
      </c>
      <c r="L43" s="32"/>
    </row>
    <row r="44" spans="1:12" s="3" customFormat="1" ht="15.95" customHeight="1" x14ac:dyDescent="0.2">
      <c r="A44" s="6">
        <v>12</v>
      </c>
      <c r="B44" s="15">
        <v>19593</v>
      </c>
      <c r="C44" s="15">
        <f t="shared" si="23"/>
        <v>2732.24</v>
      </c>
      <c r="D44" s="15">
        <f t="shared" si="20"/>
        <v>32786.93</v>
      </c>
      <c r="E44" s="15">
        <f t="shared" si="21"/>
        <v>0</v>
      </c>
      <c r="F44" s="15">
        <f t="shared" si="24"/>
        <v>0</v>
      </c>
      <c r="G44" s="15">
        <f t="shared" si="22"/>
        <v>2513.6608000000001</v>
      </c>
      <c r="H44" s="20">
        <f t="shared" si="25"/>
        <v>1530.1</v>
      </c>
      <c r="I44" s="15">
        <f t="shared" si="26"/>
        <v>36830.690799999997</v>
      </c>
      <c r="J44" s="15">
        <f t="shared" si="27"/>
        <v>34317.03</v>
      </c>
      <c r="L44" s="32"/>
    </row>
    <row r="45" spans="1:12" s="3" customFormat="1" ht="15.95" customHeight="1" x14ac:dyDescent="0.2">
      <c r="A45" s="6">
        <v>13</v>
      </c>
      <c r="B45" s="15">
        <v>20218</v>
      </c>
      <c r="C45" s="15">
        <f t="shared" ref="C45:C50" si="28">ROUND(D45/12,2)</f>
        <v>2819.4</v>
      </c>
      <c r="D45" s="15">
        <f t="shared" si="20"/>
        <v>33832.800000000003</v>
      </c>
      <c r="E45" s="15">
        <f t="shared" si="21"/>
        <v>0</v>
      </c>
      <c r="F45" s="15">
        <f t="shared" si="24"/>
        <v>0</v>
      </c>
      <c r="G45" s="15">
        <f t="shared" ref="G45:G50" si="29">(C45+E45)*0.92</f>
        <v>2593.8480000000004</v>
      </c>
      <c r="H45" s="20">
        <f t="shared" si="25"/>
        <v>1556.24</v>
      </c>
      <c r="I45" s="15">
        <f t="shared" ref="I45:I50" si="30">SUM(D45,F45,G45,H45)</f>
        <v>37982.887999999999</v>
      </c>
      <c r="J45" s="15">
        <f t="shared" ref="J45:J50" si="31">SUM(D45,F45,H45)</f>
        <v>35389.040000000001</v>
      </c>
      <c r="L45" s="32"/>
    </row>
    <row r="46" spans="1:12" s="3" customFormat="1" ht="15.95" customHeight="1" x14ac:dyDescent="0.2">
      <c r="A46" s="6">
        <v>14</v>
      </c>
      <c r="B46" s="15">
        <v>20218</v>
      </c>
      <c r="C46" s="15">
        <f t="shared" si="28"/>
        <v>2819.4</v>
      </c>
      <c r="D46" s="15">
        <f t="shared" si="20"/>
        <v>33832.800000000003</v>
      </c>
      <c r="E46" s="15">
        <f t="shared" si="21"/>
        <v>0</v>
      </c>
      <c r="F46" s="15">
        <f t="shared" si="24"/>
        <v>0</v>
      </c>
      <c r="G46" s="15">
        <f t="shared" si="29"/>
        <v>2593.8480000000004</v>
      </c>
      <c r="H46" s="20">
        <f t="shared" si="25"/>
        <v>1556.24</v>
      </c>
      <c r="I46" s="15">
        <f t="shared" si="30"/>
        <v>37982.887999999999</v>
      </c>
      <c r="J46" s="15">
        <f t="shared" si="31"/>
        <v>35389.040000000001</v>
      </c>
      <c r="L46" s="32"/>
    </row>
    <row r="47" spans="1:12" s="3" customFormat="1" ht="15.95" customHeight="1" x14ac:dyDescent="0.2">
      <c r="A47" s="6">
        <v>15</v>
      </c>
      <c r="B47" s="15">
        <v>20843</v>
      </c>
      <c r="C47" s="15">
        <f t="shared" si="28"/>
        <v>2906.56</v>
      </c>
      <c r="D47" s="15">
        <f t="shared" si="20"/>
        <v>34878.68</v>
      </c>
      <c r="E47" s="15">
        <f t="shared" si="21"/>
        <v>0</v>
      </c>
      <c r="F47" s="15">
        <f t="shared" si="24"/>
        <v>0</v>
      </c>
      <c r="G47" s="15">
        <f t="shared" si="29"/>
        <v>2674.0352000000003</v>
      </c>
      <c r="H47" s="20">
        <f t="shared" si="25"/>
        <v>1582.39</v>
      </c>
      <c r="I47" s="15">
        <f t="shared" si="30"/>
        <v>39135.105199999998</v>
      </c>
      <c r="J47" s="15">
        <f t="shared" si="31"/>
        <v>36461.07</v>
      </c>
      <c r="L47" s="32"/>
    </row>
    <row r="48" spans="1:12" s="3" customFormat="1" ht="15.95" customHeight="1" x14ac:dyDescent="0.2">
      <c r="A48" s="6">
        <v>16</v>
      </c>
      <c r="B48" s="15">
        <v>20843</v>
      </c>
      <c r="C48" s="15">
        <f t="shared" si="28"/>
        <v>2906.56</v>
      </c>
      <c r="D48" s="15">
        <f t="shared" si="20"/>
        <v>34878.68</v>
      </c>
      <c r="E48" s="15">
        <f t="shared" si="21"/>
        <v>0</v>
      </c>
      <c r="F48" s="15">
        <f t="shared" ref="F48:F54" si="32">E48*12</f>
        <v>0</v>
      </c>
      <c r="G48" s="15">
        <f t="shared" si="29"/>
        <v>2674.0352000000003</v>
      </c>
      <c r="H48" s="20">
        <f t="shared" si="25"/>
        <v>1582.39</v>
      </c>
      <c r="I48" s="15">
        <f t="shared" si="30"/>
        <v>39135.105199999998</v>
      </c>
      <c r="J48" s="15">
        <f t="shared" si="31"/>
        <v>36461.07</v>
      </c>
      <c r="L48" s="32"/>
    </row>
    <row r="49" spans="1:12" s="3" customFormat="1" ht="15.95" customHeight="1" x14ac:dyDescent="0.2">
      <c r="A49" s="6">
        <v>17</v>
      </c>
      <c r="B49" s="15">
        <v>21468</v>
      </c>
      <c r="C49" s="15">
        <f t="shared" si="28"/>
        <v>2993.71</v>
      </c>
      <c r="D49" s="15">
        <f>ROUND(B49*$F$3,2)</f>
        <v>35924.550000000003</v>
      </c>
      <c r="E49" s="15">
        <f t="shared" si="21"/>
        <v>0</v>
      </c>
      <c r="F49" s="15">
        <f t="shared" si="32"/>
        <v>0</v>
      </c>
      <c r="G49" s="15">
        <f t="shared" si="29"/>
        <v>2754.2132000000001</v>
      </c>
      <c r="H49" s="20">
        <f t="shared" si="25"/>
        <v>1608.54</v>
      </c>
      <c r="I49" s="15">
        <f t="shared" si="30"/>
        <v>40287.303200000002</v>
      </c>
      <c r="J49" s="15">
        <f t="shared" si="31"/>
        <v>37533.090000000004</v>
      </c>
      <c r="L49" s="32"/>
    </row>
    <row r="50" spans="1:12" s="3" customFormat="1" ht="15.95" customHeight="1" x14ac:dyDescent="0.2">
      <c r="A50" s="6">
        <v>18</v>
      </c>
      <c r="B50" s="15">
        <v>21468</v>
      </c>
      <c r="C50" s="15">
        <f t="shared" si="28"/>
        <v>2993.71</v>
      </c>
      <c r="D50" s="15">
        <f t="shared" si="20"/>
        <v>35924.550000000003</v>
      </c>
      <c r="E50" s="15">
        <f t="shared" si="21"/>
        <v>0</v>
      </c>
      <c r="F50" s="15">
        <f t="shared" si="32"/>
        <v>0</v>
      </c>
      <c r="G50" s="15">
        <f t="shared" si="29"/>
        <v>2754.2132000000001</v>
      </c>
      <c r="H50" s="20">
        <f t="shared" si="25"/>
        <v>1608.54</v>
      </c>
      <c r="I50" s="15">
        <f t="shared" si="30"/>
        <v>40287.303200000002</v>
      </c>
      <c r="J50" s="15">
        <f t="shared" si="31"/>
        <v>37533.090000000004</v>
      </c>
      <c r="L50" s="32"/>
    </row>
    <row r="51" spans="1:12" s="3" customFormat="1" ht="15.95" customHeight="1" x14ac:dyDescent="0.2">
      <c r="A51" s="6">
        <v>19</v>
      </c>
      <c r="B51" s="15">
        <v>22093</v>
      </c>
      <c r="C51" s="15">
        <f>ROUND(D51/12,2)</f>
        <v>3080.87</v>
      </c>
      <c r="D51" s="15">
        <f>ROUND(B51*$F$3,2)</f>
        <v>36970.43</v>
      </c>
      <c r="E51" s="15">
        <f t="shared" si="21"/>
        <v>0</v>
      </c>
      <c r="F51" s="15">
        <f t="shared" si="32"/>
        <v>0</v>
      </c>
      <c r="G51" s="15">
        <f>(C51+E51)*0.92</f>
        <v>2834.4004</v>
      </c>
      <c r="H51" s="20">
        <f t="shared" si="25"/>
        <v>1634.68</v>
      </c>
      <c r="I51" s="15">
        <f>SUM(D51,F51,G51,H51)</f>
        <v>41439.510399999999</v>
      </c>
      <c r="J51" s="15">
        <f>SUM(D51,F51,H51)</f>
        <v>38605.11</v>
      </c>
      <c r="L51" s="32"/>
    </row>
    <row r="52" spans="1:12" s="3" customFormat="1" ht="15.95" customHeight="1" x14ac:dyDescent="0.2">
      <c r="A52" s="6">
        <v>20</v>
      </c>
      <c r="B52" s="15">
        <v>22093</v>
      </c>
      <c r="C52" s="15">
        <f>ROUND(D52/12,2)</f>
        <v>3080.87</v>
      </c>
      <c r="D52" s="15">
        <f>ROUND(B52*$F$3,2)</f>
        <v>36970.43</v>
      </c>
      <c r="E52" s="15">
        <f t="shared" si="21"/>
        <v>0</v>
      </c>
      <c r="F52" s="15">
        <f t="shared" si="32"/>
        <v>0</v>
      </c>
      <c r="G52" s="15">
        <f>(C52+E52)*0.92</f>
        <v>2834.4004</v>
      </c>
      <c r="H52" s="20">
        <f t="shared" si="25"/>
        <v>1634.68</v>
      </c>
      <c r="I52" s="15">
        <f>SUM(D52,F52,G52,H52)</f>
        <v>41439.510399999999</v>
      </c>
      <c r="J52" s="15">
        <f>SUM(D52,F52,H52)</f>
        <v>38605.11</v>
      </c>
      <c r="L52" s="32"/>
    </row>
    <row r="53" spans="1:12" s="3" customFormat="1" ht="15.75" customHeight="1" x14ac:dyDescent="0.2">
      <c r="A53" s="6">
        <v>21</v>
      </c>
      <c r="B53" s="15">
        <v>22718</v>
      </c>
      <c r="C53" s="15">
        <f>ROUND(D53/12,2)</f>
        <v>3168.03</v>
      </c>
      <c r="D53" s="15">
        <f>ROUND(B53*$F$3,2)</f>
        <v>38016.300000000003</v>
      </c>
      <c r="E53" s="15">
        <f t="shared" si="21"/>
        <v>0</v>
      </c>
      <c r="F53" s="15">
        <f t="shared" si="32"/>
        <v>0</v>
      </c>
      <c r="G53" s="15">
        <f>(C53+E53)*0.92</f>
        <v>2914.5876000000003</v>
      </c>
      <c r="H53" s="20">
        <f t="shared" si="25"/>
        <v>1660.83</v>
      </c>
      <c r="I53" s="15">
        <f>SUM(D53,F53,G53,H53)</f>
        <v>42591.717600000004</v>
      </c>
      <c r="J53" s="15">
        <f>SUM(D53,F53,H53)</f>
        <v>39677.130000000005</v>
      </c>
      <c r="L53" s="32"/>
    </row>
    <row r="54" spans="1:12" s="3" customFormat="1" ht="15.75" customHeight="1" x14ac:dyDescent="0.2">
      <c r="A54" s="6">
        <v>22</v>
      </c>
      <c r="B54" s="15">
        <v>22718</v>
      </c>
      <c r="C54" s="15">
        <f>ROUND(D54/12,2)</f>
        <v>3168.03</v>
      </c>
      <c r="D54" s="15">
        <f>ROUND(B54*$F$3,2)</f>
        <v>38016.300000000003</v>
      </c>
      <c r="E54" s="15">
        <f t="shared" si="21"/>
        <v>0</v>
      </c>
      <c r="F54" s="15">
        <f t="shared" si="32"/>
        <v>0</v>
      </c>
      <c r="G54" s="15">
        <f>(C54+E54)*0.92</f>
        <v>2914.5876000000003</v>
      </c>
      <c r="H54" s="20">
        <f t="shared" si="25"/>
        <v>1660.83</v>
      </c>
      <c r="I54" s="15">
        <f>SUM(D54,F54,G54,H54)</f>
        <v>42591.717600000004</v>
      </c>
      <c r="J54" s="15">
        <f>SUM(D54,F54,H54)</f>
        <v>39677.130000000005</v>
      </c>
      <c r="L54" s="32"/>
    </row>
    <row r="55" spans="1:12" s="5" customFormat="1" ht="15.95" customHeight="1" x14ac:dyDescent="0.2">
      <c r="A55" s="6">
        <v>23</v>
      </c>
      <c r="B55" s="15">
        <v>23343</v>
      </c>
      <c r="C55" s="15">
        <f>ROUND(D55/12,2)</f>
        <v>3255.18</v>
      </c>
      <c r="D55" s="15">
        <f>ROUND(B55*$F$3,2)</f>
        <v>39062.18</v>
      </c>
      <c r="E55" s="15">
        <f t="shared" si="21"/>
        <v>0</v>
      </c>
      <c r="F55" s="15">
        <f t="shared" ref="F55" si="33">E55*12</f>
        <v>0</v>
      </c>
      <c r="G55" s="15">
        <f>(C55+E55)*0.92</f>
        <v>2994.7656000000002</v>
      </c>
      <c r="H55" s="20">
        <f t="shared" si="25"/>
        <v>1686.98</v>
      </c>
      <c r="I55" s="15">
        <f>SUM(D55,F55,G55,H55)</f>
        <v>43743.925600000002</v>
      </c>
      <c r="J55" s="15">
        <f>SUM(D55,F55,H55)</f>
        <v>40749.160000000003</v>
      </c>
      <c r="L55" s="32"/>
    </row>
    <row r="56" spans="1:12" s="3" customFormat="1" ht="30" customHeight="1" x14ac:dyDescent="0.2">
      <c r="A56" s="8" t="s">
        <v>11</v>
      </c>
      <c r="B56" s="2"/>
      <c r="D56" s="2"/>
      <c r="E56" s="2"/>
      <c r="F56" s="2"/>
      <c r="G56" s="2"/>
      <c r="H56" s="18"/>
      <c r="I56" s="2"/>
      <c r="L56" s="32"/>
    </row>
    <row r="57" spans="1:12" s="3" customFormat="1" ht="15.95" customHeight="1" x14ac:dyDescent="0.2">
      <c r="A57" s="4" t="s">
        <v>1</v>
      </c>
      <c r="B57" s="4" t="s">
        <v>2</v>
      </c>
      <c r="C57" s="4" t="s">
        <v>3</v>
      </c>
      <c r="D57" s="4" t="s">
        <v>4</v>
      </c>
      <c r="E57" s="4" t="s">
        <v>5</v>
      </c>
      <c r="F57" s="4" t="s">
        <v>6</v>
      </c>
      <c r="G57" s="4" t="s">
        <v>7</v>
      </c>
      <c r="H57" s="19" t="s">
        <v>8</v>
      </c>
      <c r="I57" s="4" t="s">
        <v>9</v>
      </c>
      <c r="J57" s="4" t="s">
        <v>10</v>
      </c>
      <c r="L57" s="32"/>
    </row>
    <row r="58" spans="1:12" s="3" customFormat="1" ht="15.95" customHeight="1" x14ac:dyDescent="0.2">
      <c r="A58" s="6">
        <v>0</v>
      </c>
      <c r="B58" s="15">
        <v>14273.7</v>
      </c>
      <c r="C58" s="15">
        <f>ROUND(D58/12,2)</f>
        <v>1990.47</v>
      </c>
      <c r="D58" s="15">
        <f t="shared" ref="D58:D76" si="34">ROUND(B58*$F$3,2)</f>
        <v>23885.61</v>
      </c>
      <c r="E58" s="23">
        <f t="shared" ref="E58:E81" si="35">IF(B58&lt;=16421.84,359.95*$F$3/12,IF(AND(16421.84&lt;B58,B58&lt;=18695.86),179.98*$F$3/12,0))</f>
        <v>50.195027500000002</v>
      </c>
      <c r="F58" s="15">
        <f>E58*12</f>
        <v>602.34032999999999</v>
      </c>
      <c r="G58" s="15">
        <f>(C58+E58)*0.92</f>
        <v>1877.4118253000001</v>
      </c>
      <c r="H58" s="20">
        <f>ROUND(710.4228+2.5%*(D58+F58),2)</f>
        <v>1322.62</v>
      </c>
      <c r="I58" s="15">
        <f>SUM(D58,F58,G58,H58)</f>
        <v>27687.9821553</v>
      </c>
      <c r="J58" s="15">
        <f>SUM(D58,F58,H58)</f>
        <v>25810.570329999999</v>
      </c>
      <c r="L58" s="32"/>
    </row>
    <row r="59" spans="1:12" s="3" customFormat="1" ht="15.95" customHeight="1" x14ac:dyDescent="0.2">
      <c r="A59" s="6">
        <v>1</v>
      </c>
      <c r="B59" s="15">
        <v>14541.01</v>
      </c>
      <c r="C59" s="15">
        <f t="shared" ref="C59:C70" si="36">ROUND(D59/12,2)</f>
        <v>2027.74</v>
      </c>
      <c r="D59" s="15">
        <f t="shared" si="34"/>
        <v>24332.93</v>
      </c>
      <c r="E59" s="23">
        <f t="shared" si="35"/>
        <v>50.195027500000002</v>
      </c>
      <c r="F59" s="15">
        <f t="shared" ref="F59:F73" si="37">E59*12</f>
        <v>602.34032999999999</v>
      </c>
      <c r="G59" s="15">
        <f t="shared" ref="G59:G70" si="38">(C59+E59)*0.92</f>
        <v>1911.7002253000003</v>
      </c>
      <c r="H59" s="20">
        <f t="shared" ref="H59:H81" si="39">ROUND(710.4228+2.5%*(D59+F59),2)</f>
        <v>1333.8</v>
      </c>
      <c r="I59" s="15">
        <f t="shared" ref="I59:I70" si="40">SUM(D59,F59,G59,H59)</f>
        <v>28180.770555299998</v>
      </c>
      <c r="J59" s="15">
        <f t="shared" ref="J59:J70" si="41">SUM(D59,F59,H59)</f>
        <v>26269.070329999999</v>
      </c>
      <c r="L59" s="32"/>
    </row>
    <row r="60" spans="1:12" s="3" customFormat="1" ht="15.95" customHeight="1" x14ac:dyDescent="0.2">
      <c r="A60" s="6">
        <v>2</v>
      </c>
      <c r="B60" s="15">
        <v>14808.32</v>
      </c>
      <c r="C60" s="15">
        <f t="shared" si="36"/>
        <v>2065.02</v>
      </c>
      <c r="D60" s="15">
        <f t="shared" si="34"/>
        <v>24780.240000000002</v>
      </c>
      <c r="E60" s="23">
        <f t="shared" si="35"/>
        <v>50.195027500000002</v>
      </c>
      <c r="F60" s="15">
        <f t="shared" si="37"/>
        <v>602.34032999999999</v>
      </c>
      <c r="G60" s="15">
        <f t="shared" si="38"/>
        <v>1945.9978252999999</v>
      </c>
      <c r="H60" s="20">
        <f t="shared" si="39"/>
        <v>1344.99</v>
      </c>
      <c r="I60" s="15">
        <f t="shared" si="40"/>
        <v>28673.568155300003</v>
      </c>
      <c r="J60" s="15">
        <f t="shared" si="41"/>
        <v>26727.570330000002</v>
      </c>
      <c r="L60" s="32"/>
    </row>
    <row r="61" spans="1:12" s="3" customFormat="1" ht="15.95" customHeight="1" x14ac:dyDescent="0.2">
      <c r="A61" s="6">
        <v>3</v>
      </c>
      <c r="B61" s="15">
        <v>15075.63</v>
      </c>
      <c r="C61" s="15">
        <f t="shared" si="36"/>
        <v>2102.3000000000002</v>
      </c>
      <c r="D61" s="15">
        <f t="shared" si="34"/>
        <v>25227.56</v>
      </c>
      <c r="E61" s="23">
        <f t="shared" si="35"/>
        <v>50.195027500000002</v>
      </c>
      <c r="F61" s="15">
        <f t="shared" si="37"/>
        <v>602.34032999999999</v>
      </c>
      <c r="G61" s="15">
        <f t="shared" si="38"/>
        <v>1980.2954253000003</v>
      </c>
      <c r="H61" s="20">
        <f t="shared" si="39"/>
        <v>1356.17</v>
      </c>
      <c r="I61" s="15">
        <f t="shared" si="40"/>
        <v>29166.365755300001</v>
      </c>
      <c r="J61" s="15">
        <f t="shared" si="41"/>
        <v>27186.070330000002</v>
      </c>
      <c r="L61" s="32"/>
    </row>
    <row r="62" spans="1:12" s="3" customFormat="1" ht="15.95" customHeight="1" x14ac:dyDescent="0.2">
      <c r="A62" s="6">
        <v>4</v>
      </c>
      <c r="B62" s="15">
        <v>15075.63</v>
      </c>
      <c r="C62" s="15">
        <f t="shared" si="36"/>
        <v>2102.3000000000002</v>
      </c>
      <c r="D62" s="15">
        <f t="shared" si="34"/>
        <v>25227.56</v>
      </c>
      <c r="E62" s="23">
        <f t="shared" si="35"/>
        <v>50.195027500000002</v>
      </c>
      <c r="F62" s="15">
        <f t="shared" si="37"/>
        <v>602.34032999999999</v>
      </c>
      <c r="G62" s="15">
        <f t="shared" si="38"/>
        <v>1980.2954253000003</v>
      </c>
      <c r="H62" s="20">
        <f t="shared" si="39"/>
        <v>1356.17</v>
      </c>
      <c r="I62" s="15">
        <f t="shared" si="40"/>
        <v>29166.365755300001</v>
      </c>
      <c r="J62" s="15">
        <f t="shared" si="41"/>
        <v>27186.070330000002</v>
      </c>
      <c r="L62" s="32"/>
    </row>
    <row r="63" spans="1:12" s="3" customFormat="1" ht="15.95" customHeight="1" x14ac:dyDescent="0.2">
      <c r="A63" s="6">
        <v>5</v>
      </c>
      <c r="B63" s="15">
        <v>15431.97</v>
      </c>
      <c r="C63" s="15">
        <f t="shared" si="36"/>
        <v>2151.9899999999998</v>
      </c>
      <c r="D63" s="15">
        <f t="shared" si="34"/>
        <v>25823.86</v>
      </c>
      <c r="E63" s="23">
        <f t="shared" si="35"/>
        <v>50.195027500000002</v>
      </c>
      <c r="F63" s="15">
        <f t="shared" si="37"/>
        <v>602.34032999999999</v>
      </c>
      <c r="G63" s="15">
        <f t="shared" si="38"/>
        <v>2026.0102252999998</v>
      </c>
      <c r="H63" s="20">
        <f t="shared" si="39"/>
        <v>1371.08</v>
      </c>
      <c r="I63" s="15">
        <f t="shared" si="40"/>
        <v>29823.290555300002</v>
      </c>
      <c r="J63" s="15">
        <f t="shared" si="41"/>
        <v>27797.280330000001</v>
      </c>
      <c r="L63" s="32"/>
    </row>
    <row r="64" spans="1:12" s="3" customFormat="1" ht="15.95" customHeight="1" x14ac:dyDescent="0.2">
      <c r="A64" s="6">
        <v>6</v>
      </c>
      <c r="B64" s="15">
        <v>15431.97</v>
      </c>
      <c r="C64" s="15">
        <f t="shared" si="36"/>
        <v>2151.9899999999998</v>
      </c>
      <c r="D64" s="15">
        <f t="shared" si="34"/>
        <v>25823.86</v>
      </c>
      <c r="E64" s="23">
        <f t="shared" si="35"/>
        <v>50.195027500000002</v>
      </c>
      <c r="F64" s="15">
        <f t="shared" si="37"/>
        <v>602.34032999999999</v>
      </c>
      <c r="G64" s="15">
        <f t="shared" si="38"/>
        <v>2026.0102252999998</v>
      </c>
      <c r="H64" s="20">
        <f t="shared" si="39"/>
        <v>1371.08</v>
      </c>
      <c r="I64" s="15">
        <f t="shared" si="40"/>
        <v>29823.290555300002</v>
      </c>
      <c r="J64" s="15">
        <f t="shared" si="41"/>
        <v>27797.280330000001</v>
      </c>
      <c r="L64" s="32"/>
    </row>
    <row r="65" spans="1:12" s="3" customFormat="1" ht="15.95" customHeight="1" x14ac:dyDescent="0.2">
      <c r="A65" s="6">
        <v>7</v>
      </c>
      <c r="B65" s="15">
        <v>15788.31</v>
      </c>
      <c r="C65" s="15">
        <f t="shared" si="36"/>
        <v>2201.6799999999998</v>
      </c>
      <c r="D65" s="15">
        <f t="shared" si="34"/>
        <v>26420.16</v>
      </c>
      <c r="E65" s="23">
        <f t="shared" si="35"/>
        <v>50.195027500000002</v>
      </c>
      <c r="F65" s="15">
        <f t="shared" si="37"/>
        <v>602.34032999999999</v>
      </c>
      <c r="G65" s="15">
        <f t="shared" si="38"/>
        <v>2071.7250252999997</v>
      </c>
      <c r="H65" s="20">
        <f t="shared" si="39"/>
        <v>1385.99</v>
      </c>
      <c r="I65" s="15">
        <f t="shared" si="40"/>
        <v>30480.215355299999</v>
      </c>
      <c r="J65" s="15">
        <f t="shared" si="41"/>
        <v>28408.490330000001</v>
      </c>
      <c r="L65" s="32"/>
    </row>
    <row r="66" spans="1:12" s="3" customFormat="1" ht="15.95" customHeight="1" x14ac:dyDescent="0.2">
      <c r="A66" s="6">
        <v>8</v>
      </c>
      <c r="B66" s="15">
        <v>15788.31</v>
      </c>
      <c r="C66" s="15">
        <f t="shared" si="36"/>
        <v>2201.6799999999998</v>
      </c>
      <c r="D66" s="15">
        <f t="shared" si="34"/>
        <v>26420.16</v>
      </c>
      <c r="E66" s="23">
        <f t="shared" si="35"/>
        <v>50.195027500000002</v>
      </c>
      <c r="F66" s="15">
        <f t="shared" si="37"/>
        <v>602.34032999999999</v>
      </c>
      <c r="G66" s="15">
        <f t="shared" si="38"/>
        <v>2071.7250252999997</v>
      </c>
      <c r="H66" s="20">
        <f t="shared" si="39"/>
        <v>1385.99</v>
      </c>
      <c r="I66" s="15">
        <f t="shared" si="40"/>
        <v>30480.215355299999</v>
      </c>
      <c r="J66" s="15">
        <f t="shared" si="41"/>
        <v>28408.490330000001</v>
      </c>
      <c r="L66" s="32"/>
    </row>
    <row r="67" spans="1:12" s="3" customFormat="1" ht="15.95" customHeight="1" x14ac:dyDescent="0.2">
      <c r="A67" s="6">
        <v>9</v>
      </c>
      <c r="B67" s="15">
        <v>16411.919999999998</v>
      </c>
      <c r="C67" s="15">
        <f t="shared" si="36"/>
        <v>2288.64</v>
      </c>
      <c r="D67" s="15">
        <f t="shared" si="34"/>
        <v>27463.71</v>
      </c>
      <c r="E67" s="23">
        <f t="shared" si="35"/>
        <v>50.195027500000002</v>
      </c>
      <c r="F67" s="15">
        <f t="shared" si="37"/>
        <v>602.34032999999999</v>
      </c>
      <c r="G67" s="15">
        <f t="shared" si="38"/>
        <v>2151.7282252999998</v>
      </c>
      <c r="H67" s="20">
        <f t="shared" si="39"/>
        <v>1412.07</v>
      </c>
      <c r="I67" s="15">
        <f t="shared" si="40"/>
        <v>31629.848555299999</v>
      </c>
      <c r="J67" s="15">
        <f t="shared" si="41"/>
        <v>29478.120329999998</v>
      </c>
      <c r="L67" s="32"/>
    </row>
    <row r="68" spans="1:12" s="3" customFormat="1" ht="15.95" customHeight="1" x14ac:dyDescent="0.2">
      <c r="A68" s="6">
        <v>10</v>
      </c>
      <c r="B68" s="15">
        <v>16411.919999999998</v>
      </c>
      <c r="C68" s="15">
        <f t="shared" si="36"/>
        <v>2288.64</v>
      </c>
      <c r="D68" s="15">
        <f t="shared" si="34"/>
        <v>27463.71</v>
      </c>
      <c r="E68" s="23">
        <f t="shared" si="35"/>
        <v>50.195027500000002</v>
      </c>
      <c r="F68" s="15">
        <f t="shared" si="37"/>
        <v>602.34032999999999</v>
      </c>
      <c r="G68" s="15">
        <f t="shared" si="38"/>
        <v>2151.7282252999998</v>
      </c>
      <c r="H68" s="20">
        <f t="shared" si="39"/>
        <v>1412.07</v>
      </c>
      <c r="I68" s="15">
        <f t="shared" si="40"/>
        <v>31629.848555299999</v>
      </c>
      <c r="J68" s="15">
        <f t="shared" si="41"/>
        <v>29478.120329999998</v>
      </c>
      <c r="L68" s="32"/>
    </row>
    <row r="69" spans="1:12" s="3" customFormat="1" ht="15.95" customHeight="1" x14ac:dyDescent="0.2">
      <c r="A69" s="6">
        <v>11</v>
      </c>
      <c r="B69" s="15">
        <v>17035.53</v>
      </c>
      <c r="C69" s="15">
        <f t="shared" si="36"/>
        <v>2375.61</v>
      </c>
      <c r="D69" s="15">
        <f t="shared" si="34"/>
        <v>28507.26</v>
      </c>
      <c r="E69" s="23">
        <f t="shared" si="35"/>
        <v>25.098210999999996</v>
      </c>
      <c r="F69" s="15">
        <f t="shared" si="37"/>
        <v>301.17853199999996</v>
      </c>
      <c r="G69" s="15">
        <f t="shared" si="38"/>
        <v>2208.6515541200001</v>
      </c>
      <c r="H69" s="20">
        <f t="shared" si="39"/>
        <v>1430.63</v>
      </c>
      <c r="I69" s="15">
        <f t="shared" si="40"/>
        <v>32447.72008612</v>
      </c>
      <c r="J69" s="15">
        <f t="shared" si="41"/>
        <v>30239.068532000001</v>
      </c>
      <c r="L69" s="32"/>
    </row>
    <row r="70" spans="1:12" s="3" customFormat="1" ht="15.95" customHeight="1" x14ac:dyDescent="0.2">
      <c r="A70" s="6">
        <v>12</v>
      </c>
      <c r="B70" s="15">
        <v>17035.53</v>
      </c>
      <c r="C70" s="15">
        <f t="shared" si="36"/>
        <v>2375.61</v>
      </c>
      <c r="D70" s="15">
        <f t="shared" si="34"/>
        <v>28507.26</v>
      </c>
      <c r="E70" s="23">
        <f t="shared" si="35"/>
        <v>25.098210999999996</v>
      </c>
      <c r="F70" s="15">
        <f t="shared" si="37"/>
        <v>301.17853199999996</v>
      </c>
      <c r="G70" s="15">
        <f t="shared" si="38"/>
        <v>2208.6515541200001</v>
      </c>
      <c r="H70" s="20">
        <f t="shared" si="39"/>
        <v>1430.63</v>
      </c>
      <c r="I70" s="15">
        <f t="shared" si="40"/>
        <v>32447.72008612</v>
      </c>
      <c r="J70" s="15">
        <f t="shared" si="41"/>
        <v>30239.068532000001</v>
      </c>
      <c r="L70" s="32"/>
    </row>
    <row r="71" spans="1:12" s="3" customFormat="1" ht="15.95" customHeight="1" x14ac:dyDescent="0.2">
      <c r="A71" s="6">
        <v>13</v>
      </c>
      <c r="B71" s="15">
        <v>17659.14</v>
      </c>
      <c r="C71" s="15">
        <f t="shared" ref="C71:C76" si="42">ROUND(D71/12,2)</f>
        <v>2462.5700000000002</v>
      </c>
      <c r="D71" s="15">
        <f t="shared" si="34"/>
        <v>29550.799999999999</v>
      </c>
      <c r="E71" s="23">
        <f t="shared" si="35"/>
        <v>25.098210999999996</v>
      </c>
      <c r="F71" s="15">
        <f t="shared" si="37"/>
        <v>301.17853199999996</v>
      </c>
      <c r="G71" s="15">
        <f t="shared" ref="G71:G76" si="43">(C71+E71)*0.92</f>
        <v>2288.6547541200002</v>
      </c>
      <c r="H71" s="20">
        <f t="shared" si="39"/>
        <v>1456.72</v>
      </c>
      <c r="I71" s="15">
        <f t="shared" ref="I71:I76" si="44">SUM(D71,F71,G71,H71)</f>
        <v>33597.35328612</v>
      </c>
      <c r="J71" s="15">
        <f t="shared" ref="J71:J76" si="45">SUM(D71,F71,H71)</f>
        <v>31308.698532000002</v>
      </c>
      <c r="L71" s="32"/>
    </row>
    <row r="72" spans="1:12" s="3" customFormat="1" ht="15.95" customHeight="1" x14ac:dyDescent="0.2">
      <c r="A72" s="6">
        <v>14</v>
      </c>
      <c r="B72" s="15">
        <v>17659.14</v>
      </c>
      <c r="C72" s="15">
        <f t="shared" si="42"/>
        <v>2462.5700000000002</v>
      </c>
      <c r="D72" s="15">
        <f t="shared" si="34"/>
        <v>29550.799999999999</v>
      </c>
      <c r="E72" s="23">
        <f t="shared" si="35"/>
        <v>25.098210999999996</v>
      </c>
      <c r="F72" s="15">
        <f t="shared" si="37"/>
        <v>301.17853199999996</v>
      </c>
      <c r="G72" s="15">
        <f t="shared" si="43"/>
        <v>2288.6547541200002</v>
      </c>
      <c r="H72" s="20">
        <f t="shared" si="39"/>
        <v>1456.72</v>
      </c>
      <c r="I72" s="15">
        <f t="shared" si="44"/>
        <v>33597.35328612</v>
      </c>
      <c r="J72" s="15">
        <f t="shared" si="45"/>
        <v>31308.698532000002</v>
      </c>
      <c r="L72" s="32"/>
    </row>
    <row r="73" spans="1:12" s="3" customFormat="1" ht="15.95" customHeight="1" x14ac:dyDescent="0.2">
      <c r="A73" s="6">
        <v>15</v>
      </c>
      <c r="B73" s="15">
        <v>18282.75</v>
      </c>
      <c r="C73" s="15">
        <f t="shared" si="42"/>
        <v>2549.5300000000002</v>
      </c>
      <c r="D73" s="15">
        <f t="shared" si="34"/>
        <v>30594.35</v>
      </c>
      <c r="E73" s="23">
        <f t="shared" si="35"/>
        <v>25.098210999999996</v>
      </c>
      <c r="F73" s="15">
        <f t="shared" si="37"/>
        <v>301.17853199999996</v>
      </c>
      <c r="G73" s="15">
        <f t="shared" si="43"/>
        <v>2368.6579541200003</v>
      </c>
      <c r="H73" s="20">
        <f t="shared" si="39"/>
        <v>1482.81</v>
      </c>
      <c r="I73" s="15">
        <f t="shared" si="44"/>
        <v>34746.996486119999</v>
      </c>
      <c r="J73" s="15">
        <f t="shared" si="45"/>
        <v>32378.338532000002</v>
      </c>
      <c r="L73" s="32"/>
    </row>
    <row r="74" spans="1:12" s="3" customFormat="1" ht="15.95" customHeight="1" x14ac:dyDescent="0.2">
      <c r="A74" s="6">
        <v>16</v>
      </c>
      <c r="B74" s="15">
        <v>18282.75</v>
      </c>
      <c r="C74" s="15">
        <f t="shared" si="42"/>
        <v>2549.5300000000002</v>
      </c>
      <c r="D74" s="15">
        <f t="shared" si="34"/>
        <v>30594.35</v>
      </c>
      <c r="E74" s="23">
        <f t="shared" si="35"/>
        <v>25.098210999999996</v>
      </c>
      <c r="F74" s="15">
        <f t="shared" ref="F74:F80" si="46">E74*12</f>
        <v>301.17853199999996</v>
      </c>
      <c r="G74" s="15">
        <f t="shared" si="43"/>
        <v>2368.6579541200003</v>
      </c>
      <c r="H74" s="20">
        <f t="shared" si="39"/>
        <v>1482.81</v>
      </c>
      <c r="I74" s="15">
        <f t="shared" si="44"/>
        <v>34746.996486119999</v>
      </c>
      <c r="J74" s="15">
        <f t="shared" si="45"/>
        <v>32378.338532000002</v>
      </c>
      <c r="L74" s="32"/>
    </row>
    <row r="75" spans="1:12" s="3" customFormat="1" ht="15.95" customHeight="1" x14ac:dyDescent="0.2">
      <c r="A75" s="6">
        <v>17</v>
      </c>
      <c r="B75" s="15">
        <v>18906.36</v>
      </c>
      <c r="C75" s="15">
        <f t="shared" si="42"/>
        <v>2636.49</v>
      </c>
      <c r="D75" s="15">
        <f>ROUND(B75*$F$3,2)</f>
        <v>31637.9</v>
      </c>
      <c r="E75" s="23">
        <f t="shared" si="35"/>
        <v>0</v>
      </c>
      <c r="F75" s="15">
        <f t="shared" si="46"/>
        <v>0</v>
      </c>
      <c r="G75" s="15">
        <f t="shared" si="43"/>
        <v>2425.5708</v>
      </c>
      <c r="H75" s="20">
        <f t="shared" si="39"/>
        <v>1501.37</v>
      </c>
      <c r="I75" s="15">
        <f t="shared" si="44"/>
        <v>35564.840800000005</v>
      </c>
      <c r="J75" s="15">
        <f t="shared" si="45"/>
        <v>33139.270000000004</v>
      </c>
      <c r="L75" s="32"/>
    </row>
    <row r="76" spans="1:12" s="3" customFormat="1" ht="15.95" customHeight="1" x14ac:dyDescent="0.2">
      <c r="A76" s="6">
        <v>18</v>
      </c>
      <c r="B76" s="15">
        <v>18906.36</v>
      </c>
      <c r="C76" s="15">
        <f t="shared" si="42"/>
        <v>2636.49</v>
      </c>
      <c r="D76" s="15">
        <f t="shared" si="34"/>
        <v>31637.9</v>
      </c>
      <c r="E76" s="23">
        <f t="shared" si="35"/>
        <v>0</v>
      </c>
      <c r="F76" s="15">
        <f t="shared" si="46"/>
        <v>0</v>
      </c>
      <c r="G76" s="15">
        <f t="shared" si="43"/>
        <v>2425.5708</v>
      </c>
      <c r="H76" s="20">
        <f t="shared" si="39"/>
        <v>1501.37</v>
      </c>
      <c r="I76" s="15">
        <f t="shared" si="44"/>
        <v>35564.840800000005</v>
      </c>
      <c r="J76" s="15">
        <f t="shared" si="45"/>
        <v>33139.270000000004</v>
      </c>
      <c r="L76" s="32"/>
    </row>
    <row r="77" spans="1:12" s="3" customFormat="1" ht="15.95" customHeight="1" x14ac:dyDescent="0.2">
      <c r="A77" s="6">
        <v>19</v>
      </c>
      <c r="B77" s="15">
        <v>19529.97</v>
      </c>
      <c r="C77" s="15">
        <f>ROUND(D77/12,2)</f>
        <v>2723.45</v>
      </c>
      <c r="D77" s="15">
        <f>ROUND(B77*$F$3,2)</f>
        <v>32681.45</v>
      </c>
      <c r="E77" s="23">
        <f t="shared" si="35"/>
        <v>0</v>
      </c>
      <c r="F77" s="15">
        <f t="shared" si="46"/>
        <v>0</v>
      </c>
      <c r="G77" s="15">
        <f>(C77+E77)*0.92</f>
        <v>2505.5740000000001</v>
      </c>
      <c r="H77" s="20">
        <f t="shared" si="39"/>
        <v>1527.46</v>
      </c>
      <c r="I77" s="15">
        <f>SUM(D77,F77,G77,H77)</f>
        <v>36714.483999999997</v>
      </c>
      <c r="J77" s="15">
        <f>SUM(D77,F77,H77)</f>
        <v>34208.910000000003</v>
      </c>
      <c r="L77" s="32"/>
    </row>
    <row r="78" spans="1:12" s="3" customFormat="1" ht="15.75" customHeight="1" x14ac:dyDescent="0.2">
      <c r="A78" s="6">
        <v>20</v>
      </c>
      <c r="B78" s="15">
        <v>19529.97</v>
      </c>
      <c r="C78" s="15">
        <f>ROUND(D78/12,2)</f>
        <v>2723.45</v>
      </c>
      <c r="D78" s="15">
        <f>ROUND(B78*$F$3,2)</f>
        <v>32681.45</v>
      </c>
      <c r="E78" s="23">
        <f t="shared" si="35"/>
        <v>0</v>
      </c>
      <c r="F78" s="15">
        <f t="shared" si="46"/>
        <v>0</v>
      </c>
      <c r="G78" s="15">
        <f>(C78+E78)*0.92</f>
        <v>2505.5740000000001</v>
      </c>
      <c r="H78" s="20">
        <f t="shared" si="39"/>
        <v>1527.46</v>
      </c>
      <c r="I78" s="15">
        <f>SUM(D78,F78,G78,H78)</f>
        <v>36714.483999999997</v>
      </c>
      <c r="J78" s="15">
        <f>SUM(D78,F78,H78)</f>
        <v>34208.910000000003</v>
      </c>
      <c r="L78" s="32"/>
    </row>
    <row r="79" spans="1:12" s="5" customFormat="1" ht="15.95" customHeight="1" x14ac:dyDescent="0.2">
      <c r="A79" s="6">
        <v>21</v>
      </c>
      <c r="B79" s="15">
        <v>20153.580000000002</v>
      </c>
      <c r="C79" s="15">
        <f>ROUND(D79/12,2)</f>
        <v>2810.42</v>
      </c>
      <c r="D79" s="15">
        <f>ROUND(B79*$F$3,2)</f>
        <v>33725</v>
      </c>
      <c r="E79" s="23">
        <f t="shared" si="35"/>
        <v>0</v>
      </c>
      <c r="F79" s="15">
        <f t="shared" si="46"/>
        <v>0</v>
      </c>
      <c r="G79" s="15">
        <f>(C79+E79)*0.92</f>
        <v>2585.5864000000001</v>
      </c>
      <c r="H79" s="20">
        <f t="shared" si="39"/>
        <v>1553.55</v>
      </c>
      <c r="I79" s="15">
        <f>SUM(D79,F79,G79,H79)</f>
        <v>37864.136400000003</v>
      </c>
      <c r="J79" s="15">
        <f>SUM(D79,F79,H79)</f>
        <v>35278.550000000003</v>
      </c>
      <c r="L79" s="32"/>
    </row>
    <row r="80" spans="1:12" s="5" customFormat="1" ht="15.95" customHeight="1" x14ac:dyDescent="0.2">
      <c r="A80" s="6">
        <v>22</v>
      </c>
      <c r="B80" s="15">
        <v>20153.580000000002</v>
      </c>
      <c r="C80" s="15">
        <f>ROUND(D80/12,2)</f>
        <v>2810.42</v>
      </c>
      <c r="D80" s="15">
        <f>ROUND(B80*$F$3,2)</f>
        <v>33725</v>
      </c>
      <c r="E80" s="23">
        <f t="shared" si="35"/>
        <v>0</v>
      </c>
      <c r="F80" s="15">
        <f t="shared" si="46"/>
        <v>0</v>
      </c>
      <c r="G80" s="15">
        <f>(C80+E80)*0.92</f>
        <v>2585.5864000000001</v>
      </c>
      <c r="H80" s="20">
        <f t="shared" si="39"/>
        <v>1553.55</v>
      </c>
      <c r="I80" s="15">
        <f>SUM(D80,F80,G80,H80)</f>
        <v>37864.136400000003</v>
      </c>
      <c r="J80" s="15">
        <f>SUM(D80,F80,H80)</f>
        <v>35278.550000000003</v>
      </c>
      <c r="L80" s="32"/>
    </row>
    <row r="81" spans="1:12" s="3" customFormat="1" ht="15.95" customHeight="1" x14ac:dyDescent="0.2">
      <c r="A81" s="6">
        <v>23</v>
      </c>
      <c r="B81" s="15">
        <v>20777.189999999999</v>
      </c>
      <c r="C81" s="15">
        <f>ROUND(D81/12,2)</f>
        <v>2897.38</v>
      </c>
      <c r="D81" s="15">
        <f>ROUND(B81*$F$3,2)</f>
        <v>34768.550000000003</v>
      </c>
      <c r="E81" s="23">
        <f t="shared" si="35"/>
        <v>0</v>
      </c>
      <c r="F81" s="15">
        <f t="shared" ref="F81" si="47">E81*12</f>
        <v>0</v>
      </c>
      <c r="G81" s="15">
        <f>(C81+E81)*0.92</f>
        <v>2665.5896000000002</v>
      </c>
      <c r="H81" s="20">
        <f t="shared" si="39"/>
        <v>1579.64</v>
      </c>
      <c r="I81" s="15">
        <f>SUM(D81,F81,G81,H81)</f>
        <v>39013.779600000002</v>
      </c>
      <c r="J81" s="15">
        <f>SUM(D81,F81,H81)</f>
        <v>36348.19</v>
      </c>
      <c r="L81" s="32"/>
    </row>
    <row r="82" spans="1:12" s="3" customFormat="1" ht="30" customHeight="1" x14ac:dyDescent="0.2">
      <c r="A82" s="8" t="s">
        <v>12</v>
      </c>
      <c r="B82" s="2"/>
      <c r="D82" s="2"/>
      <c r="E82" s="2"/>
      <c r="F82" s="2"/>
      <c r="G82" s="2"/>
      <c r="H82" s="18"/>
      <c r="I82" s="2"/>
      <c r="L82" s="32"/>
    </row>
    <row r="83" spans="1:12" s="3" customFormat="1" ht="15.95" customHeight="1" x14ac:dyDescent="0.2">
      <c r="A83" s="4" t="s">
        <v>1</v>
      </c>
      <c r="B83" s="4" t="s">
        <v>2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19" t="s">
        <v>8</v>
      </c>
      <c r="I83" s="4" t="s">
        <v>9</v>
      </c>
      <c r="J83" s="4" t="s">
        <v>10</v>
      </c>
      <c r="L83" s="32"/>
    </row>
    <row r="84" spans="1:12" s="3" customFormat="1" ht="15.95" customHeight="1" x14ac:dyDescent="0.2">
      <c r="A84" s="6">
        <v>0</v>
      </c>
      <c r="B84" s="15">
        <v>12951.56</v>
      </c>
      <c r="C84" s="15">
        <f>ROUND(D84/12,2)</f>
        <v>1806.1</v>
      </c>
      <c r="D84" s="15">
        <f t="shared" ref="D84:D101" si="48">ROUND(B84*$F$3,2)</f>
        <v>21673.14</v>
      </c>
      <c r="E84" s="23">
        <f t="shared" ref="E84:E107" si="49">IF(B84&lt;=16421.84,359.95*$F$3/12,IF(AND(16421.84&lt;B84,B84&lt;=18695.86),179.98*$F$3/12,0))</f>
        <v>50.195027500000002</v>
      </c>
      <c r="F84" s="16">
        <f>E84*12</f>
        <v>602.34032999999999</v>
      </c>
      <c r="G84" s="15">
        <f t="shared" ref="G84:G96" si="50">(C84+E84)*0.92</f>
        <v>1707.7914252999999</v>
      </c>
      <c r="H84" s="20">
        <f t="shared" ref="H84:H107" si="51">ROUND(710.4228+2.5%*(D84+F84),2)</f>
        <v>1267.31</v>
      </c>
      <c r="I84" s="15">
        <f>SUM(D84,F84,G84,H84)</f>
        <v>25250.581755299998</v>
      </c>
      <c r="J84" s="15">
        <f>SUM(D84,F84,H84)</f>
        <v>23542.79033</v>
      </c>
      <c r="L84" s="32"/>
    </row>
    <row r="85" spans="1:12" s="3" customFormat="1" ht="15.95" customHeight="1" x14ac:dyDescent="0.2">
      <c r="A85" s="6">
        <v>1</v>
      </c>
      <c r="B85" s="15">
        <v>13091.65</v>
      </c>
      <c r="C85" s="15">
        <f t="shared" ref="C85:C96" si="52">ROUND(D85/12,2)</f>
        <v>1825.63</v>
      </c>
      <c r="D85" s="15">
        <f t="shared" si="48"/>
        <v>21907.57</v>
      </c>
      <c r="E85" s="23">
        <f t="shared" si="49"/>
        <v>50.195027500000002</v>
      </c>
      <c r="F85" s="16">
        <f t="shared" ref="F85:F99" si="53">E85*12</f>
        <v>602.34032999999999</v>
      </c>
      <c r="G85" s="15">
        <f t="shared" si="50"/>
        <v>1725.7590253000001</v>
      </c>
      <c r="H85" s="20">
        <f t="shared" si="51"/>
        <v>1273.17</v>
      </c>
      <c r="I85" s="15">
        <f t="shared" ref="I85:I96" si="54">SUM(D85,F85,G85,H85)</f>
        <v>25508.839355299999</v>
      </c>
      <c r="J85" s="15">
        <f t="shared" ref="J85:J96" si="55">SUM(D85,F85,H85)</f>
        <v>23783.080329999997</v>
      </c>
      <c r="L85" s="32"/>
    </row>
    <row r="86" spans="1:12" s="3" customFormat="1" ht="15.95" customHeight="1" x14ac:dyDescent="0.2">
      <c r="A86" s="6">
        <v>2</v>
      </c>
      <c r="B86" s="15">
        <v>13231.74</v>
      </c>
      <c r="C86" s="15">
        <f t="shared" si="52"/>
        <v>1845.17</v>
      </c>
      <c r="D86" s="15">
        <f t="shared" si="48"/>
        <v>22141.99</v>
      </c>
      <c r="E86" s="23">
        <f t="shared" si="49"/>
        <v>50.195027500000002</v>
      </c>
      <c r="F86" s="16">
        <f t="shared" si="53"/>
        <v>602.34032999999999</v>
      </c>
      <c r="G86" s="15">
        <f t="shared" si="50"/>
        <v>1743.7358253</v>
      </c>
      <c r="H86" s="20">
        <f t="shared" si="51"/>
        <v>1279.03</v>
      </c>
      <c r="I86" s="15">
        <f t="shared" si="54"/>
        <v>25767.096155299998</v>
      </c>
      <c r="J86" s="15">
        <f t="shared" si="55"/>
        <v>24023.36033</v>
      </c>
      <c r="L86" s="32"/>
    </row>
    <row r="87" spans="1:12" s="3" customFormat="1" ht="15.95" customHeight="1" x14ac:dyDescent="0.2">
      <c r="A87" s="6">
        <v>3</v>
      </c>
      <c r="B87" s="15">
        <v>13371.83</v>
      </c>
      <c r="C87" s="15">
        <f t="shared" si="52"/>
        <v>1864.7</v>
      </c>
      <c r="D87" s="15">
        <f t="shared" si="48"/>
        <v>22376.42</v>
      </c>
      <c r="E87" s="23">
        <f t="shared" si="49"/>
        <v>50.195027500000002</v>
      </c>
      <c r="F87" s="16">
        <f t="shared" si="53"/>
        <v>602.34032999999999</v>
      </c>
      <c r="G87" s="15">
        <f t="shared" si="50"/>
        <v>1761.7034252999999</v>
      </c>
      <c r="H87" s="20">
        <f t="shared" si="51"/>
        <v>1284.8900000000001</v>
      </c>
      <c r="I87" s="15">
        <f t="shared" si="54"/>
        <v>26025.353755299995</v>
      </c>
      <c r="J87" s="15">
        <f t="shared" si="55"/>
        <v>24263.650329999997</v>
      </c>
      <c r="L87" s="32"/>
    </row>
    <row r="88" spans="1:12" s="3" customFormat="1" ht="15.95" customHeight="1" x14ac:dyDescent="0.2">
      <c r="A88" s="6">
        <v>4</v>
      </c>
      <c r="B88" s="15">
        <v>13371.83</v>
      </c>
      <c r="C88" s="15">
        <f t="shared" si="52"/>
        <v>1864.7</v>
      </c>
      <c r="D88" s="15">
        <f t="shared" si="48"/>
        <v>22376.42</v>
      </c>
      <c r="E88" s="23">
        <f t="shared" si="49"/>
        <v>50.195027500000002</v>
      </c>
      <c r="F88" s="16">
        <f t="shared" si="53"/>
        <v>602.34032999999999</v>
      </c>
      <c r="G88" s="15">
        <f t="shared" si="50"/>
        <v>1761.7034252999999</v>
      </c>
      <c r="H88" s="20">
        <f t="shared" si="51"/>
        <v>1284.8900000000001</v>
      </c>
      <c r="I88" s="15">
        <f t="shared" si="54"/>
        <v>26025.353755299995</v>
      </c>
      <c r="J88" s="15">
        <f t="shared" si="55"/>
        <v>24263.650329999997</v>
      </c>
      <c r="L88" s="32"/>
    </row>
    <row r="89" spans="1:12" s="3" customFormat="1" x14ac:dyDescent="0.2">
      <c r="A89" s="6">
        <v>5</v>
      </c>
      <c r="B89" s="15">
        <v>13566.5</v>
      </c>
      <c r="C89" s="15">
        <f t="shared" si="52"/>
        <v>1891.85</v>
      </c>
      <c r="D89" s="15">
        <f t="shared" si="48"/>
        <v>22702.18</v>
      </c>
      <c r="E89" s="23">
        <f t="shared" si="49"/>
        <v>50.195027500000002</v>
      </c>
      <c r="F89" s="16">
        <f t="shared" si="53"/>
        <v>602.34032999999999</v>
      </c>
      <c r="G89" s="15">
        <f t="shared" si="50"/>
        <v>1786.6814253</v>
      </c>
      <c r="H89" s="20">
        <f t="shared" si="51"/>
        <v>1293.04</v>
      </c>
      <c r="I89" s="15">
        <f t="shared" si="54"/>
        <v>26384.241755300001</v>
      </c>
      <c r="J89" s="15">
        <f t="shared" si="55"/>
        <v>24597.56033</v>
      </c>
      <c r="L89" s="32"/>
    </row>
    <row r="90" spans="1:12" s="3" customFormat="1" ht="15.95" customHeight="1" x14ac:dyDescent="0.2">
      <c r="A90" s="6">
        <v>6</v>
      </c>
      <c r="B90" s="15">
        <v>13566.5</v>
      </c>
      <c r="C90" s="15">
        <f t="shared" si="52"/>
        <v>1891.85</v>
      </c>
      <c r="D90" s="15">
        <f t="shared" si="48"/>
        <v>22702.18</v>
      </c>
      <c r="E90" s="23">
        <f t="shared" si="49"/>
        <v>50.195027500000002</v>
      </c>
      <c r="F90" s="16">
        <f t="shared" si="53"/>
        <v>602.34032999999999</v>
      </c>
      <c r="G90" s="15">
        <f t="shared" si="50"/>
        <v>1786.6814253</v>
      </c>
      <c r="H90" s="20">
        <f t="shared" si="51"/>
        <v>1293.04</v>
      </c>
      <c r="I90" s="15">
        <f t="shared" si="54"/>
        <v>26384.241755300001</v>
      </c>
      <c r="J90" s="15">
        <f t="shared" si="55"/>
        <v>24597.56033</v>
      </c>
      <c r="L90" s="32"/>
    </row>
    <row r="91" spans="1:12" s="3" customFormat="1" ht="15.95" customHeight="1" x14ac:dyDescent="0.2">
      <c r="A91" s="6">
        <v>7</v>
      </c>
      <c r="B91" s="15">
        <v>13761.17</v>
      </c>
      <c r="C91" s="15">
        <f t="shared" si="52"/>
        <v>1919</v>
      </c>
      <c r="D91" s="15">
        <f t="shared" si="48"/>
        <v>23027.94</v>
      </c>
      <c r="E91" s="23">
        <f t="shared" si="49"/>
        <v>50.195027500000002</v>
      </c>
      <c r="F91" s="16">
        <f t="shared" si="53"/>
        <v>602.34032999999999</v>
      </c>
      <c r="G91" s="15">
        <f t="shared" si="50"/>
        <v>1811.6594253000001</v>
      </c>
      <c r="H91" s="20">
        <f t="shared" si="51"/>
        <v>1301.18</v>
      </c>
      <c r="I91" s="15">
        <f t="shared" si="54"/>
        <v>26743.119755299998</v>
      </c>
      <c r="J91" s="15">
        <f t="shared" si="55"/>
        <v>24931.460329999998</v>
      </c>
      <c r="L91" s="32"/>
    </row>
    <row r="92" spans="1:12" s="3" customFormat="1" ht="15.95" customHeight="1" x14ac:dyDescent="0.2">
      <c r="A92" s="6">
        <v>8</v>
      </c>
      <c r="B92" s="15">
        <v>13761.17</v>
      </c>
      <c r="C92" s="15">
        <f t="shared" si="52"/>
        <v>1919</v>
      </c>
      <c r="D92" s="15">
        <f t="shared" si="48"/>
        <v>23027.94</v>
      </c>
      <c r="E92" s="23">
        <f t="shared" si="49"/>
        <v>50.195027500000002</v>
      </c>
      <c r="F92" s="16">
        <f t="shared" si="53"/>
        <v>602.34032999999999</v>
      </c>
      <c r="G92" s="15">
        <f t="shared" si="50"/>
        <v>1811.6594253000001</v>
      </c>
      <c r="H92" s="20">
        <f t="shared" si="51"/>
        <v>1301.18</v>
      </c>
      <c r="I92" s="15">
        <f t="shared" si="54"/>
        <v>26743.119755299998</v>
      </c>
      <c r="J92" s="15">
        <f t="shared" si="55"/>
        <v>24931.460329999998</v>
      </c>
      <c r="L92" s="32"/>
    </row>
    <row r="93" spans="1:12" s="3" customFormat="1" ht="15.95" customHeight="1" x14ac:dyDescent="0.2">
      <c r="A93" s="6">
        <v>9</v>
      </c>
      <c r="B93" s="15">
        <v>13955.84</v>
      </c>
      <c r="C93" s="15">
        <f t="shared" si="52"/>
        <v>1946.14</v>
      </c>
      <c r="D93" s="15">
        <f t="shared" si="48"/>
        <v>23353.7</v>
      </c>
      <c r="E93" s="23">
        <f t="shared" si="49"/>
        <v>50.195027500000002</v>
      </c>
      <c r="F93" s="16">
        <f t="shared" si="53"/>
        <v>602.34032999999999</v>
      </c>
      <c r="G93" s="15">
        <f t="shared" si="50"/>
        <v>1836.6282253000002</v>
      </c>
      <c r="H93" s="20">
        <f t="shared" si="51"/>
        <v>1309.32</v>
      </c>
      <c r="I93" s="15">
        <f t="shared" si="54"/>
        <v>27101.988555299999</v>
      </c>
      <c r="J93" s="15">
        <f t="shared" si="55"/>
        <v>25265.36033</v>
      </c>
      <c r="L93" s="32"/>
    </row>
    <row r="94" spans="1:12" s="3" customFormat="1" ht="15.95" customHeight="1" x14ac:dyDescent="0.2">
      <c r="A94" s="6">
        <v>10</v>
      </c>
      <c r="B94" s="15">
        <v>13955.84</v>
      </c>
      <c r="C94" s="15">
        <f t="shared" si="52"/>
        <v>1946.14</v>
      </c>
      <c r="D94" s="15">
        <f t="shared" si="48"/>
        <v>23353.7</v>
      </c>
      <c r="E94" s="23">
        <f t="shared" si="49"/>
        <v>50.195027500000002</v>
      </c>
      <c r="F94" s="16">
        <f t="shared" si="53"/>
        <v>602.34032999999999</v>
      </c>
      <c r="G94" s="15">
        <f t="shared" si="50"/>
        <v>1836.6282253000002</v>
      </c>
      <c r="H94" s="20">
        <f t="shared" si="51"/>
        <v>1309.32</v>
      </c>
      <c r="I94" s="15">
        <f t="shared" si="54"/>
        <v>27101.988555299999</v>
      </c>
      <c r="J94" s="15">
        <f t="shared" si="55"/>
        <v>25265.36033</v>
      </c>
      <c r="L94" s="32"/>
    </row>
    <row r="95" spans="1:12" s="3" customFormat="1" ht="15.95" customHeight="1" x14ac:dyDescent="0.2">
      <c r="A95" s="6">
        <v>11</v>
      </c>
      <c r="B95" s="15">
        <v>14150.51</v>
      </c>
      <c r="C95" s="15">
        <f t="shared" si="52"/>
        <v>1973.29</v>
      </c>
      <c r="D95" s="15">
        <f t="shared" si="48"/>
        <v>23679.46</v>
      </c>
      <c r="E95" s="23">
        <f t="shared" si="49"/>
        <v>50.195027500000002</v>
      </c>
      <c r="F95" s="16">
        <f t="shared" si="53"/>
        <v>602.34032999999999</v>
      </c>
      <c r="G95" s="15">
        <f t="shared" si="50"/>
        <v>1861.6062253</v>
      </c>
      <c r="H95" s="20">
        <f t="shared" si="51"/>
        <v>1317.47</v>
      </c>
      <c r="I95" s="15">
        <f t="shared" si="54"/>
        <v>27460.876555299998</v>
      </c>
      <c r="J95" s="15">
        <f t="shared" si="55"/>
        <v>25599.270329999999</v>
      </c>
      <c r="L95" s="32"/>
    </row>
    <row r="96" spans="1:12" s="3" customFormat="1" ht="15.95" customHeight="1" x14ac:dyDescent="0.2">
      <c r="A96" s="6">
        <v>12</v>
      </c>
      <c r="B96" s="15">
        <v>14150.51</v>
      </c>
      <c r="C96" s="15">
        <f t="shared" si="52"/>
        <v>1973.29</v>
      </c>
      <c r="D96" s="15">
        <f t="shared" si="48"/>
        <v>23679.46</v>
      </c>
      <c r="E96" s="23">
        <f t="shared" si="49"/>
        <v>50.195027500000002</v>
      </c>
      <c r="F96" s="16">
        <f t="shared" si="53"/>
        <v>602.34032999999999</v>
      </c>
      <c r="G96" s="15">
        <f t="shared" si="50"/>
        <v>1861.6062253</v>
      </c>
      <c r="H96" s="20">
        <f t="shared" si="51"/>
        <v>1317.47</v>
      </c>
      <c r="I96" s="15">
        <f t="shared" si="54"/>
        <v>27460.876555299998</v>
      </c>
      <c r="J96" s="15">
        <f t="shared" si="55"/>
        <v>25599.270329999999</v>
      </c>
      <c r="L96" s="32"/>
    </row>
    <row r="97" spans="1:12" s="3" customFormat="1" ht="15.95" customHeight="1" x14ac:dyDescent="0.2">
      <c r="A97" s="6">
        <v>13</v>
      </c>
      <c r="B97" s="15">
        <v>14345.18</v>
      </c>
      <c r="C97" s="15">
        <f t="shared" ref="C97:C102" si="56">ROUND(D97/12,2)</f>
        <v>2000.44</v>
      </c>
      <c r="D97" s="15">
        <f t="shared" si="48"/>
        <v>24005.22</v>
      </c>
      <c r="E97" s="23">
        <f t="shared" si="49"/>
        <v>50.195027500000002</v>
      </c>
      <c r="F97" s="16">
        <f t="shared" si="53"/>
        <v>602.34032999999999</v>
      </c>
      <c r="G97" s="15">
        <f t="shared" ref="G97:G102" si="57">(C97+E97)*0.92</f>
        <v>1886.5842253000001</v>
      </c>
      <c r="H97" s="20">
        <f t="shared" si="51"/>
        <v>1325.61</v>
      </c>
      <c r="I97" s="15">
        <f t="shared" ref="I97:I102" si="58">SUM(D97,F97,G97,H97)</f>
        <v>27819.754555300002</v>
      </c>
      <c r="J97" s="15">
        <f t="shared" ref="J97:J102" si="59">SUM(D97,F97,H97)</f>
        <v>25933.170330000001</v>
      </c>
      <c r="L97" s="32"/>
    </row>
    <row r="98" spans="1:12" s="3" customFormat="1" ht="15.95" customHeight="1" x14ac:dyDescent="0.2">
      <c r="A98" s="6">
        <v>14</v>
      </c>
      <c r="B98" s="15">
        <v>14345.18</v>
      </c>
      <c r="C98" s="15">
        <f t="shared" si="56"/>
        <v>2000.44</v>
      </c>
      <c r="D98" s="15">
        <f t="shared" si="48"/>
        <v>24005.22</v>
      </c>
      <c r="E98" s="23">
        <f t="shared" si="49"/>
        <v>50.195027500000002</v>
      </c>
      <c r="F98" s="16">
        <f t="shared" si="53"/>
        <v>602.34032999999999</v>
      </c>
      <c r="G98" s="15">
        <f t="shared" si="57"/>
        <v>1886.5842253000001</v>
      </c>
      <c r="H98" s="20">
        <f t="shared" si="51"/>
        <v>1325.61</v>
      </c>
      <c r="I98" s="15">
        <f t="shared" si="58"/>
        <v>27819.754555300002</v>
      </c>
      <c r="J98" s="15">
        <f t="shared" si="59"/>
        <v>25933.170330000001</v>
      </c>
      <c r="L98" s="32"/>
    </row>
    <row r="99" spans="1:12" s="3" customFormat="1" ht="15.95" customHeight="1" x14ac:dyDescent="0.2">
      <c r="A99" s="6">
        <v>15</v>
      </c>
      <c r="B99" s="15">
        <v>14669.29</v>
      </c>
      <c r="C99" s="15">
        <f t="shared" si="56"/>
        <v>2045.63</v>
      </c>
      <c r="D99" s="15">
        <f t="shared" si="48"/>
        <v>24547.59</v>
      </c>
      <c r="E99" s="23">
        <f t="shared" si="49"/>
        <v>50.195027500000002</v>
      </c>
      <c r="F99" s="16">
        <f t="shared" si="53"/>
        <v>602.34032999999999</v>
      </c>
      <c r="G99" s="15">
        <f t="shared" si="57"/>
        <v>1928.1590253000002</v>
      </c>
      <c r="H99" s="20">
        <f t="shared" si="51"/>
        <v>1339.17</v>
      </c>
      <c r="I99" s="15">
        <f t="shared" si="58"/>
        <v>28417.259355299997</v>
      </c>
      <c r="J99" s="15">
        <f t="shared" si="59"/>
        <v>26489.100330000001</v>
      </c>
      <c r="L99" s="32"/>
    </row>
    <row r="100" spans="1:12" s="3" customFormat="1" ht="15.95" customHeight="1" x14ac:dyDescent="0.2">
      <c r="A100" s="6">
        <v>16</v>
      </c>
      <c r="B100" s="15">
        <v>14669.29</v>
      </c>
      <c r="C100" s="15">
        <f t="shared" si="56"/>
        <v>2045.63</v>
      </c>
      <c r="D100" s="15">
        <f t="shared" si="48"/>
        <v>24547.59</v>
      </c>
      <c r="E100" s="23">
        <f t="shared" si="49"/>
        <v>50.195027500000002</v>
      </c>
      <c r="F100" s="16">
        <f t="shared" ref="F100:F106" si="60">E100*12</f>
        <v>602.34032999999999</v>
      </c>
      <c r="G100" s="15">
        <f t="shared" si="57"/>
        <v>1928.1590253000002</v>
      </c>
      <c r="H100" s="20">
        <f t="shared" si="51"/>
        <v>1339.17</v>
      </c>
      <c r="I100" s="15">
        <f t="shared" si="58"/>
        <v>28417.259355299997</v>
      </c>
      <c r="J100" s="15">
        <f t="shared" si="59"/>
        <v>26489.100330000001</v>
      </c>
      <c r="L100" s="32"/>
    </row>
    <row r="101" spans="1:12" s="3" customFormat="1" ht="15.95" customHeight="1" x14ac:dyDescent="0.2">
      <c r="A101" s="6">
        <v>17</v>
      </c>
      <c r="B101" s="15">
        <v>14993.4</v>
      </c>
      <c r="C101" s="15">
        <f t="shared" si="56"/>
        <v>2090.83</v>
      </c>
      <c r="D101" s="15">
        <f t="shared" si="48"/>
        <v>25089.96</v>
      </c>
      <c r="E101" s="23">
        <f t="shared" si="49"/>
        <v>50.195027500000002</v>
      </c>
      <c r="F101" s="16">
        <f t="shared" si="60"/>
        <v>602.34032999999999</v>
      </c>
      <c r="G101" s="15">
        <f t="shared" si="57"/>
        <v>1969.7430253</v>
      </c>
      <c r="H101" s="20">
        <f t="shared" si="51"/>
        <v>1352.73</v>
      </c>
      <c r="I101" s="15">
        <f t="shared" si="58"/>
        <v>29014.773355299996</v>
      </c>
      <c r="J101" s="15">
        <f t="shared" si="59"/>
        <v>27045.030329999998</v>
      </c>
      <c r="L101" s="32"/>
    </row>
    <row r="102" spans="1:12" s="3" customFormat="1" ht="15.95" customHeight="1" x14ac:dyDescent="0.2">
      <c r="A102" s="6">
        <v>18</v>
      </c>
      <c r="B102" s="15">
        <v>14993.4</v>
      </c>
      <c r="C102" s="15">
        <f t="shared" si="56"/>
        <v>2090.83</v>
      </c>
      <c r="D102" s="15">
        <f t="shared" ref="D102:D107" si="61">ROUND(B102*$F$3,2)</f>
        <v>25089.96</v>
      </c>
      <c r="E102" s="23">
        <f t="shared" si="49"/>
        <v>50.195027500000002</v>
      </c>
      <c r="F102" s="16">
        <f t="shared" si="60"/>
        <v>602.34032999999999</v>
      </c>
      <c r="G102" s="15">
        <f t="shared" si="57"/>
        <v>1969.7430253</v>
      </c>
      <c r="H102" s="20">
        <f t="shared" si="51"/>
        <v>1352.73</v>
      </c>
      <c r="I102" s="15">
        <f t="shared" si="58"/>
        <v>29014.773355299996</v>
      </c>
      <c r="J102" s="15">
        <f t="shared" si="59"/>
        <v>27045.030329999998</v>
      </c>
      <c r="L102" s="32"/>
    </row>
    <row r="103" spans="1:12" s="3" customFormat="1" ht="15.75" customHeight="1" x14ac:dyDescent="0.2">
      <c r="A103" s="6">
        <v>19</v>
      </c>
      <c r="B103" s="15">
        <v>15317.51</v>
      </c>
      <c r="C103" s="15">
        <f>ROUND(D103/12,2)</f>
        <v>2136.0300000000002</v>
      </c>
      <c r="D103" s="15">
        <f t="shared" si="61"/>
        <v>25632.32</v>
      </c>
      <c r="E103" s="23">
        <f t="shared" si="49"/>
        <v>50.195027500000002</v>
      </c>
      <c r="F103" s="16">
        <f t="shared" si="60"/>
        <v>602.34032999999999</v>
      </c>
      <c r="G103" s="15">
        <f>(C103+E103)*0.92</f>
        <v>2011.3270253000003</v>
      </c>
      <c r="H103" s="20">
        <f t="shared" si="51"/>
        <v>1366.29</v>
      </c>
      <c r="I103" s="15">
        <f>SUM(D103,F103,G103,H103)</f>
        <v>29612.277355300001</v>
      </c>
      <c r="J103" s="15">
        <f>SUM(D103,F103,H103)</f>
        <v>27600.95033</v>
      </c>
      <c r="L103" s="32"/>
    </row>
    <row r="104" spans="1:12" ht="15.75" customHeight="1" x14ac:dyDescent="0.2">
      <c r="A104" s="6">
        <v>20</v>
      </c>
      <c r="B104" s="15">
        <v>15317.51</v>
      </c>
      <c r="C104" s="15">
        <f>ROUND(D104/12,2)</f>
        <v>2136.0300000000002</v>
      </c>
      <c r="D104" s="15">
        <f t="shared" si="61"/>
        <v>25632.32</v>
      </c>
      <c r="E104" s="23">
        <f t="shared" si="49"/>
        <v>50.195027500000002</v>
      </c>
      <c r="F104" s="16">
        <f t="shared" si="60"/>
        <v>602.34032999999999</v>
      </c>
      <c r="G104" s="15">
        <f>(C104+E104)*0.92</f>
        <v>2011.3270253000003</v>
      </c>
      <c r="H104" s="20">
        <f t="shared" si="51"/>
        <v>1366.29</v>
      </c>
      <c r="I104" s="15">
        <f>SUM(D104,F104,G104,H104)</f>
        <v>29612.277355300001</v>
      </c>
      <c r="J104" s="15">
        <f>SUM(D104,F104,H104)</f>
        <v>27600.95033</v>
      </c>
      <c r="K104" s="12"/>
      <c r="L104" s="32"/>
    </row>
    <row r="105" spans="1:12" ht="15.75" customHeight="1" x14ac:dyDescent="0.2">
      <c r="A105" s="6">
        <v>21</v>
      </c>
      <c r="B105" s="15">
        <v>15641.62</v>
      </c>
      <c r="C105" s="15">
        <f>ROUND(D105/12,2)</f>
        <v>2181.2199999999998</v>
      </c>
      <c r="D105" s="15">
        <f t="shared" si="61"/>
        <v>26174.69</v>
      </c>
      <c r="E105" s="23">
        <f t="shared" si="49"/>
        <v>50.195027500000002</v>
      </c>
      <c r="F105" s="16">
        <f t="shared" si="60"/>
        <v>602.34032999999999</v>
      </c>
      <c r="G105" s="15">
        <f>(C105+E105)*0.92</f>
        <v>2052.9018252999999</v>
      </c>
      <c r="H105" s="20">
        <f t="shared" si="51"/>
        <v>1379.85</v>
      </c>
      <c r="I105" s="15">
        <f>SUM(D105,F105,G105,H105)</f>
        <v>30209.782155299996</v>
      </c>
      <c r="J105" s="15">
        <f>SUM(D105,F105,H105)</f>
        <v>28156.880329999996</v>
      </c>
      <c r="L105" s="32"/>
    </row>
    <row r="106" spans="1:12" ht="15.75" customHeight="1" x14ac:dyDescent="0.2">
      <c r="A106" s="6">
        <v>22</v>
      </c>
      <c r="B106" s="15">
        <v>15641.62</v>
      </c>
      <c r="C106" s="15">
        <f>ROUND(D106/12,2)</f>
        <v>2181.2199999999998</v>
      </c>
      <c r="D106" s="15">
        <f t="shared" si="61"/>
        <v>26174.69</v>
      </c>
      <c r="E106" s="23">
        <f t="shared" si="49"/>
        <v>50.195027500000002</v>
      </c>
      <c r="F106" s="16">
        <f t="shared" si="60"/>
        <v>602.34032999999999</v>
      </c>
      <c r="G106" s="15">
        <f>(C106+E106)*0.92</f>
        <v>2052.9018252999999</v>
      </c>
      <c r="H106" s="20">
        <f t="shared" si="51"/>
        <v>1379.85</v>
      </c>
      <c r="I106" s="15">
        <f>SUM(D106,F106,G106,H106)</f>
        <v>30209.782155299996</v>
      </c>
      <c r="J106" s="15">
        <f>SUM(D106,F106,H106)</f>
        <v>28156.880329999996</v>
      </c>
      <c r="L106" s="32"/>
    </row>
    <row r="107" spans="1:12" ht="15.75" customHeight="1" x14ac:dyDescent="0.2">
      <c r="A107" s="6">
        <v>23</v>
      </c>
      <c r="B107" s="15">
        <v>15965.73</v>
      </c>
      <c r="C107" s="15">
        <f>ROUND(D107/12,2)</f>
        <v>2226.42</v>
      </c>
      <c r="D107" s="15">
        <f t="shared" si="61"/>
        <v>26717.05</v>
      </c>
      <c r="E107" s="23">
        <f t="shared" si="49"/>
        <v>50.195027500000002</v>
      </c>
      <c r="F107" s="16">
        <f t="shared" ref="F107" si="62">E107*12</f>
        <v>602.34032999999999</v>
      </c>
      <c r="G107" s="15">
        <f>(C107+E107)*0.92</f>
        <v>2094.4858253000002</v>
      </c>
      <c r="H107" s="20">
        <f t="shared" si="51"/>
        <v>1393.41</v>
      </c>
      <c r="I107" s="15">
        <f>SUM(D107,F107,G107,H107)</f>
        <v>30807.2861553</v>
      </c>
      <c r="J107" s="15">
        <f>SUM(D107,F107,H107)</f>
        <v>28712.800329999998</v>
      </c>
      <c r="L107" s="32"/>
    </row>
    <row r="108" spans="1:12" x14ac:dyDescent="0.2">
      <c r="A108" s="14"/>
      <c r="B108" s="25"/>
      <c r="C108" s="25"/>
      <c r="D108" s="25"/>
      <c r="E108" s="26"/>
      <c r="F108" s="27"/>
      <c r="G108" s="25"/>
      <c r="H108" s="28"/>
      <c r="I108" s="25"/>
      <c r="J108" s="25"/>
    </row>
    <row r="109" spans="1:12" x14ac:dyDescent="0.2">
      <c r="A109" s="11" t="s">
        <v>13</v>
      </c>
      <c r="B109" s="10"/>
      <c r="C109" s="10"/>
      <c r="D109" s="12" t="s">
        <v>14</v>
      </c>
      <c r="E109" s="12"/>
      <c r="F109" s="12"/>
      <c r="G109" s="12"/>
      <c r="H109" s="21"/>
      <c r="I109" s="12"/>
      <c r="J109" s="12"/>
    </row>
    <row r="110" spans="1:12" x14ac:dyDescent="0.2">
      <c r="D110" s="13" t="s">
        <v>15</v>
      </c>
      <c r="E110" s="13"/>
      <c r="F110" s="13"/>
      <c r="G110" s="13"/>
      <c r="H110" s="22"/>
      <c r="I110" s="13"/>
      <c r="J110" s="13"/>
    </row>
    <row r="111" spans="1:12" x14ac:dyDescent="0.2">
      <c r="D111" s="13" t="s">
        <v>16</v>
      </c>
      <c r="E111" s="13"/>
      <c r="F111" s="13"/>
      <c r="G111" s="13"/>
      <c r="H111" s="22"/>
      <c r="I111" s="13"/>
      <c r="J111" s="13"/>
    </row>
    <row r="112" spans="1:12" x14ac:dyDescent="0.2">
      <c r="A112" s="9" t="s">
        <v>17</v>
      </c>
      <c r="B112" s="10"/>
      <c r="C112" s="10"/>
      <c r="D112" s="13" t="s">
        <v>18</v>
      </c>
      <c r="E112" s="13"/>
      <c r="F112" s="13"/>
      <c r="G112" s="13"/>
      <c r="H112" s="22"/>
      <c r="I112" s="13"/>
      <c r="J112" s="13"/>
    </row>
  </sheetData>
  <mergeCells count="2">
    <mergeCell ref="A1:J1"/>
    <mergeCell ref="A2:J2"/>
  </mergeCells>
  <phoneticPr fontId="7" type="noConversion"/>
  <printOptions horizontalCentered="1"/>
  <pageMargins left="0" right="0" top="0.59055118110236227" bottom="0.59055118110236227" header="0.39370078740157483" footer="0.3937007874015748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RKW-ONAFTS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RKW</dc:creator>
  <cp:lastModifiedBy>Steven De Looze</cp:lastModifiedBy>
  <cp:lastPrinted>2017-06-15T09:28:57Z</cp:lastPrinted>
  <dcterms:created xsi:type="dcterms:W3CDTF">1999-04-30T09:10:27Z</dcterms:created>
  <dcterms:modified xsi:type="dcterms:W3CDTF">2017-06-15T09:29:03Z</dcterms:modified>
</cp:coreProperties>
</file>