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20" windowHeight="11640" tabRatio="817"/>
  </bookViews>
  <sheets>
    <sheet name="Inhoud" sheetId="10" r:id="rId1"/>
    <sheet name="LOG4" sheetId="1" r:id="rId2"/>
    <sheet name="LOG3" sheetId="13" r:id="rId3"/>
    <sheet name="LOG2" sheetId="15" r:id="rId4"/>
    <sheet name="ADM1" sheetId="17" r:id="rId5"/>
    <sheet name="ADM2" sheetId="19" r:id="rId6"/>
    <sheet name="ADM3" sheetId="23" r:id="rId7"/>
    <sheet name="MV2" sheetId="25" r:id="rId8"/>
    <sheet name="B3" sheetId="27" r:id="rId9"/>
    <sheet name="B2B" sheetId="29" r:id="rId10"/>
    <sheet name="B2A" sheetId="31" r:id="rId11"/>
    <sheet name="B1C" sheetId="33" r:id="rId12"/>
    <sheet name="B1b" sheetId="35" r:id="rId13"/>
    <sheet name="MV1" sheetId="39" r:id="rId14"/>
    <sheet name="MV1bis" sheetId="60" r:id="rId15"/>
    <sheet name="L1" sheetId="41" r:id="rId16"/>
    <sheet name="K3" sheetId="45" r:id="rId17"/>
    <sheet name="G1" sheetId="51" r:id="rId18"/>
    <sheet name="GS" sheetId="53" r:id="rId19"/>
    <sheet name="GEW" sheetId="58" r:id="rId20"/>
  </sheet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B1b!$R:$S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B1b!$R:$S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'MV2'!$R:$S</definedName>
  </definedNames>
  <calcPr calcId="145621"/>
</workbook>
</file>

<file path=xl/calcChain.xml><?xml version="1.0" encoding="utf-8"?>
<calcChain xmlns="http://schemas.openxmlformats.org/spreadsheetml/2006/main">
  <c r="Q1" i="60" l="1"/>
  <c r="M35" i="60"/>
  <c r="L35" i="60"/>
  <c r="J35" i="60"/>
  <c r="K35" i="60" s="1"/>
  <c r="B35" i="60"/>
  <c r="L34" i="60"/>
  <c r="M34" i="60" s="1"/>
  <c r="J34" i="60"/>
  <c r="K34" i="60" s="1"/>
  <c r="B34" i="60"/>
  <c r="L33" i="60"/>
  <c r="M33" i="60" s="1"/>
  <c r="J33" i="60"/>
  <c r="K33" i="60" s="1"/>
  <c r="B33" i="60"/>
  <c r="L32" i="60"/>
  <c r="M32" i="60" s="1"/>
  <c r="J32" i="60"/>
  <c r="K32" i="60" s="1"/>
  <c r="B32" i="60"/>
  <c r="L31" i="60"/>
  <c r="M31" i="60" s="1"/>
  <c r="J31" i="60"/>
  <c r="K31" i="60" s="1"/>
  <c r="B31" i="60"/>
  <c r="L30" i="60"/>
  <c r="M30" i="60" s="1"/>
  <c r="J30" i="60"/>
  <c r="K30" i="60" s="1"/>
  <c r="B30" i="60"/>
  <c r="L29" i="60"/>
  <c r="M29" i="60" s="1"/>
  <c r="J29" i="60"/>
  <c r="K29" i="60" s="1"/>
  <c r="B29" i="60"/>
  <c r="L28" i="60"/>
  <c r="M28" i="60" s="1"/>
  <c r="J28" i="60"/>
  <c r="K28" i="60" s="1"/>
  <c r="B28" i="60"/>
  <c r="L27" i="60"/>
  <c r="M27" i="60" s="1"/>
  <c r="J27" i="60"/>
  <c r="K27" i="60" s="1"/>
  <c r="B27" i="60"/>
  <c r="L26" i="60"/>
  <c r="M26" i="60" s="1"/>
  <c r="J26" i="60"/>
  <c r="K26" i="60" s="1"/>
  <c r="B26" i="60"/>
  <c r="L25" i="60"/>
  <c r="M25" i="60" s="1"/>
  <c r="J25" i="60"/>
  <c r="K25" i="60" s="1"/>
  <c r="B25" i="60"/>
  <c r="L24" i="60"/>
  <c r="M24" i="60" s="1"/>
  <c r="K24" i="60"/>
  <c r="J24" i="60"/>
  <c r="B24" i="60"/>
  <c r="L23" i="60"/>
  <c r="M23" i="60" s="1"/>
  <c r="J23" i="60"/>
  <c r="K23" i="60" s="1"/>
  <c r="B23" i="60"/>
  <c r="L22" i="60"/>
  <c r="M22" i="60" s="1"/>
  <c r="J22" i="60"/>
  <c r="K22" i="60" s="1"/>
  <c r="B22" i="60"/>
  <c r="L21" i="60"/>
  <c r="M21" i="60" s="1"/>
  <c r="J21" i="60"/>
  <c r="K21" i="60" s="1"/>
  <c r="B21" i="60"/>
  <c r="L20" i="60"/>
  <c r="M20" i="60" s="1"/>
  <c r="J20" i="60"/>
  <c r="K20" i="60" s="1"/>
  <c r="B20" i="60"/>
  <c r="L19" i="60"/>
  <c r="M19" i="60" s="1"/>
  <c r="J19" i="60"/>
  <c r="K19" i="60" s="1"/>
  <c r="B19" i="60"/>
  <c r="L18" i="60"/>
  <c r="M18" i="60" s="1"/>
  <c r="J18" i="60"/>
  <c r="K18" i="60" s="1"/>
  <c r="B18" i="60"/>
  <c r="L17" i="60"/>
  <c r="M17" i="60" s="1"/>
  <c r="J17" i="60"/>
  <c r="K17" i="60" s="1"/>
  <c r="B17" i="60"/>
  <c r="L16" i="60"/>
  <c r="M16" i="60" s="1"/>
  <c r="J16" i="60"/>
  <c r="K16" i="60" s="1"/>
  <c r="B16" i="60"/>
  <c r="M15" i="60"/>
  <c r="L15" i="60"/>
  <c r="J15" i="60"/>
  <c r="K15" i="60" s="1"/>
  <c r="B15" i="60"/>
  <c r="L14" i="60"/>
  <c r="M14" i="60" s="1"/>
  <c r="J14" i="60"/>
  <c r="K14" i="60" s="1"/>
  <c r="B14" i="60"/>
  <c r="L13" i="60"/>
  <c r="M13" i="60" s="1"/>
  <c r="J13" i="60"/>
  <c r="K13" i="60" s="1"/>
  <c r="B13" i="60"/>
  <c r="L12" i="60"/>
  <c r="M12" i="60" s="1"/>
  <c r="J12" i="60"/>
  <c r="K12" i="60" s="1"/>
  <c r="B12" i="60"/>
  <c r="M11" i="60"/>
  <c r="L11" i="60"/>
  <c r="J11" i="60"/>
  <c r="K11" i="60" s="1"/>
  <c r="B11" i="60"/>
  <c r="L10" i="60"/>
  <c r="M10" i="60" s="1"/>
  <c r="J10" i="60"/>
  <c r="K10" i="60" s="1"/>
  <c r="B10" i="60"/>
  <c r="L9" i="60"/>
  <c r="M9" i="60" s="1"/>
  <c r="J9" i="60"/>
  <c r="K9" i="60" s="1"/>
  <c r="B9" i="60"/>
  <c r="A9" i="60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L8" i="60"/>
  <c r="M8" i="60" s="1"/>
  <c r="J8" i="60"/>
  <c r="K8" i="60" s="1"/>
  <c r="B8" i="60"/>
  <c r="W2" i="60"/>
  <c r="H23" i="60" s="1"/>
  <c r="T23" i="60" l="1"/>
  <c r="U23" i="60" s="1"/>
  <c r="D23" i="60"/>
  <c r="H11" i="60"/>
  <c r="H15" i="60"/>
  <c r="H19" i="60"/>
  <c r="H34" i="60"/>
  <c r="H32" i="60"/>
  <c r="H30" i="60"/>
  <c r="H28" i="60"/>
  <c r="H26" i="60"/>
  <c r="H24" i="60"/>
  <c r="H22" i="60"/>
  <c r="H20" i="60"/>
  <c r="H18" i="60"/>
  <c r="H16" i="60"/>
  <c r="H14" i="60"/>
  <c r="H12" i="60"/>
  <c r="H10" i="60"/>
  <c r="H8" i="60"/>
  <c r="H35" i="60"/>
  <c r="H33" i="60"/>
  <c r="H31" i="60"/>
  <c r="H29" i="60"/>
  <c r="H27" i="60"/>
  <c r="H25" i="60"/>
  <c r="H9" i="60"/>
  <c r="H13" i="60"/>
  <c r="H17" i="60"/>
  <c r="H21" i="60"/>
  <c r="D17" i="60" l="1"/>
  <c r="T17" i="60"/>
  <c r="U17" i="60" s="1"/>
  <c r="T27" i="60"/>
  <c r="U27" i="60" s="1"/>
  <c r="D27" i="60"/>
  <c r="T35" i="60"/>
  <c r="U35" i="60" s="1"/>
  <c r="D35" i="60"/>
  <c r="T14" i="60"/>
  <c r="U14" i="60" s="1"/>
  <c r="D14" i="60"/>
  <c r="T22" i="60"/>
  <c r="U22" i="60" s="1"/>
  <c r="D22" i="60"/>
  <c r="T30" i="60"/>
  <c r="U30" i="60" s="1"/>
  <c r="D30" i="60"/>
  <c r="T15" i="60"/>
  <c r="U15" i="60" s="1"/>
  <c r="D15" i="60"/>
  <c r="D13" i="60"/>
  <c r="T13" i="60"/>
  <c r="U13" i="60" s="1"/>
  <c r="T8" i="60"/>
  <c r="U8" i="60" s="1"/>
  <c r="D8" i="60"/>
  <c r="T24" i="60"/>
  <c r="U24" i="60" s="1"/>
  <c r="D24" i="60"/>
  <c r="T32" i="60"/>
  <c r="U32" i="60" s="1"/>
  <c r="D32" i="60"/>
  <c r="D9" i="60"/>
  <c r="T9" i="60"/>
  <c r="U9" i="60" s="1"/>
  <c r="T31" i="60"/>
  <c r="U31" i="60" s="1"/>
  <c r="D31" i="60"/>
  <c r="T10" i="60"/>
  <c r="U10" i="60" s="1"/>
  <c r="D10" i="60"/>
  <c r="T18" i="60"/>
  <c r="U18" i="60" s="1"/>
  <c r="D18" i="60"/>
  <c r="T26" i="60"/>
  <c r="U26" i="60" s="1"/>
  <c r="D26" i="60"/>
  <c r="T34" i="60"/>
  <c r="U34" i="60" s="1"/>
  <c r="D34" i="60"/>
  <c r="V23" i="60"/>
  <c r="N23" i="60"/>
  <c r="T29" i="60"/>
  <c r="U29" i="60" s="1"/>
  <c r="D29" i="60"/>
  <c r="T16" i="60"/>
  <c r="U16" i="60" s="1"/>
  <c r="D16" i="60"/>
  <c r="T11" i="60"/>
  <c r="U11" i="60" s="1"/>
  <c r="D11" i="60"/>
  <c r="D21" i="60"/>
  <c r="T21" i="60"/>
  <c r="U21" i="60" s="1"/>
  <c r="T25" i="60"/>
  <c r="U25" i="60" s="1"/>
  <c r="D25" i="60"/>
  <c r="T33" i="60"/>
  <c r="U33" i="60" s="1"/>
  <c r="D33" i="60"/>
  <c r="T12" i="60"/>
  <c r="U12" i="60" s="1"/>
  <c r="D12" i="60"/>
  <c r="T20" i="60"/>
  <c r="U20" i="60" s="1"/>
  <c r="D20" i="60"/>
  <c r="T28" i="60"/>
  <c r="U28" i="60" s="1"/>
  <c r="D28" i="60"/>
  <c r="T19" i="60"/>
  <c r="U19" i="60" s="1"/>
  <c r="D19" i="60"/>
  <c r="V12" i="60" l="1"/>
  <c r="N12" i="60"/>
  <c r="V19" i="60"/>
  <c r="N19" i="60"/>
  <c r="V20" i="60"/>
  <c r="N20" i="60"/>
  <c r="V33" i="60"/>
  <c r="N33" i="60"/>
  <c r="V16" i="60"/>
  <c r="N16" i="60"/>
  <c r="P23" i="60"/>
  <c r="R23" i="60"/>
  <c r="V26" i="60"/>
  <c r="N26" i="60"/>
  <c r="V10" i="60"/>
  <c r="N10" i="60"/>
  <c r="V24" i="60"/>
  <c r="N24" i="60"/>
  <c r="V30" i="60"/>
  <c r="N30" i="60"/>
  <c r="N14" i="60"/>
  <c r="V14" i="60"/>
  <c r="V27" i="60"/>
  <c r="N27" i="60"/>
  <c r="V21" i="60"/>
  <c r="N21" i="60"/>
  <c r="V9" i="60"/>
  <c r="N9" i="60"/>
  <c r="V13" i="60"/>
  <c r="N13" i="60"/>
  <c r="V15" i="60"/>
  <c r="N15" i="60"/>
  <c r="V22" i="60"/>
  <c r="N22" i="60"/>
  <c r="V35" i="60"/>
  <c r="N35" i="60"/>
  <c r="V28" i="60"/>
  <c r="N28" i="60"/>
  <c r="V25" i="60"/>
  <c r="N25" i="60"/>
  <c r="V11" i="60"/>
  <c r="N11" i="60"/>
  <c r="V29" i="60"/>
  <c r="N29" i="60"/>
  <c r="V34" i="60"/>
  <c r="N34" i="60"/>
  <c r="V18" i="60"/>
  <c r="N18" i="60"/>
  <c r="V31" i="60"/>
  <c r="N31" i="60"/>
  <c r="V32" i="60"/>
  <c r="N32" i="60"/>
  <c r="V8" i="60"/>
  <c r="N8" i="60"/>
  <c r="V17" i="60"/>
  <c r="N17" i="60"/>
  <c r="R32" i="60" l="1"/>
  <c r="P32" i="60"/>
  <c r="P25" i="60"/>
  <c r="R25" i="60"/>
  <c r="P35" i="60"/>
  <c r="R35" i="60"/>
  <c r="P15" i="60"/>
  <c r="R15" i="60"/>
  <c r="P9" i="60"/>
  <c r="R9" i="60"/>
  <c r="P27" i="60"/>
  <c r="R27" i="60"/>
  <c r="R30" i="60"/>
  <c r="P30" i="60"/>
  <c r="R10" i="60"/>
  <c r="P10" i="60"/>
  <c r="P33" i="60"/>
  <c r="R33" i="60"/>
  <c r="P19" i="60"/>
  <c r="R19" i="60"/>
  <c r="R18" i="60"/>
  <c r="P18" i="60"/>
  <c r="R28" i="60"/>
  <c r="P28" i="60"/>
  <c r="P21" i="60"/>
  <c r="R21" i="60"/>
  <c r="P24" i="60"/>
  <c r="R24" i="60"/>
  <c r="R16" i="60"/>
  <c r="P16" i="60"/>
  <c r="R20" i="60"/>
  <c r="P20" i="60"/>
  <c r="R12" i="60"/>
  <c r="P12" i="60"/>
  <c r="P17" i="60"/>
  <c r="R17" i="60"/>
  <c r="P29" i="60"/>
  <c r="R29" i="60"/>
  <c r="R8" i="60"/>
  <c r="P8" i="60"/>
  <c r="P31" i="60"/>
  <c r="R31" i="60"/>
  <c r="R34" i="60"/>
  <c r="P34" i="60"/>
  <c r="P11" i="60"/>
  <c r="R11" i="60"/>
  <c r="R22" i="60"/>
  <c r="P22" i="60"/>
  <c r="P13" i="60"/>
  <c r="R13" i="60"/>
  <c r="P26" i="60"/>
  <c r="R26" i="60"/>
  <c r="R14" i="60"/>
  <c r="P14" i="60"/>
  <c r="C10" i="58" l="1"/>
  <c r="N1" i="58" s="1"/>
  <c r="D6" i="53"/>
  <c r="N1" i="53" s="1"/>
  <c r="D6" i="51"/>
  <c r="N1" i="51" s="1"/>
  <c r="D6" i="45"/>
  <c r="N1" i="45" s="1"/>
  <c r="D6" i="41"/>
  <c r="N1" i="41" s="1"/>
  <c r="D6" i="39"/>
  <c r="P1" i="39" s="1"/>
  <c r="D6" i="35"/>
  <c r="N1" i="35" s="1"/>
  <c r="D6" i="33"/>
  <c r="N1" i="33" s="1"/>
  <c r="D6" i="31"/>
  <c r="N1" i="31" s="1"/>
  <c r="D6" i="29"/>
  <c r="N1" i="29" s="1"/>
  <c r="D6" i="27"/>
  <c r="N1" i="27" s="1"/>
  <c r="D6" i="25"/>
  <c r="N1" i="25" s="1"/>
  <c r="D6" i="23"/>
  <c r="N1" i="23" s="1"/>
  <c r="D6" i="19"/>
  <c r="N1" i="19" s="1"/>
  <c r="D6" i="17"/>
  <c r="N1" i="17" s="1"/>
  <c r="D6" i="15"/>
  <c r="N1" i="15" s="1"/>
  <c r="D6" i="13"/>
  <c r="N1" i="13" s="1"/>
  <c r="U2" i="45" l="1"/>
  <c r="U2" i="31"/>
  <c r="U2" i="17"/>
  <c r="U2" i="1"/>
  <c r="U2" i="53" s="1"/>
  <c r="U2" i="23" l="1"/>
  <c r="U2" i="33"/>
  <c r="J24" i="33" s="1"/>
  <c r="K24" i="33" s="1"/>
  <c r="U2" i="51"/>
  <c r="U2" i="13"/>
  <c r="U2" i="25"/>
  <c r="U2" i="35"/>
  <c r="J17" i="35" s="1"/>
  <c r="K17" i="35" s="1"/>
  <c r="C12" i="58"/>
  <c r="U2" i="15"/>
  <c r="U2" i="27"/>
  <c r="U2" i="41"/>
  <c r="H13" i="41" s="1"/>
  <c r="I13" i="41" s="1"/>
  <c r="E12" i="58"/>
  <c r="U2" i="19"/>
  <c r="U2" i="29"/>
  <c r="U2" i="39"/>
  <c r="F6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F6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6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F6" i="35"/>
  <c r="A9" i="35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F6" i="33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/>
  <c r="A11" i="31"/>
  <c r="A12" i="31" s="1"/>
  <c r="A13" i="31" s="1"/>
  <c r="A14" i="31" s="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6" i="29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F6" i="27"/>
  <c r="A9" i="27"/>
  <c r="A10" i="27"/>
  <c r="A11" i="27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/>
  <c r="A11" i="51" s="1"/>
  <c r="A12" i="51"/>
  <c r="A13" i="51"/>
  <c r="A14" i="51" s="1"/>
  <c r="A15" i="51" s="1"/>
  <c r="A16" i="51" s="1"/>
  <c r="A17" i="51" s="1"/>
  <c r="A18" i="5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E10" i="58"/>
  <c r="F6" i="53"/>
  <c r="A9" i="53"/>
  <c r="A10" i="53" s="1"/>
  <c r="A11" i="53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 s="1"/>
  <c r="A11" i="45" s="1"/>
  <c r="A12" i="45" s="1"/>
  <c r="A13" i="45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F6" i="4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F6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F6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F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6" i="39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F6" i="25"/>
  <c r="A9" i="25"/>
  <c r="A10" i="25"/>
  <c r="A11" i="25" s="1"/>
  <c r="A12" i="25"/>
  <c r="A13" i="25" s="1"/>
  <c r="A14" i="25" s="1"/>
  <c r="A15" i="25" s="1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12" i="58"/>
  <c r="D8" i="1"/>
  <c r="F9" i="1"/>
  <c r="F10" i="1"/>
  <c r="F11" i="1"/>
  <c r="G11" i="1" s="1"/>
  <c r="F12" i="1"/>
  <c r="F13" i="1"/>
  <c r="F14" i="1"/>
  <c r="F15" i="1"/>
  <c r="G15" i="1" s="1"/>
  <c r="F16" i="1"/>
  <c r="F17" i="1"/>
  <c r="D18" i="1"/>
  <c r="F18" i="1"/>
  <c r="G18" i="1" s="1"/>
  <c r="H18" i="1"/>
  <c r="I18" i="1" s="1"/>
  <c r="J18" i="1"/>
  <c r="K18" i="1" s="1"/>
  <c r="D19" i="1"/>
  <c r="T19" i="1" s="1"/>
  <c r="U19" i="1" s="1"/>
  <c r="F19" i="1"/>
  <c r="H19" i="1"/>
  <c r="I19" i="1" s="1"/>
  <c r="J19" i="1"/>
  <c r="K19" i="1" s="1"/>
  <c r="D20" i="1"/>
  <c r="F20" i="1"/>
  <c r="G20" i="1" s="1"/>
  <c r="H20" i="1"/>
  <c r="J20" i="1"/>
  <c r="K20" i="1" s="1"/>
  <c r="D21" i="1"/>
  <c r="L21" i="1" s="1"/>
  <c r="F21" i="1"/>
  <c r="H21" i="1"/>
  <c r="I21" i="1" s="1"/>
  <c r="J21" i="1"/>
  <c r="K21" i="1" s="1"/>
  <c r="D22" i="1"/>
  <c r="T22" i="1" s="1"/>
  <c r="U22" i="1" s="1"/>
  <c r="F22" i="1"/>
  <c r="G22" i="1" s="1"/>
  <c r="H22" i="1"/>
  <c r="I22" i="1" s="1"/>
  <c r="J22" i="1"/>
  <c r="K22" i="1" s="1"/>
  <c r="D23" i="1"/>
  <c r="F23" i="1"/>
  <c r="H23" i="1"/>
  <c r="I23" i="1" s="1"/>
  <c r="J23" i="1"/>
  <c r="K23" i="1" s="1"/>
  <c r="D24" i="1"/>
  <c r="F24" i="1"/>
  <c r="H24" i="1"/>
  <c r="I24" i="1" s="1"/>
  <c r="J24" i="1"/>
  <c r="K24" i="1" s="1"/>
  <c r="D25" i="1"/>
  <c r="T25" i="1" s="1"/>
  <c r="U25" i="1" s="1"/>
  <c r="F25" i="1"/>
  <c r="H25" i="1"/>
  <c r="I25" i="1" s="1"/>
  <c r="J25" i="1"/>
  <c r="K25" i="1" s="1"/>
  <c r="D26" i="1"/>
  <c r="F26" i="1"/>
  <c r="H26" i="1"/>
  <c r="J26" i="1"/>
  <c r="K26" i="1" s="1"/>
  <c r="D27" i="1"/>
  <c r="F27" i="1"/>
  <c r="H27" i="1"/>
  <c r="I27" i="1" s="1"/>
  <c r="J27" i="1"/>
  <c r="K27" i="1" s="1"/>
  <c r="D28" i="1"/>
  <c r="L28" i="1" s="1"/>
  <c r="F28" i="1"/>
  <c r="H28" i="1"/>
  <c r="I28" i="1" s="1"/>
  <c r="J28" i="1"/>
  <c r="K28" i="1" s="1"/>
  <c r="D29" i="1"/>
  <c r="L29" i="1" s="1"/>
  <c r="F29" i="1"/>
  <c r="H29" i="1"/>
  <c r="I29" i="1" s="1"/>
  <c r="J29" i="1"/>
  <c r="K29" i="1" s="1"/>
  <c r="D30" i="1"/>
  <c r="T30" i="1" s="1"/>
  <c r="U30" i="1" s="1"/>
  <c r="F30" i="1"/>
  <c r="G30" i="1" s="1"/>
  <c r="H30" i="1"/>
  <c r="I30" i="1" s="1"/>
  <c r="J30" i="1"/>
  <c r="K30" i="1" s="1"/>
  <c r="D31" i="1"/>
  <c r="F31" i="1"/>
  <c r="H31" i="1"/>
  <c r="I31" i="1" s="1"/>
  <c r="J31" i="1"/>
  <c r="K31" i="1" s="1"/>
  <c r="D32" i="1"/>
  <c r="F32" i="1"/>
  <c r="H32" i="1"/>
  <c r="I32" i="1" s="1"/>
  <c r="J32" i="1"/>
  <c r="K32" i="1" s="1"/>
  <c r="D33" i="1"/>
  <c r="E33" i="1" s="1"/>
  <c r="F33" i="1"/>
  <c r="H33" i="1"/>
  <c r="I33" i="1" s="1"/>
  <c r="J33" i="1"/>
  <c r="K33" i="1" s="1"/>
  <c r="D34" i="1"/>
  <c r="F34" i="1"/>
  <c r="H34" i="1"/>
  <c r="I34" i="1" s="1"/>
  <c r="J34" i="1"/>
  <c r="K34" i="1" s="1"/>
  <c r="D35" i="1"/>
  <c r="F35" i="1"/>
  <c r="H35" i="1"/>
  <c r="I35" i="1" s="1"/>
  <c r="J35" i="1"/>
  <c r="K35" i="1" s="1"/>
  <c r="D8" i="25"/>
  <c r="T8" i="25" s="1"/>
  <c r="F8" i="25"/>
  <c r="H8" i="25"/>
  <c r="I8" i="25" s="1"/>
  <c r="J8" i="25"/>
  <c r="K8" i="25" s="1"/>
  <c r="D9" i="25"/>
  <c r="L9" i="25" s="1"/>
  <c r="P9" i="25" s="1"/>
  <c r="Q9" i="25" s="1"/>
  <c r="F9" i="25"/>
  <c r="H9" i="25"/>
  <c r="I9" i="25" s="1"/>
  <c r="J9" i="25"/>
  <c r="K9" i="25" s="1"/>
  <c r="D10" i="25"/>
  <c r="L10" i="25" s="1"/>
  <c r="P10" i="25" s="1"/>
  <c r="Q10" i="25" s="1"/>
  <c r="F10" i="25"/>
  <c r="H10" i="25"/>
  <c r="I10" i="25" s="1"/>
  <c r="J10" i="25"/>
  <c r="K10" i="25" s="1"/>
  <c r="D11" i="25"/>
  <c r="E11" i="25" s="1"/>
  <c r="F11" i="25"/>
  <c r="H11" i="25"/>
  <c r="I11" i="25" s="1"/>
  <c r="J11" i="25"/>
  <c r="K11" i="25" s="1"/>
  <c r="D12" i="25"/>
  <c r="T12" i="25" s="1"/>
  <c r="F12" i="25"/>
  <c r="H12" i="25"/>
  <c r="I12" i="25" s="1"/>
  <c r="J12" i="25"/>
  <c r="K12" i="25" s="1"/>
  <c r="D13" i="25"/>
  <c r="L13" i="25" s="1"/>
  <c r="P13" i="25" s="1"/>
  <c r="Q13" i="25" s="1"/>
  <c r="F13" i="25"/>
  <c r="H13" i="25"/>
  <c r="I13" i="25" s="1"/>
  <c r="J13" i="25"/>
  <c r="K13" i="25" s="1"/>
  <c r="D14" i="25"/>
  <c r="T14" i="25" s="1"/>
  <c r="U14" i="25" s="1"/>
  <c r="F14" i="25"/>
  <c r="H14" i="25"/>
  <c r="I14" i="25" s="1"/>
  <c r="J14" i="25"/>
  <c r="K14" i="25" s="1"/>
  <c r="D15" i="25"/>
  <c r="E15" i="25" s="1"/>
  <c r="F15" i="25"/>
  <c r="H15" i="25"/>
  <c r="I15" i="25" s="1"/>
  <c r="J15" i="25"/>
  <c r="K15" i="25" s="1"/>
  <c r="D16" i="25"/>
  <c r="T16" i="25" s="1"/>
  <c r="U16" i="25" s="1"/>
  <c r="F16" i="25"/>
  <c r="H16" i="25"/>
  <c r="I16" i="25" s="1"/>
  <c r="J16" i="25"/>
  <c r="K16" i="25" s="1"/>
  <c r="D17" i="25"/>
  <c r="L17" i="25" s="1"/>
  <c r="P17" i="25" s="1"/>
  <c r="Q17" i="25" s="1"/>
  <c r="F17" i="25"/>
  <c r="H17" i="25"/>
  <c r="I17" i="25" s="1"/>
  <c r="J17" i="25"/>
  <c r="K17" i="25" s="1"/>
  <c r="D18" i="25"/>
  <c r="E18" i="25" s="1"/>
  <c r="F18" i="25"/>
  <c r="H18" i="25"/>
  <c r="I18" i="25" s="1"/>
  <c r="J18" i="25"/>
  <c r="K18" i="25" s="1"/>
  <c r="D19" i="25"/>
  <c r="F19" i="25"/>
  <c r="H19" i="25"/>
  <c r="I19" i="25" s="1"/>
  <c r="J19" i="25"/>
  <c r="K19" i="25" s="1"/>
  <c r="D20" i="25"/>
  <c r="T20" i="25" s="1"/>
  <c r="U20" i="25" s="1"/>
  <c r="F20" i="25"/>
  <c r="H20" i="25"/>
  <c r="I20" i="25" s="1"/>
  <c r="J20" i="25"/>
  <c r="K20" i="25" s="1"/>
  <c r="D21" i="25"/>
  <c r="F21" i="25"/>
  <c r="H21" i="25"/>
  <c r="I21" i="25" s="1"/>
  <c r="J21" i="25"/>
  <c r="K21" i="25" s="1"/>
  <c r="D22" i="25"/>
  <c r="E22" i="25" s="1"/>
  <c r="F22" i="25"/>
  <c r="H22" i="25"/>
  <c r="I22" i="25" s="1"/>
  <c r="J22" i="25"/>
  <c r="K22" i="25" s="1"/>
  <c r="D23" i="25"/>
  <c r="F23" i="25"/>
  <c r="H23" i="25"/>
  <c r="I23" i="25" s="1"/>
  <c r="J23" i="25"/>
  <c r="K23" i="25" s="1"/>
  <c r="D24" i="25"/>
  <c r="T24" i="25" s="1"/>
  <c r="U24" i="25" s="1"/>
  <c r="F24" i="25"/>
  <c r="H24" i="25"/>
  <c r="I24" i="25" s="1"/>
  <c r="J24" i="25"/>
  <c r="K24" i="25" s="1"/>
  <c r="D25" i="25"/>
  <c r="F25" i="25"/>
  <c r="H25" i="25"/>
  <c r="I25" i="25" s="1"/>
  <c r="J25" i="25"/>
  <c r="K25" i="25" s="1"/>
  <c r="D26" i="25"/>
  <c r="E26" i="25" s="1"/>
  <c r="F26" i="25"/>
  <c r="H26" i="25"/>
  <c r="I26" i="25" s="1"/>
  <c r="J26" i="25"/>
  <c r="K26" i="25" s="1"/>
  <c r="D27" i="25"/>
  <c r="F27" i="25"/>
  <c r="H27" i="25"/>
  <c r="I27" i="25" s="1"/>
  <c r="J27" i="25"/>
  <c r="K27" i="25" s="1"/>
  <c r="D28" i="25"/>
  <c r="T28" i="25" s="1"/>
  <c r="U28" i="25" s="1"/>
  <c r="F28" i="25"/>
  <c r="H28" i="25"/>
  <c r="I28" i="25" s="1"/>
  <c r="J28" i="25"/>
  <c r="K28" i="25" s="1"/>
  <c r="D29" i="25"/>
  <c r="F29" i="25"/>
  <c r="H29" i="25"/>
  <c r="I29" i="25" s="1"/>
  <c r="J29" i="25"/>
  <c r="K29" i="25" s="1"/>
  <c r="D30" i="25"/>
  <c r="E30" i="25" s="1"/>
  <c r="F30" i="25"/>
  <c r="H30" i="25"/>
  <c r="I30" i="25" s="1"/>
  <c r="J30" i="25"/>
  <c r="K30" i="25" s="1"/>
  <c r="D31" i="25"/>
  <c r="F31" i="25"/>
  <c r="H31" i="25"/>
  <c r="I31" i="25" s="1"/>
  <c r="J31" i="25"/>
  <c r="K31" i="25" s="1"/>
  <c r="D32" i="25"/>
  <c r="T32" i="25" s="1"/>
  <c r="U32" i="25" s="1"/>
  <c r="F32" i="25"/>
  <c r="H32" i="25"/>
  <c r="I32" i="25" s="1"/>
  <c r="J32" i="25"/>
  <c r="K32" i="25" s="1"/>
  <c r="D33" i="25"/>
  <c r="F33" i="25"/>
  <c r="H33" i="25"/>
  <c r="I33" i="25" s="1"/>
  <c r="J33" i="25"/>
  <c r="K33" i="25" s="1"/>
  <c r="D34" i="25"/>
  <c r="E34" i="25" s="1"/>
  <c r="F34" i="25"/>
  <c r="H34" i="25"/>
  <c r="I34" i="25" s="1"/>
  <c r="J34" i="25"/>
  <c r="K34" i="25" s="1"/>
  <c r="D35" i="25"/>
  <c r="F35" i="25"/>
  <c r="H35" i="25"/>
  <c r="I35" i="25" s="1"/>
  <c r="J35" i="25"/>
  <c r="K35" i="25" s="1"/>
  <c r="D33" i="13"/>
  <c r="H29" i="41"/>
  <c r="I29" i="41" s="1"/>
  <c r="D8" i="45"/>
  <c r="T8" i="45" s="1"/>
  <c r="U8" i="45" s="1"/>
  <c r="F8" i="45"/>
  <c r="G8" i="45" s="1"/>
  <c r="H8" i="45"/>
  <c r="I8" i="45" s="1"/>
  <c r="J8" i="45"/>
  <c r="K8" i="45" s="1"/>
  <c r="D9" i="45"/>
  <c r="E9" i="45" s="1"/>
  <c r="F9" i="45"/>
  <c r="G9" i="45" s="1"/>
  <c r="H9" i="45"/>
  <c r="I9" i="45" s="1"/>
  <c r="J9" i="45"/>
  <c r="K9" i="45" s="1"/>
  <c r="D10" i="45"/>
  <c r="T10" i="45" s="1"/>
  <c r="U10" i="45" s="1"/>
  <c r="F10" i="45"/>
  <c r="G10" i="45" s="1"/>
  <c r="H10" i="45"/>
  <c r="I10" i="45" s="1"/>
  <c r="J10" i="45"/>
  <c r="K10" i="45" s="1"/>
  <c r="D11" i="45"/>
  <c r="F11" i="45"/>
  <c r="H11" i="45"/>
  <c r="I11" i="45" s="1"/>
  <c r="J11" i="45"/>
  <c r="K11" i="45" s="1"/>
  <c r="D12" i="45"/>
  <c r="E12" i="45" s="1"/>
  <c r="F12" i="45"/>
  <c r="G12" i="45" s="1"/>
  <c r="H12" i="45"/>
  <c r="I12" i="45" s="1"/>
  <c r="J12" i="45"/>
  <c r="K12" i="45" s="1"/>
  <c r="D13" i="45"/>
  <c r="T13" i="45" s="1"/>
  <c r="U13" i="45" s="1"/>
  <c r="F13" i="45"/>
  <c r="H13" i="45"/>
  <c r="I13" i="45" s="1"/>
  <c r="J13" i="45"/>
  <c r="K13" i="45" s="1"/>
  <c r="D14" i="45"/>
  <c r="E14" i="45" s="1"/>
  <c r="F14" i="45"/>
  <c r="G14" i="45" s="1"/>
  <c r="H14" i="45"/>
  <c r="I14" i="45" s="1"/>
  <c r="J14" i="45"/>
  <c r="K14" i="45" s="1"/>
  <c r="D15" i="45"/>
  <c r="F15" i="45"/>
  <c r="G15" i="45" s="1"/>
  <c r="H15" i="45"/>
  <c r="I15" i="45" s="1"/>
  <c r="J15" i="45"/>
  <c r="K15" i="45" s="1"/>
  <c r="D16" i="45"/>
  <c r="T16" i="45" s="1"/>
  <c r="U16" i="45" s="1"/>
  <c r="F16" i="45"/>
  <c r="H16" i="45"/>
  <c r="I16" i="45" s="1"/>
  <c r="J16" i="45"/>
  <c r="K16" i="45" s="1"/>
  <c r="D17" i="45"/>
  <c r="F17" i="45"/>
  <c r="G17" i="45" s="1"/>
  <c r="H17" i="45"/>
  <c r="I17" i="45" s="1"/>
  <c r="J17" i="45"/>
  <c r="K17" i="45" s="1"/>
  <c r="D18" i="45"/>
  <c r="T18" i="45" s="1"/>
  <c r="U18" i="45" s="1"/>
  <c r="F18" i="45"/>
  <c r="H18" i="45"/>
  <c r="I18" i="45" s="1"/>
  <c r="J18" i="45"/>
  <c r="K18" i="45" s="1"/>
  <c r="D19" i="45"/>
  <c r="T19" i="45" s="1"/>
  <c r="U19" i="45" s="1"/>
  <c r="F19" i="45"/>
  <c r="H19" i="45"/>
  <c r="I19" i="45" s="1"/>
  <c r="J19" i="45"/>
  <c r="K19" i="45" s="1"/>
  <c r="D20" i="45"/>
  <c r="F20" i="45"/>
  <c r="G20" i="45" s="1"/>
  <c r="H20" i="45"/>
  <c r="I20" i="45" s="1"/>
  <c r="J20" i="45"/>
  <c r="K20" i="45" s="1"/>
  <c r="D21" i="45"/>
  <c r="T21" i="45" s="1"/>
  <c r="U21" i="45" s="1"/>
  <c r="F21" i="45"/>
  <c r="H21" i="45"/>
  <c r="I21" i="45" s="1"/>
  <c r="J21" i="45"/>
  <c r="K21" i="45" s="1"/>
  <c r="D22" i="45"/>
  <c r="E22" i="45" s="1"/>
  <c r="F22" i="45"/>
  <c r="H22" i="45"/>
  <c r="I22" i="45" s="1"/>
  <c r="J22" i="45"/>
  <c r="K22" i="45" s="1"/>
  <c r="D23" i="45"/>
  <c r="F23" i="45"/>
  <c r="G23" i="45" s="1"/>
  <c r="H23" i="45"/>
  <c r="I23" i="45" s="1"/>
  <c r="J23" i="45"/>
  <c r="K23" i="45" s="1"/>
  <c r="D24" i="45"/>
  <c r="T24" i="45" s="1"/>
  <c r="U24" i="45" s="1"/>
  <c r="F24" i="45"/>
  <c r="H24" i="45"/>
  <c r="I24" i="45" s="1"/>
  <c r="J24" i="45"/>
  <c r="K24" i="45" s="1"/>
  <c r="D25" i="45"/>
  <c r="F25" i="45"/>
  <c r="G25" i="45" s="1"/>
  <c r="H25" i="45"/>
  <c r="I25" i="45" s="1"/>
  <c r="J25" i="45"/>
  <c r="K25" i="45" s="1"/>
  <c r="D26" i="45"/>
  <c r="T26" i="45" s="1"/>
  <c r="U26" i="45" s="1"/>
  <c r="F26" i="45"/>
  <c r="H26" i="45"/>
  <c r="I26" i="45" s="1"/>
  <c r="J26" i="45"/>
  <c r="K26" i="45" s="1"/>
  <c r="D27" i="45"/>
  <c r="T27" i="45" s="1"/>
  <c r="U27" i="45" s="1"/>
  <c r="F27" i="45"/>
  <c r="H27" i="45"/>
  <c r="I27" i="45" s="1"/>
  <c r="J27" i="45"/>
  <c r="K27" i="45" s="1"/>
  <c r="D28" i="45"/>
  <c r="F28" i="45"/>
  <c r="H28" i="45"/>
  <c r="I28" i="45" s="1"/>
  <c r="J28" i="45"/>
  <c r="K28" i="45" s="1"/>
  <c r="D29" i="45"/>
  <c r="F29" i="45"/>
  <c r="H29" i="45"/>
  <c r="I29" i="45" s="1"/>
  <c r="J29" i="45"/>
  <c r="K29" i="45" s="1"/>
  <c r="D30" i="45"/>
  <c r="E30" i="45" s="1"/>
  <c r="F30" i="45"/>
  <c r="G30" i="45" s="1"/>
  <c r="H30" i="45"/>
  <c r="I30" i="45" s="1"/>
  <c r="J30" i="45"/>
  <c r="K30" i="45" s="1"/>
  <c r="D31" i="45"/>
  <c r="F31" i="45"/>
  <c r="G31" i="45" s="1"/>
  <c r="H31" i="45"/>
  <c r="I31" i="45" s="1"/>
  <c r="J31" i="45"/>
  <c r="K31" i="45" s="1"/>
  <c r="D32" i="45"/>
  <c r="T32" i="45" s="1"/>
  <c r="U32" i="45" s="1"/>
  <c r="F32" i="45"/>
  <c r="H32" i="45"/>
  <c r="I32" i="45" s="1"/>
  <c r="J32" i="45"/>
  <c r="K32" i="45" s="1"/>
  <c r="D33" i="45"/>
  <c r="F33" i="45"/>
  <c r="G33" i="45" s="1"/>
  <c r="H33" i="45"/>
  <c r="I33" i="45" s="1"/>
  <c r="J33" i="45"/>
  <c r="K33" i="45" s="1"/>
  <c r="D34" i="45"/>
  <c r="T34" i="45" s="1"/>
  <c r="U34" i="45" s="1"/>
  <c r="F34" i="45"/>
  <c r="H34" i="45"/>
  <c r="I34" i="45" s="1"/>
  <c r="J34" i="45"/>
  <c r="K34" i="45" s="1"/>
  <c r="D35" i="45"/>
  <c r="L35" i="45" s="1"/>
  <c r="M35" i="45" s="1"/>
  <c r="F35" i="45"/>
  <c r="H35" i="45"/>
  <c r="I35" i="45" s="1"/>
  <c r="J35" i="45"/>
  <c r="K35" i="45" s="1"/>
  <c r="D8" i="53"/>
  <c r="T8" i="53" s="1"/>
  <c r="U8" i="53" s="1"/>
  <c r="F8" i="53"/>
  <c r="H8" i="53"/>
  <c r="J8" i="53"/>
  <c r="K8" i="53" s="1"/>
  <c r="D9" i="53"/>
  <c r="F9" i="53"/>
  <c r="H9" i="53"/>
  <c r="I9" i="53" s="1"/>
  <c r="J9" i="53"/>
  <c r="K9" i="53" s="1"/>
  <c r="D10" i="53"/>
  <c r="T10" i="53" s="1"/>
  <c r="U10" i="53" s="1"/>
  <c r="F10" i="53"/>
  <c r="H10" i="53"/>
  <c r="I10" i="53" s="1"/>
  <c r="J10" i="53"/>
  <c r="K10" i="53" s="1"/>
  <c r="D11" i="53"/>
  <c r="E11" i="53" s="1"/>
  <c r="F11" i="53"/>
  <c r="H11" i="53"/>
  <c r="I11" i="53" s="1"/>
  <c r="J11" i="53"/>
  <c r="K11" i="53" s="1"/>
  <c r="D12" i="53"/>
  <c r="T12" i="53" s="1"/>
  <c r="U12" i="53" s="1"/>
  <c r="F12" i="53"/>
  <c r="H12" i="53"/>
  <c r="I12" i="53" s="1"/>
  <c r="J12" i="53"/>
  <c r="K12" i="53" s="1"/>
  <c r="D13" i="53"/>
  <c r="F13" i="53"/>
  <c r="H13" i="53"/>
  <c r="I13" i="53" s="1"/>
  <c r="J13" i="53"/>
  <c r="K13" i="53" s="1"/>
  <c r="D14" i="53"/>
  <c r="F14" i="53"/>
  <c r="H14" i="53"/>
  <c r="I14" i="53" s="1"/>
  <c r="J14" i="53"/>
  <c r="K14" i="53" s="1"/>
  <c r="D15" i="53"/>
  <c r="F15" i="53"/>
  <c r="H15" i="53"/>
  <c r="I15" i="53" s="1"/>
  <c r="J15" i="53"/>
  <c r="K15" i="53" s="1"/>
  <c r="D16" i="53"/>
  <c r="F16" i="53"/>
  <c r="H16" i="53"/>
  <c r="I16" i="53" s="1"/>
  <c r="J16" i="53"/>
  <c r="K16" i="53" s="1"/>
  <c r="D17" i="53"/>
  <c r="T17" i="53" s="1"/>
  <c r="U17" i="53" s="1"/>
  <c r="F17" i="53"/>
  <c r="H17" i="53"/>
  <c r="I17" i="53" s="1"/>
  <c r="J17" i="53"/>
  <c r="K17" i="53" s="1"/>
  <c r="D18" i="53"/>
  <c r="F18" i="53"/>
  <c r="H18" i="53"/>
  <c r="I18" i="53" s="1"/>
  <c r="J18" i="53"/>
  <c r="K18" i="53" s="1"/>
  <c r="D19" i="53"/>
  <c r="F19" i="53"/>
  <c r="H19" i="53"/>
  <c r="I19" i="53" s="1"/>
  <c r="J19" i="53"/>
  <c r="K19" i="53" s="1"/>
  <c r="D20" i="53"/>
  <c r="F20" i="53"/>
  <c r="H20" i="53"/>
  <c r="J20" i="53"/>
  <c r="K20" i="53" s="1"/>
  <c r="D21" i="53"/>
  <c r="T21" i="53" s="1"/>
  <c r="U21" i="53" s="1"/>
  <c r="F21" i="53"/>
  <c r="H21" i="53"/>
  <c r="I21" i="53" s="1"/>
  <c r="J21" i="53"/>
  <c r="K21" i="53" s="1"/>
  <c r="D22" i="53"/>
  <c r="F22" i="53"/>
  <c r="H22" i="53"/>
  <c r="I22" i="53" s="1"/>
  <c r="J22" i="53"/>
  <c r="K22" i="53" s="1"/>
  <c r="D23" i="53"/>
  <c r="E23" i="53" s="1"/>
  <c r="F23" i="53"/>
  <c r="H23" i="53"/>
  <c r="I23" i="53" s="1"/>
  <c r="J23" i="53"/>
  <c r="K23" i="53" s="1"/>
  <c r="D24" i="53"/>
  <c r="F24" i="53"/>
  <c r="H24" i="53"/>
  <c r="I24" i="53" s="1"/>
  <c r="J24" i="53"/>
  <c r="K24" i="53" s="1"/>
  <c r="D25" i="53"/>
  <c r="F25" i="53"/>
  <c r="H25" i="53"/>
  <c r="J25" i="53"/>
  <c r="K25" i="53" s="1"/>
  <c r="D26" i="53"/>
  <c r="T26" i="53" s="1"/>
  <c r="U26" i="53" s="1"/>
  <c r="F26" i="53"/>
  <c r="H26" i="53"/>
  <c r="J26" i="53"/>
  <c r="K26" i="53" s="1"/>
  <c r="D27" i="53"/>
  <c r="E27" i="53" s="1"/>
  <c r="F27" i="53"/>
  <c r="H27" i="53"/>
  <c r="I27" i="53" s="1"/>
  <c r="J27" i="53"/>
  <c r="K27" i="53" s="1"/>
  <c r="D28" i="53"/>
  <c r="F28" i="53"/>
  <c r="H28" i="53"/>
  <c r="I28" i="53" s="1"/>
  <c r="J28" i="53"/>
  <c r="K28" i="53" s="1"/>
  <c r="D29" i="53"/>
  <c r="F29" i="53"/>
  <c r="H29" i="53"/>
  <c r="I29" i="53" s="1"/>
  <c r="J29" i="53"/>
  <c r="K29" i="53" s="1"/>
  <c r="D30" i="53"/>
  <c r="F30" i="53"/>
  <c r="H30" i="53"/>
  <c r="J30" i="53"/>
  <c r="K30" i="53" s="1"/>
  <c r="D31" i="53"/>
  <c r="F31" i="53"/>
  <c r="H31" i="53"/>
  <c r="I31" i="53" s="1"/>
  <c r="J31" i="53"/>
  <c r="K31" i="53" s="1"/>
  <c r="D32" i="53"/>
  <c r="T32" i="53" s="1"/>
  <c r="U32" i="53" s="1"/>
  <c r="F32" i="53"/>
  <c r="H32" i="53"/>
  <c r="I32" i="53" s="1"/>
  <c r="J32" i="53"/>
  <c r="K32" i="53" s="1"/>
  <c r="D33" i="53"/>
  <c r="F33" i="53"/>
  <c r="H33" i="53"/>
  <c r="I33" i="53" s="1"/>
  <c r="J33" i="53"/>
  <c r="K33" i="53" s="1"/>
  <c r="D34" i="53"/>
  <c r="T34" i="53" s="1"/>
  <c r="U34" i="53" s="1"/>
  <c r="F34" i="53"/>
  <c r="H34" i="53"/>
  <c r="I34" i="53" s="1"/>
  <c r="J34" i="53"/>
  <c r="K34" i="53" s="1"/>
  <c r="D35" i="53"/>
  <c r="E35" i="53" s="1"/>
  <c r="F35" i="53"/>
  <c r="H35" i="53"/>
  <c r="I35" i="53" s="1"/>
  <c r="J35" i="53"/>
  <c r="K35" i="53" s="1"/>
  <c r="D12" i="58"/>
  <c r="G12" i="58"/>
  <c r="I12" i="58" s="1"/>
  <c r="J12" i="58" s="1"/>
  <c r="M12" i="58"/>
  <c r="N12" i="58" s="1"/>
  <c r="D8" i="51"/>
  <c r="T8" i="51" s="1"/>
  <c r="U8" i="51" s="1"/>
  <c r="F8" i="51"/>
  <c r="G8" i="51" s="1"/>
  <c r="H8" i="51"/>
  <c r="I8" i="51" s="1"/>
  <c r="J8" i="51"/>
  <c r="K8" i="51" s="1"/>
  <c r="D9" i="51"/>
  <c r="E9" i="51" s="1"/>
  <c r="F9" i="51"/>
  <c r="H9" i="51"/>
  <c r="I9" i="51" s="1"/>
  <c r="J9" i="51"/>
  <c r="K9" i="51" s="1"/>
  <c r="D10" i="51"/>
  <c r="F10" i="51"/>
  <c r="H10" i="51"/>
  <c r="I10" i="51" s="1"/>
  <c r="J10" i="51"/>
  <c r="K10" i="51" s="1"/>
  <c r="D11" i="51"/>
  <c r="E11" i="51" s="1"/>
  <c r="F11" i="51"/>
  <c r="H11" i="51"/>
  <c r="I11" i="51" s="1"/>
  <c r="J11" i="51"/>
  <c r="K11" i="51" s="1"/>
  <c r="D12" i="51"/>
  <c r="F12" i="51"/>
  <c r="G12" i="51" s="1"/>
  <c r="H12" i="51"/>
  <c r="I12" i="51" s="1"/>
  <c r="J12" i="51"/>
  <c r="K12" i="51" s="1"/>
  <c r="D13" i="51"/>
  <c r="F13" i="51"/>
  <c r="H13" i="51"/>
  <c r="I13" i="51" s="1"/>
  <c r="J13" i="51"/>
  <c r="K13" i="51" s="1"/>
  <c r="D14" i="51"/>
  <c r="E14" i="51" s="1"/>
  <c r="F14" i="51"/>
  <c r="H14" i="51"/>
  <c r="I14" i="51" s="1"/>
  <c r="J14" i="51"/>
  <c r="K14" i="51" s="1"/>
  <c r="D15" i="51"/>
  <c r="F15" i="51"/>
  <c r="H15" i="51"/>
  <c r="I15" i="51" s="1"/>
  <c r="J15" i="51"/>
  <c r="K15" i="51" s="1"/>
  <c r="D16" i="51"/>
  <c r="T16" i="51" s="1"/>
  <c r="U16" i="51" s="1"/>
  <c r="F16" i="51"/>
  <c r="H16" i="51"/>
  <c r="I16" i="51" s="1"/>
  <c r="J16" i="51"/>
  <c r="K16" i="51" s="1"/>
  <c r="D17" i="51"/>
  <c r="E17" i="51" s="1"/>
  <c r="F17" i="51"/>
  <c r="H17" i="51"/>
  <c r="I17" i="51" s="1"/>
  <c r="J17" i="51"/>
  <c r="K17" i="51" s="1"/>
  <c r="D18" i="51"/>
  <c r="F18" i="51"/>
  <c r="G18" i="51" s="1"/>
  <c r="H18" i="51"/>
  <c r="I18" i="51" s="1"/>
  <c r="J18" i="51"/>
  <c r="K18" i="51" s="1"/>
  <c r="D19" i="51"/>
  <c r="E19" i="51" s="1"/>
  <c r="F19" i="51"/>
  <c r="H19" i="51"/>
  <c r="I19" i="51" s="1"/>
  <c r="J19" i="51"/>
  <c r="K19" i="51" s="1"/>
  <c r="D20" i="51"/>
  <c r="F20" i="51"/>
  <c r="H20" i="51"/>
  <c r="I20" i="51" s="1"/>
  <c r="J20" i="51"/>
  <c r="K20" i="51" s="1"/>
  <c r="D21" i="51"/>
  <c r="F21" i="51"/>
  <c r="R21" i="51" s="1"/>
  <c r="S21" i="51" s="1"/>
  <c r="H21" i="51"/>
  <c r="I21" i="51" s="1"/>
  <c r="J21" i="51"/>
  <c r="K21" i="51" s="1"/>
  <c r="D22" i="51"/>
  <c r="E22" i="51" s="1"/>
  <c r="F22" i="51"/>
  <c r="R22" i="51" s="1"/>
  <c r="S22" i="51" s="1"/>
  <c r="H22" i="51"/>
  <c r="I22" i="51" s="1"/>
  <c r="J22" i="51"/>
  <c r="K22" i="51" s="1"/>
  <c r="D23" i="51"/>
  <c r="F23" i="51"/>
  <c r="G23" i="51" s="1"/>
  <c r="H23" i="51"/>
  <c r="I23" i="51" s="1"/>
  <c r="J23" i="51"/>
  <c r="K23" i="51" s="1"/>
  <c r="D24" i="51"/>
  <c r="T24" i="51" s="1"/>
  <c r="U24" i="51" s="1"/>
  <c r="F24" i="51"/>
  <c r="G24" i="51" s="1"/>
  <c r="H24" i="51"/>
  <c r="I24" i="51" s="1"/>
  <c r="J24" i="51"/>
  <c r="K24" i="51" s="1"/>
  <c r="D25" i="51"/>
  <c r="F25" i="51"/>
  <c r="G25" i="51" s="1"/>
  <c r="H25" i="51"/>
  <c r="I25" i="51" s="1"/>
  <c r="J25" i="51"/>
  <c r="K25" i="51" s="1"/>
  <c r="D26" i="51"/>
  <c r="L26" i="51" s="1"/>
  <c r="N26" i="51" s="1"/>
  <c r="O26" i="51" s="1"/>
  <c r="F26" i="51"/>
  <c r="H26" i="51"/>
  <c r="I26" i="51" s="1"/>
  <c r="J26" i="51"/>
  <c r="K26" i="51" s="1"/>
  <c r="D27" i="51"/>
  <c r="E27" i="51" s="1"/>
  <c r="F27" i="51"/>
  <c r="G27" i="51" s="1"/>
  <c r="H27" i="51"/>
  <c r="I27" i="51" s="1"/>
  <c r="J27" i="51"/>
  <c r="K27" i="51" s="1"/>
  <c r="D28" i="51"/>
  <c r="F28" i="51"/>
  <c r="H28" i="51"/>
  <c r="I28" i="51" s="1"/>
  <c r="J28" i="51"/>
  <c r="K28" i="51" s="1"/>
  <c r="D29" i="51"/>
  <c r="F29" i="51"/>
  <c r="H29" i="51"/>
  <c r="I29" i="51" s="1"/>
  <c r="J29" i="51"/>
  <c r="K29" i="51" s="1"/>
  <c r="D30" i="51"/>
  <c r="F30" i="51"/>
  <c r="G30" i="51" s="1"/>
  <c r="H30" i="51"/>
  <c r="I30" i="51" s="1"/>
  <c r="J30" i="51"/>
  <c r="K30" i="51" s="1"/>
  <c r="D31" i="51"/>
  <c r="F31" i="51"/>
  <c r="G31" i="51" s="1"/>
  <c r="H31" i="51"/>
  <c r="J31" i="51"/>
  <c r="K31" i="51" s="1"/>
  <c r="D32" i="51"/>
  <c r="T32" i="51" s="1"/>
  <c r="U32" i="51" s="1"/>
  <c r="F32" i="51"/>
  <c r="H32" i="51"/>
  <c r="I32" i="51" s="1"/>
  <c r="J32" i="51"/>
  <c r="K32" i="51" s="1"/>
  <c r="D33" i="51"/>
  <c r="F33" i="51"/>
  <c r="G33" i="51" s="1"/>
  <c r="H33" i="51"/>
  <c r="I33" i="51" s="1"/>
  <c r="J33" i="51"/>
  <c r="K33" i="51" s="1"/>
  <c r="D34" i="51"/>
  <c r="F34" i="51"/>
  <c r="G34" i="51" s="1"/>
  <c r="H34" i="51"/>
  <c r="J34" i="51"/>
  <c r="K34" i="51" s="1"/>
  <c r="D35" i="51"/>
  <c r="F35" i="51"/>
  <c r="H35" i="51"/>
  <c r="I35" i="51" s="1"/>
  <c r="J35" i="51"/>
  <c r="K35" i="51" s="1"/>
  <c r="D8" i="27"/>
  <c r="F8" i="27"/>
  <c r="G8" i="27" s="1"/>
  <c r="H8" i="27"/>
  <c r="I8" i="27" s="1"/>
  <c r="J8" i="27"/>
  <c r="K8" i="27" s="1"/>
  <c r="D9" i="27"/>
  <c r="T9" i="27" s="1"/>
  <c r="U9" i="27" s="1"/>
  <c r="F9" i="27"/>
  <c r="H9" i="27"/>
  <c r="I9" i="27" s="1"/>
  <c r="J9" i="27"/>
  <c r="K9" i="27" s="1"/>
  <c r="D10" i="27"/>
  <c r="F10" i="27"/>
  <c r="H10" i="27"/>
  <c r="I10" i="27" s="1"/>
  <c r="J10" i="27"/>
  <c r="K10" i="27" s="1"/>
  <c r="D11" i="27"/>
  <c r="F11" i="27"/>
  <c r="H11" i="27"/>
  <c r="I11" i="27" s="1"/>
  <c r="J11" i="27"/>
  <c r="K11" i="27" s="1"/>
  <c r="D12" i="27"/>
  <c r="F12" i="27"/>
  <c r="H12" i="27"/>
  <c r="I12" i="27" s="1"/>
  <c r="J12" i="27"/>
  <c r="K12" i="27" s="1"/>
  <c r="D13" i="27"/>
  <c r="T13" i="27" s="1"/>
  <c r="U13" i="27" s="1"/>
  <c r="F13" i="27"/>
  <c r="H13" i="27"/>
  <c r="I13" i="27" s="1"/>
  <c r="J13" i="27"/>
  <c r="K13" i="27" s="1"/>
  <c r="D14" i="27"/>
  <c r="F14" i="27"/>
  <c r="G14" i="27" s="1"/>
  <c r="H14" i="27"/>
  <c r="J14" i="27"/>
  <c r="K14" i="27" s="1"/>
  <c r="D15" i="27"/>
  <c r="T15" i="27" s="1"/>
  <c r="U15" i="27" s="1"/>
  <c r="F15" i="27"/>
  <c r="H15" i="27"/>
  <c r="I15" i="27" s="1"/>
  <c r="J15" i="27"/>
  <c r="K15" i="27" s="1"/>
  <c r="D16" i="27"/>
  <c r="F16" i="27"/>
  <c r="G16" i="27" s="1"/>
  <c r="H16" i="27"/>
  <c r="I16" i="27" s="1"/>
  <c r="J16" i="27"/>
  <c r="K16" i="27" s="1"/>
  <c r="D17" i="27"/>
  <c r="F17" i="27"/>
  <c r="H17" i="27"/>
  <c r="I17" i="27" s="1"/>
  <c r="J17" i="27"/>
  <c r="K17" i="27" s="1"/>
  <c r="D18" i="27"/>
  <c r="F18" i="27"/>
  <c r="H18" i="27"/>
  <c r="I18" i="27" s="1"/>
  <c r="J18" i="27"/>
  <c r="K18" i="27" s="1"/>
  <c r="D19" i="27"/>
  <c r="F19" i="27"/>
  <c r="G19" i="27" s="1"/>
  <c r="H19" i="27"/>
  <c r="I19" i="27" s="1"/>
  <c r="J19" i="27"/>
  <c r="K19" i="27" s="1"/>
  <c r="D20" i="27"/>
  <c r="F20" i="27"/>
  <c r="H20" i="27"/>
  <c r="I20" i="27" s="1"/>
  <c r="J20" i="27"/>
  <c r="K20" i="27" s="1"/>
  <c r="D21" i="27"/>
  <c r="F21" i="27"/>
  <c r="G21" i="27" s="1"/>
  <c r="H21" i="27"/>
  <c r="I21" i="27" s="1"/>
  <c r="J21" i="27"/>
  <c r="K21" i="27" s="1"/>
  <c r="D22" i="27"/>
  <c r="T22" i="27" s="1"/>
  <c r="U22" i="27" s="1"/>
  <c r="F22" i="27"/>
  <c r="H22" i="27"/>
  <c r="I22" i="27" s="1"/>
  <c r="J22" i="27"/>
  <c r="K22" i="27" s="1"/>
  <c r="D23" i="27"/>
  <c r="F23" i="27"/>
  <c r="H23" i="27"/>
  <c r="I23" i="27" s="1"/>
  <c r="J23" i="27"/>
  <c r="K23" i="27" s="1"/>
  <c r="D24" i="27"/>
  <c r="F24" i="27"/>
  <c r="H24" i="27"/>
  <c r="I24" i="27" s="1"/>
  <c r="J24" i="27"/>
  <c r="K24" i="27" s="1"/>
  <c r="D25" i="27"/>
  <c r="F25" i="27"/>
  <c r="H25" i="27"/>
  <c r="I25" i="27" s="1"/>
  <c r="J25" i="27"/>
  <c r="K25" i="27" s="1"/>
  <c r="D26" i="27"/>
  <c r="F26" i="27"/>
  <c r="G26" i="27" s="1"/>
  <c r="H26" i="27"/>
  <c r="J26" i="27"/>
  <c r="K26" i="27" s="1"/>
  <c r="D27" i="27"/>
  <c r="F27" i="27"/>
  <c r="H27" i="27"/>
  <c r="I27" i="27" s="1"/>
  <c r="J27" i="27"/>
  <c r="K27" i="27" s="1"/>
  <c r="D28" i="27"/>
  <c r="L28" i="27" s="1"/>
  <c r="F28" i="27"/>
  <c r="G28" i="27" s="1"/>
  <c r="H28" i="27"/>
  <c r="J28" i="27"/>
  <c r="K28" i="27" s="1"/>
  <c r="D29" i="27"/>
  <c r="F29" i="27"/>
  <c r="H29" i="27"/>
  <c r="I29" i="27" s="1"/>
  <c r="J29" i="27"/>
  <c r="K29" i="27" s="1"/>
  <c r="D30" i="27"/>
  <c r="F30" i="27"/>
  <c r="G30" i="27" s="1"/>
  <c r="H30" i="27"/>
  <c r="J30" i="27"/>
  <c r="K30" i="27" s="1"/>
  <c r="D31" i="27"/>
  <c r="T31" i="27" s="1"/>
  <c r="U31" i="27" s="1"/>
  <c r="F31" i="27"/>
  <c r="H31" i="27"/>
  <c r="I31" i="27" s="1"/>
  <c r="J31" i="27"/>
  <c r="K31" i="27" s="1"/>
  <c r="D32" i="27"/>
  <c r="F32" i="27"/>
  <c r="G32" i="27" s="1"/>
  <c r="H32" i="27"/>
  <c r="I32" i="27" s="1"/>
  <c r="J32" i="27"/>
  <c r="K32" i="27" s="1"/>
  <c r="D33" i="27"/>
  <c r="T33" i="27" s="1"/>
  <c r="U33" i="27" s="1"/>
  <c r="F33" i="27"/>
  <c r="G33" i="27" s="1"/>
  <c r="H33" i="27"/>
  <c r="I33" i="27" s="1"/>
  <c r="J33" i="27"/>
  <c r="K33" i="27" s="1"/>
  <c r="D34" i="27"/>
  <c r="F34" i="27"/>
  <c r="H34" i="27"/>
  <c r="I34" i="27" s="1"/>
  <c r="J34" i="27"/>
  <c r="K34" i="27" s="1"/>
  <c r="D35" i="27"/>
  <c r="F35" i="27"/>
  <c r="G35" i="27" s="1"/>
  <c r="H35" i="27"/>
  <c r="I35" i="27" s="1"/>
  <c r="J35" i="27"/>
  <c r="K35" i="27" s="1"/>
  <c r="D8" i="29"/>
  <c r="F8" i="29"/>
  <c r="H8" i="29"/>
  <c r="I8" i="29" s="1"/>
  <c r="J8" i="29"/>
  <c r="K8" i="29" s="1"/>
  <c r="D9" i="29"/>
  <c r="E9" i="29" s="1"/>
  <c r="F9" i="29"/>
  <c r="H9" i="29"/>
  <c r="I9" i="29" s="1"/>
  <c r="J9" i="29"/>
  <c r="K9" i="29" s="1"/>
  <c r="D10" i="29"/>
  <c r="F10" i="29"/>
  <c r="H10" i="29"/>
  <c r="J10" i="29"/>
  <c r="K10" i="29" s="1"/>
  <c r="D11" i="29"/>
  <c r="F11" i="29"/>
  <c r="H11" i="29"/>
  <c r="J11" i="29"/>
  <c r="K11" i="29" s="1"/>
  <c r="D12" i="29"/>
  <c r="E12" i="29" s="1"/>
  <c r="F12" i="29"/>
  <c r="H12" i="29"/>
  <c r="I12" i="29" s="1"/>
  <c r="J12" i="29"/>
  <c r="K12" i="29" s="1"/>
  <c r="D13" i="29"/>
  <c r="L13" i="29" s="1"/>
  <c r="M13" i="29" s="1"/>
  <c r="F13" i="29"/>
  <c r="H13" i="29"/>
  <c r="I13" i="29" s="1"/>
  <c r="J13" i="29"/>
  <c r="K13" i="29" s="1"/>
  <c r="D14" i="29"/>
  <c r="L14" i="29" s="1"/>
  <c r="P14" i="29" s="1"/>
  <c r="Q14" i="29" s="1"/>
  <c r="F14" i="29"/>
  <c r="G14" i="29" s="1"/>
  <c r="H14" i="29"/>
  <c r="I14" i="29" s="1"/>
  <c r="J14" i="29"/>
  <c r="K14" i="29" s="1"/>
  <c r="D15" i="29"/>
  <c r="L15" i="29" s="1"/>
  <c r="P15" i="29" s="1"/>
  <c r="Q15" i="29" s="1"/>
  <c r="F15" i="29"/>
  <c r="G15" i="29" s="1"/>
  <c r="H15" i="29"/>
  <c r="I15" i="29" s="1"/>
  <c r="J15" i="29"/>
  <c r="K15" i="29" s="1"/>
  <c r="D16" i="29"/>
  <c r="L16" i="29" s="1"/>
  <c r="P16" i="29" s="1"/>
  <c r="Q16" i="29" s="1"/>
  <c r="F16" i="29"/>
  <c r="G16" i="29" s="1"/>
  <c r="H16" i="29"/>
  <c r="I16" i="29" s="1"/>
  <c r="J16" i="29"/>
  <c r="K16" i="29" s="1"/>
  <c r="D17" i="29"/>
  <c r="T17" i="29" s="1"/>
  <c r="U17" i="29" s="1"/>
  <c r="F17" i="29"/>
  <c r="H17" i="29"/>
  <c r="I17" i="29" s="1"/>
  <c r="J17" i="29"/>
  <c r="K17" i="29" s="1"/>
  <c r="D18" i="29"/>
  <c r="F18" i="29"/>
  <c r="H18" i="29"/>
  <c r="I18" i="29" s="1"/>
  <c r="J18" i="29"/>
  <c r="K18" i="29" s="1"/>
  <c r="D19" i="29"/>
  <c r="E19" i="29" s="1"/>
  <c r="F19" i="29"/>
  <c r="H19" i="29"/>
  <c r="I19" i="29" s="1"/>
  <c r="J19" i="29"/>
  <c r="K19" i="29" s="1"/>
  <c r="D20" i="29"/>
  <c r="T20" i="29" s="1"/>
  <c r="U20" i="29" s="1"/>
  <c r="F20" i="29"/>
  <c r="H20" i="29"/>
  <c r="I20" i="29" s="1"/>
  <c r="J20" i="29"/>
  <c r="K20" i="29" s="1"/>
  <c r="D21" i="29"/>
  <c r="E21" i="29" s="1"/>
  <c r="F21" i="29"/>
  <c r="G21" i="29" s="1"/>
  <c r="H21" i="29"/>
  <c r="J21" i="29"/>
  <c r="K21" i="29" s="1"/>
  <c r="D22" i="29"/>
  <c r="F22" i="29"/>
  <c r="H22" i="29"/>
  <c r="I22" i="29" s="1"/>
  <c r="J22" i="29"/>
  <c r="K22" i="29" s="1"/>
  <c r="D23" i="29"/>
  <c r="F23" i="29"/>
  <c r="H23" i="29"/>
  <c r="I23" i="29" s="1"/>
  <c r="J23" i="29"/>
  <c r="K23" i="29" s="1"/>
  <c r="D24" i="29"/>
  <c r="F24" i="29"/>
  <c r="H24" i="29"/>
  <c r="I24" i="29" s="1"/>
  <c r="J24" i="29"/>
  <c r="K24" i="29" s="1"/>
  <c r="D25" i="29"/>
  <c r="T25" i="29" s="1"/>
  <c r="U25" i="29" s="1"/>
  <c r="F25" i="29"/>
  <c r="H25" i="29"/>
  <c r="I25" i="29" s="1"/>
  <c r="J25" i="29"/>
  <c r="K25" i="29" s="1"/>
  <c r="D26" i="29"/>
  <c r="F26" i="29"/>
  <c r="H26" i="29"/>
  <c r="J26" i="29"/>
  <c r="K26" i="29" s="1"/>
  <c r="D27" i="29"/>
  <c r="F27" i="29"/>
  <c r="H27" i="29"/>
  <c r="J27" i="29"/>
  <c r="K27" i="29" s="1"/>
  <c r="D28" i="29"/>
  <c r="F28" i="29"/>
  <c r="H28" i="29"/>
  <c r="J28" i="29"/>
  <c r="K28" i="29" s="1"/>
  <c r="D29" i="29"/>
  <c r="T29" i="29" s="1"/>
  <c r="U29" i="29" s="1"/>
  <c r="F29" i="29"/>
  <c r="H29" i="29"/>
  <c r="J29" i="29"/>
  <c r="K29" i="29" s="1"/>
  <c r="D30" i="29"/>
  <c r="F30" i="29"/>
  <c r="G30" i="29" s="1"/>
  <c r="H30" i="29"/>
  <c r="J30" i="29"/>
  <c r="K30" i="29" s="1"/>
  <c r="D31" i="29"/>
  <c r="E31" i="29" s="1"/>
  <c r="F31" i="29"/>
  <c r="G31" i="29" s="1"/>
  <c r="H31" i="29"/>
  <c r="J31" i="29"/>
  <c r="K31" i="29" s="1"/>
  <c r="D32" i="29"/>
  <c r="L32" i="29" s="1"/>
  <c r="N32" i="29" s="1"/>
  <c r="O32" i="29" s="1"/>
  <c r="F32" i="29"/>
  <c r="G32" i="29" s="1"/>
  <c r="H32" i="29"/>
  <c r="J32" i="29"/>
  <c r="K32" i="29" s="1"/>
  <c r="D33" i="29"/>
  <c r="T33" i="29" s="1"/>
  <c r="U33" i="29" s="1"/>
  <c r="F33" i="29"/>
  <c r="H33" i="29"/>
  <c r="I33" i="29" s="1"/>
  <c r="J33" i="29"/>
  <c r="K33" i="29" s="1"/>
  <c r="D34" i="29"/>
  <c r="F34" i="29"/>
  <c r="H34" i="29"/>
  <c r="I34" i="29" s="1"/>
  <c r="J34" i="29"/>
  <c r="K34" i="29" s="1"/>
  <c r="D35" i="29"/>
  <c r="E35" i="29" s="1"/>
  <c r="F35" i="29"/>
  <c r="H35" i="29"/>
  <c r="I35" i="29" s="1"/>
  <c r="J35" i="29"/>
  <c r="K35" i="29" s="1"/>
  <c r="D8" i="31"/>
  <c r="F8" i="31"/>
  <c r="H8" i="31"/>
  <c r="I8" i="31" s="1"/>
  <c r="J8" i="31"/>
  <c r="K8" i="31" s="1"/>
  <c r="D9" i="31"/>
  <c r="L9" i="31" s="1"/>
  <c r="N9" i="31" s="1"/>
  <c r="O9" i="31" s="1"/>
  <c r="F9" i="31"/>
  <c r="G9" i="31" s="1"/>
  <c r="H9" i="31"/>
  <c r="I9" i="31" s="1"/>
  <c r="J9" i="31"/>
  <c r="K9" i="31" s="1"/>
  <c r="D10" i="31"/>
  <c r="L10" i="31" s="1"/>
  <c r="M10" i="31" s="1"/>
  <c r="F10" i="31"/>
  <c r="H10" i="31"/>
  <c r="I10" i="31" s="1"/>
  <c r="J10" i="31"/>
  <c r="K10" i="31" s="1"/>
  <c r="D11" i="31"/>
  <c r="F11" i="31"/>
  <c r="G11" i="31" s="1"/>
  <c r="H11" i="31"/>
  <c r="J11" i="31"/>
  <c r="K11" i="31" s="1"/>
  <c r="D12" i="31"/>
  <c r="L12" i="31" s="1"/>
  <c r="M12" i="31" s="1"/>
  <c r="F12" i="31"/>
  <c r="H12" i="31"/>
  <c r="I12" i="31" s="1"/>
  <c r="J12" i="31"/>
  <c r="K12" i="31" s="1"/>
  <c r="D13" i="31"/>
  <c r="T13" i="31" s="1"/>
  <c r="U13" i="31" s="1"/>
  <c r="F13" i="31"/>
  <c r="G13" i="31" s="1"/>
  <c r="H13" i="31"/>
  <c r="I13" i="31" s="1"/>
  <c r="J13" i="31"/>
  <c r="K13" i="31" s="1"/>
  <c r="D14" i="31"/>
  <c r="F14" i="31"/>
  <c r="H14" i="31"/>
  <c r="J14" i="31"/>
  <c r="K14" i="31" s="1"/>
  <c r="D15" i="31"/>
  <c r="L15" i="31" s="1"/>
  <c r="M15" i="31" s="1"/>
  <c r="F15" i="31"/>
  <c r="H15" i="31"/>
  <c r="I15" i="31" s="1"/>
  <c r="J15" i="31"/>
  <c r="K15" i="31" s="1"/>
  <c r="D16" i="31"/>
  <c r="F16" i="31"/>
  <c r="H16" i="31"/>
  <c r="J16" i="31"/>
  <c r="K16" i="31" s="1"/>
  <c r="D17" i="31"/>
  <c r="L17" i="31" s="1"/>
  <c r="P17" i="31" s="1"/>
  <c r="Q17" i="31" s="1"/>
  <c r="F17" i="31"/>
  <c r="H17" i="31"/>
  <c r="I17" i="31" s="1"/>
  <c r="J17" i="31"/>
  <c r="K17" i="31" s="1"/>
  <c r="D18" i="31"/>
  <c r="L18" i="31" s="1"/>
  <c r="M18" i="31" s="1"/>
  <c r="F18" i="31"/>
  <c r="G18" i="31" s="1"/>
  <c r="H18" i="31"/>
  <c r="I18" i="31" s="1"/>
  <c r="J18" i="31"/>
  <c r="K18" i="31" s="1"/>
  <c r="D19" i="31"/>
  <c r="F19" i="31"/>
  <c r="H19" i="31"/>
  <c r="I19" i="31" s="1"/>
  <c r="J19" i="31"/>
  <c r="K19" i="31" s="1"/>
  <c r="D20" i="31"/>
  <c r="L20" i="31" s="1"/>
  <c r="M20" i="31" s="1"/>
  <c r="F20" i="31"/>
  <c r="H20" i="31"/>
  <c r="I20" i="31" s="1"/>
  <c r="J20" i="31"/>
  <c r="K20" i="31" s="1"/>
  <c r="D21" i="31"/>
  <c r="F21" i="31"/>
  <c r="H21" i="31"/>
  <c r="I21" i="31" s="1"/>
  <c r="J21" i="31"/>
  <c r="K21" i="31" s="1"/>
  <c r="D22" i="31"/>
  <c r="T22" i="31" s="1"/>
  <c r="U22" i="31" s="1"/>
  <c r="F22" i="31"/>
  <c r="H22" i="31"/>
  <c r="J22" i="31"/>
  <c r="K22" i="31" s="1"/>
  <c r="D23" i="31"/>
  <c r="F23" i="31"/>
  <c r="H23" i="31"/>
  <c r="I23" i="31" s="1"/>
  <c r="J23" i="31"/>
  <c r="K23" i="31" s="1"/>
  <c r="D24" i="31"/>
  <c r="T24" i="31" s="1"/>
  <c r="U24" i="31" s="1"/>
  <c r="F24" i="31"/>
  <c r="H24" i="31"/>
  <c r="I24" i="31" s="1"/>
  <c r="J24" i="31"/>
  <c r="K24" i="31" s="1"/>
  <c r="D25" i="31"/>
  <c r="F25" i="31"/>
  <c r="G25" i="31" s="1"/>
  <c r="H25" i="31"/>
  <c r="I25" i="31" s="1"/>
  <c r="J25" i="31"/>
  <c r="K25" i="31" s="1"/>
  <c r="D26" i="31"/>
  <c r="F26" i="31"/>
  <c r="H26" i="31"/>
  <c r="I26" i="31" s="1"/>
  <c r="J26" i="31"/>
  <c r="K26" i="31" s="1"/>
  <c r="D27" i="31"/>
  <c r="F27" i="31"/>
  <c r="H27" i="31"/>
  <c r="I27" i="31" s="1"/>
  <c r="J27" i="31"/>
  <c r="K27" i="31" s="1"/>
  <c r="D28" i="31"/>
  <c r="L28" i="31" s="1"/>
  <c r="M28" i="31" s="1"/>
  <c r="F28" i="31"/>
  <c r="H28" i="31"/>
  <c r="I28" i="31" s="1"/>
  <c r="J28" i="31"/>
  <c r="K28" i="31" s="1"/>
  <c r="D29" i="31"/>
  <c r="E29" i="31" s="1"/>
  <c r="F29" i="31"/>
  <c r="H29" i="31"/>
  <c r="I29" i="31" s="1"/>
  <c r="J29" i="31"/>
  <c r="K29" i="31" s="1"/>
  <c r="D30" i="31"/>
  <c r="F30" i="31"/>
  <c r="H30" i="31"/>
  <c r="I30" i="31" s="1"/>
  <c r="J30" i="31"/>
  <c r="K30" i="31" s="1"/>
  <c r="D31" i="31"/>
  <c r="F31" i="31"/>
  <c r="G31" i="31" s="1"/>
  <c r="H31" i="31"/>
  <c r="I31" i="31" s="1"/>
  <c r="J31" i="31"/>
  <c r="K31" i="31" s="1"/>
  <c r="D32" i="31"/>
  <c r="L32" i="31" s="1"/>
  <c r="M32" i="31" s="1"/>
  <c r="F32" i="31"/>
  <c r="G32" i="31" s="1"/>
  <c r="H32" i="31"/>
  <c r="I32" i="31" s="1"/>
  <c r="J32" i="31"/>
  <c r="K32" i="31" s="1"/>
  <c r="D33" i="31"/>
  <c r="E33" i="31" s="1"/>
  <c r="F33" i="31"/>
  <c r="G33" i="31" s="1"/>
  <c r="H33" i="31"/>
  <c r="I33" i="31" s="1"/>
  <c r="J33" i="31"/>
  <c r="K33" i="31" s="1"/>
  <c r="D34" i="31"/>
  <c r="L34" i="31" s="1"/>
  <c r="M34" i="31" s="1"/>
  <c r="F34" i="31"/>
  <c r="G34" i="31" s="1"/>
  <c r="H34" i="31"/>
  <c r="I34" i="31" s="1"/>
  <c r="J34" i="31"/>
  <c r="K34" i="31" s="1"/>
  <c r="D35" i="31"/>
  <c r="F35" i="31"/>
  <c r="G35" i="31" s="1"/>
  <c r="H35" i="31"/>
  <c r="I35" i="31" s="1"/>
  <c r="J35" i="31"/>
  <c r="K35" i="31" s="1"/>
  <c r="D9" i="33"/>
  <c r="T9" i="33" s="1"/>
  <c r="U9" i="33" s="1"/>
  <c r="J20" i="33"/>
  <c r="K20" i="33" s="1"/>
  <c r="H31" i="33"/>
  <c r="I31" i="33" s="1"/>
  <c r="F10" i="35"/>
  <c r="G10" i="35" s="1"/>
  <c r="J21" i="35"/>
  <c r="K21" i="35" s="1"/>
  <c r="J32" i="35"/>
  <c r="K32" i="35" s="1"/>
  <c r="D8" i="23"/>
  <c r="T8" i="23" s="1"/>
  <c r="U8" i="23" s="1"/>
  <c r="F8" i="23"/>
  <c r="G8" i="23" s="1"/>
  <c r="H8" i="23"/>
  <c r="I8" i="23" s="1"/>
  <c r="J8" i="23"/>
  <c r="K8" i="23" s="1"/>
  <c r="D9" i="23"/>
  <c r="F9" i="23"/>
  <c r="G9" i="23" s="1"/>
  <c r="H9" i="23"/>
  <c r="I9" i="23" s="1"/>
  <c r="J9" i="23"/>
  <c r="K9" i="23" s="1"/>
  <c r="D10" i="23"/>
  <c r="T10" i="23" s="1"/>
  <c r="U10" i="23" s="1"/>
  <c r="F10" i="23"/>
  <c r="H10" i="23"/>
  <c r="I10" i="23" s="1"/>
  <c r="J10" i="23"/>
  <c r="K10" i="23" s="1"/>
  <c r="D11" i="23"/>
  <c r="E11" i="23" s="1"/>
  <c r="F11" i="23"/>
  <c r="H11" i="23"/>
  <c r="I11" i="23" s="1"/>
  <c r="J11" i="23"/>
  <c r="K11" i="23"/>
  <c r="D12" i="23"/>
  <c r="F12" i="23"/>
  <c r="H12" i="23"/>
  <c r="I12" i="23" s="1"/>
  <c r="J12" i="23"/>
  <c r="K12" i="23" s="1"/>
  <c r="D13" i="23"/>
  <c r="L13" i="23" s="1"/>
  <c r="F13" i="23"/>
  <c r="G13" i="23" s="1"/>
  <c r="H13" i="23"/>
  <c r="J13" i="23"/>
  <c r="K13" i="23" s="1"/>
  <c r="D14" i="23"/>
  <c r="F14" i="23"/>
  <c r="G14" i="23" s="1"/>
  <c r="H14" i="23"/>
  <c r="I14" i="23" s="1"/>
  <c r="J14" i="23"/>
  <c r="K14" i="23" s="1"/>
  <c r="D15" i="23"/>
  <c r="F15" i="23"/>
  <c r="G15" i="23" s="1"/>
  <c r="H15" i="23"/>
  <c r="J15" i="23"/>
  <c r="K15" i="23" s="1"/>
  <c r="D16" i="23"/>
  <c r="F16" i="23"/>
  <c r="G16" i="23" s="1"/>
  <c r="H16" i="23"/>
  <c r="I16" i="23" s="1"/>
  <c r="J16" i="23"/>
  <c r="K16" i="23" s="1"/>
  <c r="D17" i="23"/>
  <c r="L17" i="23" s="1"/>
  <c r="F17" i="23"/>
  <c r="G17" i="23" s="1"/>
  <c r="H17" i="23"/>
  <c r="J17" i="23"/>
  <c r="K17" i="23" s="1"/>
  <c r="D18" i="23"/>
  <c r="T18" i="23" s="1"/>
  <c r="F18" i="23"/>
  <c r="G18" i="23" s="1"/>
  <c r="H18" i="23"/>
  <c r="I18" i="23" s="1"/>
  <c r="J18" i="23"/>
  <c r="K18" i="23" s="1"/>
  <c r="D19" i="23"/>
  <c r="T19" i="23" s="1"/>
  <c r="U19" i="23" s="1"/>
  <c r="F19" i="23"/>
  <c r="G19" i="23" s="1"/>
  <c r="H19" i="23"/>
  <c r="I19" i="23" s="1"/>
  <c r="J19" i="23"/>
  <c r="K19" i="23" s="1"/>
  <c r="D20" i="23"/>
  <c r="F20" i="23"/>
  <c r="G20" i="23" s="1"/>
  <c r="H20" i="23"/>
  <c r="I20" i="23" s="1"/>
  <c r="J20" i="23"/>
  <c r="K20" i="23" s="1"/>
  <c r="D21" i="23"/>
  <c r="L21" i="23" s="1"/>
  <c r="N21" i="23" s="1"/>
  <c r="O21" i="23" s="1"/>
  <c r="F21" i="23"/>
  <c r="G21" i="23" s="1"/>
  <c r="H21" i="23"/>
  <c r="J21" i="23"/>
  <c r="K21" i="23" s="1"/>
  <c r="D22" i="23"/>
  <c r="F22" i="23"/>
  <c r="H22" i="23"/>
  <c r="I22" i="23" s="1"/>
  <c r="J22" i="23"/>
  <c r="K22" i="23" s="1"/>
  <c r="D23" i="23"/>
  <c r="T23" i="23" s="1"/>
  <c r="U23" i="23" s="1"/>
  <c r="F23" i="23"/>
  <c r="G23" i="23" s="1"/>
  <c r="H23" i="23"/>
  <c r="I23" i="23" s="1"/>
  <c r="J23" i="23"/>
  <c r="K23" i="23" s="1"/>
  <c r="D24" i="23"/>
  <c r="F24" i="23"/>
  <c r="H24" i="23"/>
  <c r="J24" i="23"/>
  <c r="K24" i="23" s="1"/>
  <c r="D25" i="23"/>
  <c r="L25" i="23" s="1"/>
  <c r="M25" i="23" s="1"/>
  <c r="F25" i="23"/>
  <c r="G25" i="23" s="1"/>
  <c r="H25" i="23"/>
  <c r="I25" i="23" s="1"/>
  <c r="J25" i="23"/>
  <c r="K25" i="23" s="1"/>
  <c r="D26" i="23"/>
  <c r="T26" i="23" s="1"/>
  <c r="U26" i="23" s="1"/>
  <c r="F26" i="23"/>
  <c r="H26" i="23"/>
  <c r="I26" i="23" s="1"/>
  <c r="J26" i="23"/>
  <c r="K26" i="23" s="1"/>
  <c r="D27" i="23"/>
  <c r="F27" i="23"/>
  <c r="H27" i="23"/>
  <c r="I27" i="23" s="1"/>
  <c r="J27" i="23"/>
  <c r="K27" i="23" s="1"/>
  <c r="D28" i="23"/>
  <c r="F28" i="23"/>
  <c r="G28" i="23" s="1"/>
  <c r="H28" i="23"/>
  <c r="I28" i="23" s="1"/>
  <c r="J28" i="23"/>
  <c r="K28" i="23" s="1"/>
  <c r="D29" i="23"/>
  <c r="F29" i="23"/>
  <c r="G29" i="23" s="1"/>
  <c r="H29" i="23"/>
  <c r="J29" i="23"/>
  <c r="K29" i="23" s="1"/>
  <c r="D30" i="23"/>
  <c r="T30" i="23" s="1"/>
  <c r="U30" i="23" s="1"/>
  <c r="F30" i="23"/>
  <c r="G30" i="23" s="1"/>
  <c r="H30" i="23"/>
  <c r="I30" i="23" s="1"/>
  <c r="J30" i="23"/>
  <c r="K30" i="23" s="1"/>
  <c r="D31" i="23"/>
  <c r="T31" i="23" s="1"/>
  <c r="U31" i="23" s="1"/>
  <c r="F31" i="23"/>
  <c r="G31" i="23" s="1"/>
  <c r="H31" i="23"/>
  <c r="I31" i="23" s="1"/>
  <c r="J31" i="23"/>
  <c r="K31" i="23" s="1"/>
  <c r="D32" i="23"/>
  <c r="T32" i="23" s="1"/>
  <c r="U32" i="23" s="1"/>
  <c r="F32" i="23"/>
  <c r="G32" i="23" s="1"/>
  <c r="H32" i="23"/>
  <c r="I32" i="23" s="1"/>
  <c r="J32" i="23"/>
  <c r="K32" i="23" s="1"/>
  <c r="D33" i="23"/>
  <c r="L33" i="23" s="1"/>
  <c r="N33" i="23" s="1"/>
  <c r="O33" i="23" s="1"/>
  <c r="F33" i="23"/>
  <c r="G33" i="23" s="1"/>
  <c r="H33" i="23"/>
  <c r="I33" i="23" s="1"/>
  <c r="J33" i="23"/>
  <c r="K33" i="23" s="1"/>
  <c r="D34" i="23"/>
  <c r="T34" i="23" s="1"/>
  <c r="F34" i="23"/>
  <c r="H34" i="23"/>
  <c r="I34" i="23" s="1"/>
  <c r="J34" i="23"/>
  <c r="K34" i="23" s="1"/>
  <c r="D35" i="23"/>
  <c r="F35" i="23"/>
  <c r="H35" i="23"/>
  <c r="I35" i="23" s="1"/>
  <c r="J35" i="23"/>
  <c r="K35" i="23" s="1"/>
  <c r="D8" i="19"/>
  <c r="T8" i="19" s="1"/>
  <c r="U8" i="19" s="1"/>
  <c r="J10" i="19"/>
  <c r="K10" i="19" s="1"/>
  <c r="H14" i="19"/>
  <c r="I14" i="19" s="1"/>
  <c r="F18" i="19"/>
  <c r="D21" i="19"/>
  <c r="E21" i="19" s="1"/>
  <c r="D25" i="19"/>
  <c r="L25" i="19" s="1"/>
  <c r="N25" i="19" s="1"/>
  <c r="O25" i="19" s="1"/>
  <c r="D29" i="19"/>
  <c r="H31" i="19"/>
  <c r="I31" i="19" s="1"/>
  <c r="H35" i="19"/>
  <c r="I35" i="19" s="1"/>
  <c r="D8" i="17"/>
  <c r="T8" i="17" s="1"/>
  <c r="U8" i="17" s="1"/>
  <c r="F8" i="17"/>
  <c r="G8" i="17" s="1"/>
  <c r="H8" i="17"/>
  <c r="J8" i="17"/>
  <c r="K8" i="17" s="1"/>
  <c r="D9" i="17"/>
  <c r="F9" i="17"/>
  <c r="G9" i="17" s="1"/>
  <c r="H9" i="17"/>
  <c r="I9" i="17" s="1"/>
  <c r="J9" i="17"/>
  <c r="K9" i="17" s="1"/>
  <c r="D10" i="17"/>
  <c r="L10" i="17" s="1"/>
  <c r="F10" i="17"/>
  <c r="H10" i="17"/>
  <c r="I10" i="17" s="1"/>
  <c r="J10" i="17"/>
  <c r="K10" i="17" s="1"/>
  <c r="D11" i="17"/>
  <c r="L11" i="17" s="1"/>
  <c r="F11" i="17"/>
  <c r="H11" i="17"/>
  <c r="J11" i="17"/>
  <c r="K11" i="17" s="1"/>
  <c r="D12" i="17"/>
  <c r="T12" i="17" s="1"/>
  <c r="U12" i="17" s="1"/>
  <c r="F12" i="17"/>
  <c r="H12" i="17"/>
  <c r="I12" i="17" s="1"/>
  <c r="J12" i="17"/>
  <c r="K12" i="17" s="1"/>
  <c r="D13" i="17"/>
  <c r="L13" i="17" s="1"/>
  <c r="N13" i="17" s="1"/>
  <c r="O13" i="17" s="1"/>
  <c r="F13" i="17"/>
  <c r="G13" i="17" s="1"/>
  <c r="H13" i="17"/>
  <c r="I13" i="17" s="1"/>
  <c r="J13" i="17"/>
  <c r="K13" i="17" s="1"/>
  <c r="D14" i="17"/>
  <c r="T14" i="17" s="1"/>
  <c r="U14" i="17" s="1"/>
  <c r="F14" i="17"/>
  <c r="G14" i="17" s="1"/>
  <c r="H14" i="17"/>
  <c r="I14" i="17" s="1"/>
  <c r="J14" i="17"/>
  <c r="K14" i="17" s="1"/>
  <c r="D15" i="17"/>
  <c r="T15" i="17" s="1"/>
  <c r="U15" i="17" s="1"/>
  <c r="F15" i="17"/>
  <c r="G15" i="17" s="1"/>
  <c r="H15" i="17"/>
  <c r="I15" i="17" s="1"/>
  <c r="J15" i="17"/>
  <c r="K15" i="17" s="1"/>
  <c r="D16" i="17"/>
  <c r="F16" i="17"/>
  <c r="H16" i="17"/>
  <c r="I16" i="17" s="1"/>
  <c r="J16" i="17"/>
  <c r="K16" i="17" s="1"/>
  <c r="D17" i="17"/>
  <c r="F17" i="17"/>
  <c r="H17" i="17"/>
  <c r="I17" i="17" s="1"/>
  <c r="J17" i="17"/>
  <c r="K17" i="17" s="1"/>
  <c r="D18" i="17"/>
  <c r="T18" i="17" s="1"/>
  <c r="U18" i="17" s="1"/>
  <c r="F18" i="17"/>
  <c r="G18" i="17" s="1"/>
  <c r="H18" i="17"/>
  <c r="I18" i="17" s="1"/>
  <c r="J18" i="17"/>
  <c r="K18" i="17" s="1"/>
  <c r="D19" i="17"/>
  <c r="T19" i="17" s="1"/>
  <c r="U19" i="17" s="1"/>
  <c r="F19" i="17"/>
  <c r="H19" i="17"/>
  <c r="I19" i="17" s="1"/>
  <c r="J19" i="17"/>
  <c r="K19" i="17" s="1"/>
  <c r="D20" i="17"/>
  <c r="T20" i="17" s="1"/>
  <c r="U20" i="17" s="1"/>
  <c r="F20" i="17"/>
  <c r="H20" i="17"/>
  <c r="I20" i="17" s="1"/>
  <c r="J20" i="17"/>
  <c r="K20" i="17" s="1"/>
  <c r="D21" i="17"/>
  <c r="F21" i="17"/>
  <c r="G21" i="17" s="1"/>
  <c r="H21" i="17"/>
  <c r="J21" i="17"/>
  <c r="K21" i="17" s="1"/>
  <c r="D22" i="17"/>
  <c r="F22" i="17"/>
  <c r="H22" i="17"/>
  <c r="J22" i="17"/>
  <c r="K22" i="17" s="1"/>
  <c r="D23" i="17"/>
  <c r="L23" i="17" s="1"/>
  <c r="P23" i="17" s="1"/>
  <c r="Q23" i="17" s="1"/>
  <c r="F23" i="17"/>
  <c r="G23" i="17" s="1"/>
  <c r="H23" i="17"/>
  <c r="I23" i="17" s="1"/>
  <c r="J23" i="17"/>
  <c r="K23" i="17" s="1"/>
  <c r="D24" i="17"/>
  <c r="T24" i="17" s="1"/>
  <c r="U24" i="17" s="1"/>
  <c r="F24" i="17"/>
  <c r="G24" i="17" s="1"/>
  <c r="H24" i="17"/>
  <c r="I24" i="17" s="1"/>
  <c r="J24" i="17"/>
  <c r="K24" i="17" s="1"/>
  <c r="D25" i="17"/>
  <c r="T25" i="17" s="1"/>
  <c r="U25" i="17" s="1"/>
  <c r="F25" i="17"/>
  <c r="G25" i="17" s="1"/>
  <c r="H25" i="17"/>
  <c r="J25" i="17"/>
  <c r="K25" i="17" s="1"/>
  <c r="D26" i="17"/>
  <c r="F26" i="17"/>
  <c r="G26" i="17" s="1"/>
  <c r="H26" i="17"/>
  <c r="I26" i="17"/>
  <c r="J26" i="17"/>
  <c r="K26" i="17" s="1"/>
  <c r="D27" i="17"/>
  <c r="L27" i="17" s="1"/>
  <c r="F27" i="17"/>
  <c r="H27" i="17"/>
  <c r="I27" i="17" s="1"/>
  <c r="J27" i="17"/>
  <c r="K27" i="17" s="1"/>
  <c r="D28" i="17"/>
  <c r="T28" i="17" s="1"/>
  <c r="U28" i="17" s="1"/>
  <c r="F28" i="17"/>
  <c r="H28" i="17"/>
  <c r="I28" i="17" s="1"/>
  <c r="J28" i="17"/>
  <c r="K28" i="17" s="1"/>
  <c r="D29" i="17"/>
  <c r="F29" i="17"/>
  <c r="G29" i="17" s="1"/>
  <c r="H29" i="17"/>
  <c r="I29" i="17" s="1"/>
  <c r="J29" i="17"/>
  <c r="K29" i="17" s="1"/>
  <c r="D30" i="17"/>
  <c r="T30" i="17" s="1"/>
  <c r="U30" i="17" s="1"/>
  <c r="F30" i="17"/>
  <c r="G30" i="17" s="1"/>
  <c r="H30" i="17"/>
  <c r="I30" i="17" s="1"/>
  <c r="J30" i="17"/>
  <c r="K30" i="17" s="1"/>
  <c r="D31" i="17"/>
  <c r="F31" i="17"/>
  <c r="G31" i="17" s="1"/>
  <c r="H31" i="17"/>
  <c r="I31" i="17" s="1"/>
  <c r="J31" i="17"/>
  <c r="K31" i="17" s="1"/>
  <c r="D32" i="17"/>
  <c r="T32" i="17" s="1"/>
  <c r="U32" i="17" s="1"/>
  <c r="F32" i="17"/>
  <c r="H32" i="17"/>
  <c r="I32" i="17" s="1"/>
  <c r="J32" i="17"/>
  <c r="K32" i="17" s="1"/>
  <c r="D33" i="17"/>
  <c r="E33" i="17" s="1"/>
  <c r="F33" i="17"/>
  <c r="H33" i="17"/>
  <c r="I33" i="17" s="1"/>
  <c r="J33" i="17"/>
  <c r="K33" i="17" s="1"/>
  <c r="D34" i="17"/>
  <c r="E34" i="17" s="1"/>
  <c r="F34" i="17"/>
  <c r="H34" i="17"/>
  <c r="I34" i="17" s="1"/>
  <c r="J34" i="17"/>
  <c r="K34" i="17" s="1"/>
  <c r="D35" i="17"/>
  <c r="L35" i="17" s="1"/>
  <c r="M35" i="17" s="1"/>
  <c r="F35" i="17"/>
  <c r="H35" i="17"/>
  <c r="J35" i="17"/>
  <c r="K35" i="17" s="1"/>
  <c r="L19" i="17"/>
  <c r="P19" i="17" s="1"/>
  <c r="Q19" i="17" s="1"/>
  <c r="U34" i="23"/>
  <c r="L29" i="23"/>
  <c r="N29" i="23" s="1"/>
  <c r="O29" i="23" s="1"/>
  <c r="G24" i="23"/>
  <c r="U18" i="23"/>
  <c r="T16" i="23"/>
  <c r="U16" i="23" s="1"/>
  <c r="T14" i="23"/>
  <c r="U14" i="23" s="1"/>
  <c r="T12" i="23"/>
  <c r="U12" i="23" s="1"/>
  <c r="G11" i="23"/>
  <c r="G10" i="23"/>
  <c r="R8" i="23"/>
  <c r="S8" i="23" s="1"/>
  <c r="L33" i="31"/>
  <c r="M33" i="31" s="1"/>
  <c r="G29" i="31"/>
  <c r="G28" i="31"/>
  <c r="G27" i="31"/>
  <c r="R27" i="31"/>
  <c r="S27" i="31" s="1"/>
  <c r="G26" i="31"/>
  <c r="R25" i="31"/>
  <c r="S25" i="31" s="1"/>
  <c r="G24" i="31"/>
  <c r="G23" i="31"/>
  <c r="G22" i="31"/>
  <c r="G20" i="31"/>
  <c r="G19" i="31"/>
  <c r="L19" i="31"/>
  <c r="G17" i="31"/>
  <c r="R17" i="31"/>
  <c r="S17" i="31" s="1"/>
  <c r="G16" i="31"/>
  <c r="G15" i="31"/>
  <c r="R15" i="31"/>
  <c r="S15" i="31" s="1"/>
  <c r="G14" i="31"/>
  <c r="T12" i="31"/>
  <c r="U12" i="31" s="1"/>
  <c r="G10" i="31"/>
  <c r="T10" i="31"/>
  <c r="U10" i="31" s="1"/>
  <c r="G8" i="31"/>
  <c r="G35" i="29"/>
  <c r="R35" i="29"/>
  <c r="S35" i="29" s="1"/>
  <c r="G34" i="29"/>
  <c r="T32" i="29"/>
  <c r="U32" i="29" s="1"/>
  <c r="T31" i="29"/>
  <c r="U31" i="29" s="1"/>
  <c r="G29" i="29"/>
  <c r="L29" i="29"/>
  <c r="M29" i="29" s="1"/>
  <c r="G28" i="29"/>
  <c r="E28" i="29"/>
  <c r="G27" i="29"/>
  <c r="T27" i="29"/>
  <c r="U27" i="29" s="1"/>
  <c r="G26" i="29"/>
  <c r="E26" i="29"/>
  <c r="G25" i="29"/>
  <c r="R25" i="29"/>
  <c r="S25" i="29" s="1"/>
  <c r="G22" i="29"/>
  <c r="G20" i="29"/>
  <c r="G19" i="29"/>
  <c r="G18" i="29"/>
  <c r="T16" i="29"/>
  <c r="U16" i="29" s="1"/>
  <c r="T15" i="29"/>
  <c r="U15" i="29" s="1"/>
  <c r="T14" i="29"/>
  <c r="U14" i="29" s="1"/>
  <c r="G13" i="29"/>
  <c r="E13" i="29"/>
  <c r="T13" i="29"/>
  <c r="U13" i="29" s="1"/>
  <c r="G12" i="29"/>
  <c r="R12" i="29"/>
  <c r="S12" i="29" s="1"/>
  <c r="G11" i="29"/>
  <c r="G10" i="29"/>
  <c r="G9" i="29"/>
  <c r="T9" i="29"/>
  <c r="U9" i="29" s="1"/>
  <c r="E35" i="27"/>
  <c r="G34" i="27"/>
  <c r="G31" i="27"/>
  <c r="E31" i="27"/>
  <c r="T30" i="27"/>
  <c r="U30" i="27" s="1"/>
  <c r="E29" i="27"/>
  <c r="L29" i="27"/>
  <c r="T29" i="27"/>
  <c r="U29" i="27" s="1"/>
  <c r="E28" i="27"/>
  <c r="T28" i="27"/>
  <c r="U28" i="27" s="1"/>
  <c r="G27" i="27"/>
  <c r="E27" i="27"/>
  <c r="L27" i="27"/>
  <c r="N27" i="27" s="1"/>
  <c r="O27" i="27" s="1"/>
  <c r="T27" i="27"/>
  <c r="U27" i="27"/>
  <c r="E26" i="27"/>
  <c r="L26" i="27"/>
  <c r="T26" i="27"/>
  <c r="U26" i="27" s="1"/>
  <c r="G25" i="27"/>
  <c r="R25" i="27"/>
  <c r="S25" i="27" s="1"/>
  <c r="T25" i="27"/>
  <c r="U25" i="27" s="1"/>
  <c r="R21" i="27"/>
  <c r="S21" i="27" s="1"/>
  <c r="G20" i="27"/>
  <c r="R20" i="27"/>
  <c r="S20" i="27" s="1"/>
  <c r="G18" i="27"/>
  <c r="R18" i="27"/>
  <c r="S18" i="27" s="1"/>
  <c r="E17" i="27"/>
  <c r="T16" i="27"/>
  <c r="U16" i="27" s="1"/>
  <c r="L15" i="27"/>
  <c r="E13" i="27"/>
  <c r="L13" i="27"/>
  <c r="G12" i="27"/>
  <c r="E12" i="27"/>
  <c r="L12" i="27"/>
  <c r="T12" i="27"/>
  <c r="U12" i="27" s="1"/>
  <c r="G11" i="27"/>
  <c r="E11" i="27"/>
  <c r="L11" i="27"/>
  <c r="P11" i="27" s="1"/>
  <c r="Q11" i="27" s="1"/>
  <c r="T11" i="27"/>
  <c r="U11" i="27" s="1"/>
  <c r="G10" i="27"/>
  <c r="E10" i="27"/>
  <c r="L10" i="27"/>
  <c r="N10" i="27" s="1"/>
  <c r="O10" i="27" s="1"/>
  <c r="T10" i="27"/>
  <c r="U10" i="27" s="1"/>
  <c r="G9" i="27"/>
  <c r="R9" i="27"/>
  <c r="S9" i="27" s="1"/>
  <c r="G35" i="51"/>
  <c r="E35" i="51"/>
  <c r="L33" i="51"/>
  <c r="N33" i="51" s="1"/>
  <c r="O33" i="51" s="1"/>
  <c r="E31" i="51"/>
  <c r="E30" i="51"/>
  <c r="L30" i="51"/>
  <c r="N30" i="51" s="1"/>
  <c r="O30" i="51" s="1"/>
  <c r="T30" i="51"/>
  <c r="U30" i="51" s="1"/>
  <c r="G29" i="51"/>
  <c r="E29" i="51"/>
  <c r="L29" i="51"/>
  <c r="P29" i="51" s="1"/>
  <c r="Q29" i="51" s="1"/>
  <c r="T29" i="51"/>
  <c r="U29" i="51" s="1"/>
  <c r="G28" i="51"/>
  <c r="R28" i="51"/>
  <c r="S28" i="51" s="1"/>
  <c r="T28" i="51"/>
  <c r="U28" i="51" s="1"/>
  <c r="T27" i="51"/>
  <c r="U27" i="51" s="1"/>
  <c r="E26" i="51"/>
  <c r="T26" i="51"/>
  <c r="U26" i="51" s="1"/>
  <c r="E25" i="51"/>
  <c r="L25" i="51"/>
  <c r="N25" i="51" s="1"/>
  <c r="O25" i="51" s="1"/>
  <c r="T25" i="51"/>
  <c r="U25" i="51" s="1"/>
  <c r="R24" i="51"/>
  <c r="S24" i="51" s="1"/>
  <c r="E24" i="51"/>
  <c r="L24" i="51"/>
  <c r="N24" i="51" s="1"/>
  <c r="O24" i="51" s="1"/>
  <c r="R23" i="51"/>
  <c r="S23" i="51" s="1"/>
  <c r="E23" i="51"/>
  <c r="G22" i="51"/>
  <c r="L22" i="51"/>
  <c r="N22" i="51" s="1"/>
  <c r="O22" i="51" s="1"/>
  <c r="T22" i="51"/>
  <c r="U22" i="51" s="1"/>
  <c r="G21" i="51"/>
  <c r="E21" i="51"/>
  <c r="G20" i="51"/>
  <c r="R20" i="51"/>
  <c r="S20" i="51" s="1"/>
  <c r="T20" i="51"/>
  <c r="U20" i="51" s="1"/>
  <c r="G19" i="51"/>
  <c r="L19" i="51"/>
  <c r="N19" i="51" s="1"/>
  <c r="O19" i="51" s="1"/>
  <c r="T19" i="51"/>
  <c r="U19" i="51" s="1"/>
  <c r="R18" i="51"/>
  <c r="S18" i="51" s="1"/>
  <c r="E18" i="51"/>
  <c r="G17" i="51"/>
  <c r="L17" i="51"/>
  <c r="N17" i="51" s="1"/>
  <c r="O17" i="51" s="1"/>
  <c r="T17" i="51"/>
  <c r="U17" i="51" s="1"/>
  <c r="G16" i="51"/>
  <c r="R16" i="51"/>
  <c r="S16" i="51" s="1"/>
  <c r="E16" i="51"/>
  <c r="L16" i="51"/>
  <c r="N16" i="51" s="1"/>
  <c r="O16" i="51" s="1"/>
  <c r="G15" i="51"/>
  <c r="R15" i="51"/>
  <c r="S15" i="51" s="1"/>
  <c r="E15" i="51"/>
  <c r="G14" i="51"/>
  <c r="R14" i="51"/>
  <c r="S14" i="51" s="1"/>
  <c r="L14" i="51"/>
  <c r="T14" i="51"/>
  <c r="U14" i="51" s="1"/>
  <c r="G13" i="51"/>
  <c r="R13" i="51"/>
  <c r="S13" i="51" s="1"/>
  <c r="E13" i="51"/>
  <c r="R12" i="51"/>
  <c r="S12" i="51" s="1"/>
  <c r="T12" i="51"/>
  <c r="U12" i="51" s="1"/>
  <c r="G11" i="51"/>
  <c r="L11" i="51"/>
  <c r="N11" i="51" s="1"/>
  <c r="O11" i="51" s="1"/>
  <c r="T11" i="51"/>
  <c r="U11" i="51" s="1"/>
  <c r="G10" i="51"/>
  <c r="R10" i="51"/>
  <c r="S10" i="51" s="1"/>
  <c r="E10" i="51"/>
  <c r="G9" i="51"/>
  <c r="L9" i="51"/>
  <c r="T9" i="51"/>
  <c r="U9" i="51" s="1"/>
  <c r="R8" i="51"/>
  <c r="S8" i="51" s="1"/>
  <c r="E8" i="51"/>
  <c r="L8" i="51"/>
  <c r="H12" i="58"/>
  <c r="G35" i="53"/>
  <c r="L35" i="53"/>
  <c r="T35" i="53"/>
  <c r="U35" i="53" s="1"/>
  <c r="G34" i="53"/>
  <c r="R34" i="53"/>
  <c r="S34" i="53" s="1"/>
  <c r="E34" i="53"/>
  <c r="L34" i="53"/>
  <c r="M34" i="53" s="1"/>
  <c r="G33" i="53"/>
  <c r="R33" i="53"/>
  <c r="S33" i="53" s="1"/>
  <c r="T33" i="53"/>
  <c r="U33" i="53" s="1"/>
  <c r="G32" i="53"/>
  <c r="R32" i="53"/>
  <c r="S32" i="53" s="1"/>
  <c r="E32" i="53"/>
  <c r="L32" i="53"/>
  <c r="P32" i="53" s="1"/>
  <c r="Q32" i="53" s="1"/>
  <c r="G31" i="53"/>
  <c r="R31" i="53"/>
  <c r="S31" i="53" s="1"/>
  <c r="E31" i="53"/>
  <c r="G30" i="53"/>
  <c r="T30" i="53"/>
  <c r="U30" i="53" s="1"/>
  <c r="G29" i="53"/>
  <c r="E29" i="53"/>
  <c r="G28" i="53"/>
  <c r="R28" i="53"/>
  <c r="S28" i="53" s="1"/>
  <c r="T28" i="53"/>
  <c r="U28" i="53" s="1"/>
  <c r="G27" i="53"/>
  <c r="L27" i="53"/>
  <c r="N27" i="53" s="1"/>
  <c r="O27" i="53" s="1"/>
  <c r="T27" i="53"/>
  <c r="U27" i="53" s="1"/>
  <c r="G26" i="53"/>
  <c r="E26" i="53"/>
  <c r="L26" i="53"/>
  <c r="G25" i="53"/>
  <c r="T25" i="53"/>
  <c r="U25" i="53" s="1"/>
  <c r="G24" i="53"/>
  <c r="R24" i="53"/>
  <c r="S24" i="53" s="1"/>
  <c r="L24" i="53"/>
  <c r="P24" i="53" s="1"/>
  <c r="Q24" i="53" s="1"/>
  <c r="G23" i="53"/>
  <c r="R23" i="53"/>
  <c r="S23" i="53" s="1"/>
  <c r="G22" i="53"/>
  <c r="R22" i="53"/>
  <c r="S22" i="53" s="1"/>
  <c r="T22" i="53"/>
  <c r="U22" i="53" s="1"/>
  <c r="G21" i="53"/>
  <c r="E21" i="53"/>
  <c r="L21" i="53"/>
  <c r="P21" i="53" s="1"/>
  <c r="Q21" i="53" s="1"/>
  <c r="G20" i="53"/>
  <c r="T20" i="53"/>
  <c r="U20" i="53" s="1"/>
  <c r="G19" i="53"/>
  <c r="L19" i="53"/>
  <c r="G18" i="53"/>
  <c r="R18" i="53"/>
  <c r="S18" i="53" s="1"/>
  <c r="E18" i="53"/>
  <c r="G17" i="53"/>
  <c r="R17" i="53"/>
  <c r="S17" i="53" s="1"/>
  <c r="G16" i="53"/>
  <c r="R16" i="53"/>
  <c r="S16" i="53" s="1"/>
  <c r="E16" i="53"/>
  <c r="G15" i="53"/>
  <c r="R15" i="53"/>
  <c r="S15" i="53" s="1"/>
  <c r="E15" i="53"/>
  <c r="G14" i="53"/>
  <c r="R14" i="53"/>
  <c r="S14" i="53" s="1"/>
  <c r="T14" i="53"/>
  <c r="U14" i="53" s="1"/>
  <c r="G13" i="53"/>
  <c r="L13" i="53"/>
  <c r="M13" i="53" s="1"/>
  <c r="G12" i="53"/>
  <c r="R12" i="53"/>
  <c r="S12" i="53" s="1"/>
  <c r="G11" i="53"/>
  <c r="L11" i="53"/>
  <c r="N11" i="53" s="1"/>
  <c r="O11" i="53" s="1"/>
  <c r="T11" i="53"/>
  <c r="U11" i="53" s="1"/>
  <c r="G10" i="53"/>
  <c r="R10" i="53"/>
  <c r="S10" i="53" s="1"/>
  <c r="E10" i="53"/>
  <c r="L10" i="53"/>
  <c r="G9" i="53"/>
  <c r="R9" i="53"/>
  <c r="S9" i="53" s="1"/>
  <c r="T9" i="53"/>
  <c r="U9" i="53" s="1"/>
  <c r="G8" i="53"/>
  <c r="E8" i="53"/>
  <c r="L8" i="53"/>
  <c r="P8" i="53" s="1"/>
  <c r="Q8" i="53" s="1"/>
  <c r="E35" i="45"/>
  <c r="T35" i="45"/>
  <c r="U35" i="45" s="1"/>
  <c r="E34" i="45"/>
  <c r="L34" i="45"/>
  <c r="M34" i="45" s="1"/>
  <c r="T33" i="45"/>
  <c r="U33" i="45" s="1"/>
  <c r="E32" i="45"/>
  <c r="L32" i="45"/>
  <c r="M32" i="45" s="1"/>
  <c r="T31" i="45"/>
  <c r="U31" i="45" s="1"/>
  <c r="L30" i="45"/>
  <c r="P30" i="45" s="1"/>
  <c r="Q30" i="45" s="1"/>
  <c r="T30" i="45"/>
  <c r="U30" i="45" s="1"/>
  <c r="L29" i="45"/>
  <c r="M29" i="45" s="1"/>
  <c r="G28" i="45"/>
  <c r="L28" i="45"/>
  <c r="M28" i="45" s="1"/>
  <c r="G27" i="45"/>
  <c r="E27" i="45"/>
  <c r="L27" i="45"/>
  <c r="M27" i="45" s="1"/>
  <c r="E26" i="45"/>
  <c r="L26" i="45"/>
  <c r="L25" i="45"/>
  <c r="M25" i="45" s="1"/>
  <c r="E24" i="45"/>
  <c r="L24" i="45"/>
  <c r="M24" i="45" s="1"/>
  <c r="E23" i="45"/>
  <c r="G22" i="45"/>
  <c r="L22" i="45"/>
  <c r="T22" i="45"/>
  <c r="U22" i="45" s="1"/>
  <c r="G21" i="45"/>
  <c r="E21" i="45"/>
  <c r="L21" i="45"/>
  <c r="M21" i="45" s="1"/>
  <c r="R20" i="45"/>
  <c r="S20" i="45" s="1"/>
  <c r="T20" i="45"/>
  <c r="U20" i="45" s="1"/>
  <c r="E19" i="45"/>
  <c r="L19" i="45"/>
  <c r="E18" i="45"/>
  <c r="L18" i="45"/>
  <c r="M18" i="45" s="1"/>
  <c r="L17" i="45"/>
  <c r="E16" i="45"/>
  <c r="L16" i="45"/>
  <c r="M16" i="45" s="1"/>
  <c r="R15" i="45"/>
  <c r="S15" i="45" s="1"/>
  <c r="T15" i="45"/>
  <c r="U15" i="45" s="1"/>
  <c r="R14" i="45"/>
  <c r="S14" i="45" s="1"/>
  <c r="L14" i="45"/>
  <c r="T14" i="45"/>
  <c r="U14" i="45" s="1"/>
  <c r="E13" i="45"/>
  <c r="L13" i="45"/>
  <c r="L12" i="45"/>
  <c r="M12" i="45" s="1"/>
  <c r="T12" i="45"/>
  <c r="U12" i="45" s="1"/>
  <c r="E11" i="45"/>
  <c r="L11" i="45"/>
  <c r="M11" i="45" s="1"/>
  <c r="T11" i="45"/>
  <c r="U11" i="45" s="1"/>
  <c r="E10" i="45"/>
  <c r="L10" i="45"/>
  <c r="M10" i="45" s="1"/>
  <c r="L9" i="45"/>
  <c r="T9" i="45"/>
  <c r="U9" i="45" s="1"/>
  <c r="E8" i="45"/>
  <c r="L8" i="45"/>
  <c r="M8" i="45" s="1"/>
  <c r="G35" i="25"/>
  <c r="T35" i="25"/>
  <c r="U35" i="25" s="1"/>
  <c r="G34" i="25"/>
  <c r="L34" i="25"/>
  <c r="N34" i="25" s="1"/>
  <c r="O34" i="25" s="1"/>
  <c r="G33" i="25"/>
  <c r="E33" i="25"/>
  <c r="G32" i="25"/>
  <c r="E32" i="25"/>
  <c r="L32" i="25"/>
  <c r="G31" i="25"/>
  <c r="T31" i="25"/>
  <c r="U31" i="25" s="1"/>
  <c r="G30" i="25"/>
  <c r="L30" i="25"/>
  <c r="G29" i="25"/>
  <c r="E29" i="25"/>
  <c r="G28" i="25"/>
  <c r="E28" i="25"/>
  <c r="L28" i="25"/>
  <c r="G27" i="25"/>
  <c r="T27" i="25"/>
  <c r="U27" i="25" s="1"/>
  <c r="G26" i="25"/>
  <c r="L26" i="25"/>
  <c r="G25" i="25"/>
  <c r="E25" i="25"/>
  <c r="G24" i="25"/>
  <c r="E24" i="25"/>
  <c r="L24" i="25"/>
  <c r="P24" i="25" s="1"/>
  <c r="Q24" i="25" s="1"/>
  <c r="G23" i="25"/>
  <c r="T23" i="25"/>
  <c r="U23" i="25" s="1"/>
  <c r="G22" i="25"/>
  <c r="L22" i="25"/>
  <c r="M22" i="25" s="1"/>
  <c r="G21" i="25"/>
  <c r="E21" i="25"/>
  <c r="G20" i="25"/>
  <c r="E20" i="25"/>
  <c r="L20" i="25"/>
  <c r="P20" i="25" s="1"/>
  <c r="Q20" i="25" s="1"/>
  <c r="G19" i="25"/>
  <c r="T19" i="25"/>
  <c r="U19" i="25" s="1"/>
  <c r="G18" i="25"/>
  <c r="L18" i="25"/>
  <c r="G17" i="25"/>
  <c r="E17" i="25"/>
  <c r="G16" i="25"/>
  <c r="E16" i="25"/>
  <c r="L16" i="25"/>
  <c r="G15" i="25"/>
  <c r="L15" i="25"/>
  <c r="G14" i="25"/>
  <c r="E14" i="25"/>
  <c r="L14" i="25"/>
  <c r="G13" i="25"/>
  <c r="T13" i="25"/>
  <c r="U13" i="25" s="1"/>
  <c r="G12" i="25"/>
  <c r="E12" i="25"/>
  <c r="U12" i="25"/>
  <c r="G11" i="25"/>
  <c r="R11" i="25"/>
  <c r="S11" i="25" s="1"/>
  <c r="T11" i="25"/>
  <c r="U11" i="25" s="1"/>
  <c r="G10" i="25"/>
  <c r="E10" i="25"/>
  <c r="T10" i="25"/>
  <c r="U10" i="25" s="1"/>
  <c r="G9" i="25"/>
  <c r="R9" i="25"/>
  <c r="S9" i="25" s="1"/>
  <c r="T9" i="25"/>
  <c r="U9" i="25" s="1"/>
  <c r="G8" i="25"/>
  <c r="E8" i="25"/>
  <c r="U8" i="25"/>
  <c r="G35" i="1"/>
  <c r="R35" i="1"/>
  <c r="S35" i="1" s="1"/>
  <c r="G34" i="1"/>
  <c r="R34" i="1"/>
  <c r="S34" i="1" s="1"/>
  <c r="G33" i="1"/>
  <c r="G32" i="1"/>
  <c r="R32" i="1"/>
  <c r="S32" i="1" s="1"/>
  <c r="G31" i="1"/>
  <c r="R31" i="1"/>
  <c r="S31" i="1" s="1"/>
  <c r="L31" i="1"/>
  <c r="P31" i="1" s="1"/>
  <c r="Q31" i="1" s="1"/>
  <c r="E29" i="1"/>
  <c r="T29" i="1"/>
  <c r="U29" i="1" s="1"/>
  <c r="E28" i="1"/>
  <c r="T28" i="1"/>
  <c r="U28" i="1" s="1"/>
  <c r="E27" i="1"/>
  <c r="L27" i="1"/>
  <c r="M27" i="1" s="1"/>
  <c r="T27" i="1"/>
  <c r="U27" i="1" s="1"/>
  <c r="G26" i="1"/>
  <c r="E26" i="1"/>
  <c r="L26" i="1"/>
  <c r="P26" i="1" s="1"/>
  <c r="Q26" i="1" s="1"/>
  <c r="T26" i="1"/>
  <c r="U26" i="1" s="1"/>
  <c r="G25" i="1"/>
  <c r="L25" i="1"/>
  <c r="P25" i="1" s="1"/>
  <c r="Q25" i="1" s="1"/>
  <c r="G24" i="1"/>
  <c r="R24" i="1"/>
  <c r="S24" i="1" s="1"/>
  <c r="G23" i="1"/>
  <c r="R23" i="1"/>
  <c r="S23" i="1" s="1"/>
  <c r="E21" i="1"/>
  <c r="T21" i="1"/>
  <c r="U21" i="1" s="1"/>
  <c r="E20" i="1"/>
  <c r="L20" i="1"/>
  <c r="T20" i="1"/>
  <c r="U20" i="1" s="1"/>
  <c r="G19" i="1"/>
  <c r="R19" i="1"/>
  <c r="S19" i="1" s="1"/>
  <c r="R18" i="1"/>
  <c r="S18" i="1" s="1"/>
  <c r="G17" i="1"/>
  <c r="G16" i="1"/>
  <c r="G14" i="1"/>
  <c r="G13" i="1"/>
  <c r="G12" i="1"/>
  <c r="G9" i="1"/>
  <c r="E8" i="1"/>
  <c r="L8" i="1"/>
  <c r="T8" i="1"/>
  <c r="U8" i="1" s="1"/>
  <c r="M26" i="1"/>
  <c r="N26" i="1"/>
  <c r="O26" i="1" s="1"/>
  <c r="P28" i="1"/>
  <c r="Q28" i="1" s="1"/>
  <c r="N31" i="1"/>
  <c r="O31" i="1" s="1"/>
  <c r="M9" i="25"/>
  <c r="M13" i="25"/>
  <c r="M17" i="25"/>
  <c r="N17" i="25"/>
  <c r="O17" i="25"/>
  <c r="M24" i="25"/>
  <c r="M32" i="25"/>
  <c r="N8" i="45"/>
  <c r="O8" i="45" s="1"/>
  <c r="P13" i="45"/>
  <c r="Q13" i="45" s="1"/>
  <c r="N19" i="45"/>
  <c r="O19" i="45" s="1"/>
  <c r="N21" i="45"/>
  <c r="O21" i="45" s="1"/>
  <c r="N25" i="45"/>
  <c r="O25" i="45" s="1"/>
  <c r="N27" i="45"/>
  <c r="O27" i="45" s="1"/>
  <c r="P27" i="45"/>
  <c r="Q27" i="45" s="1"/>
  <c r="N28" i="45"/>
  <c r="O28" i="45" s="1"/>
  <c r="N29" i="45"/>
  <c r="O29" i="45" s="1"/>
  <c r="P32" i="45"/>
  <c r="Q32" i="45" s="1"/>
  <c r="N34" i="45"/>
  <c r="O34" i="45" s="1"/>
  <c r="M21" i="53"/>
  <c r="N21" i="53"/>
  <c r="O21" i="53" s="1"/>
  <c r="N24" i="53"/>
  <c r="O24" i="53" s="1"/>
  <c r="P27" i="53"/>
  <c r="Q27" i="53" s="1"/>
  <c r="N32" i="53"/>
  <c r="O32" i="53" s="1"/>
  <c r="M26" i="51"/>
  <c r="N29" i="51"/>
  <c r="O29" i="51" s="1"/>
  <c r="M10" i="27"/>
  <c r="P10" i="27"/>
  <c r="Q10" i="27" s="1"/>
  <c r="M11" i="27"/>
  <c r="N11" i="27"/>
  <c r="O11" i="27" s="1"/>
  <c r="M12" i="27"/>
  <c r="N12" i="27"/>
  <c r="O12" i="27" s="1"/>
  <c r="P12" i="27"/>
  <c r="Q12" i="27" s="1"/>
  <c r="P27" i="27"/>
  <c r="Q27" i="27" s="1"/>
  <c r="M28" i="27"/>
  <c r="N28" i="27"/>
  <c r="O28" i="27" s="1"/>
  <c r="P28" i="27"/>
  <c r="Q28" i="27"/>
  <c r="N15" i="29"/>
  <c r="O15" i="29" s="1"/>
  <c r="N16" i="29"/>
  <c r="O16" i="29" s="1"/>
  <c r="P29" i="29"/>
  <c r="Q29" i="29" s="1"/>
  <c r="M32" i="29"/>
  <c r="P32" i="29"/>
  <c r="Q32" i="29" s="1"/>
  <c r="N10" i="31"/>
  <c r="O10" i="31" s="1"/>
  <c r="P12" i="31"/>
  <c r="Q12" i="31" s="1"/>
  <c r="N20" i="31"/>
  <c r="O20" i="31" s="1"/>
  <c r="P32" i="31"/>
  <c r="Q32" i="31" s="1"/>
  <c r="P34" i="31"/>
  <c r="Q34" i="31" s="1"/>
  <c r="M13" i="23"/>
  <c r="N13" i="23"/>
  <c r="O13" i="23" s="1"/>
  <c r="P13" i="23"/>
  <c r="Q13" i="23" s="1"/>
  <c r="M17" i="23"/>
  <c r="N17" i="23"/>
  <c r="O17" i="23" s="1"/>
  <c r="P17" i="23"/>
  <c r="Q17" i="23" s="1"/>
  <c r="M21" i="23"/>
  <c r="P21" i="23"/>
  <c r="Q21" i="23" s="1"/>
  <c r="M33" i="23"/>
  <c r="M13" i="17"/>
  <c r="P13" i="17"/>
  <c r="Q13" i="17" s="1"/>
  <c r="M23" i="17"/>
  <c r="N23" i="17"/>
  <c r="O23" i="17" s="1"/>
  <c r="I35" i="17"/>
  <c r="T29" i="17"/>
  <c r="U29" i="17" s="1"/>
  <c r="T27" i="17"/>
  <c r="U27" i="17" s="1"/>
  <c r="I25" i="17"/>
  <c r="R25" i="17"/>
  <c r="S25" i="17" s="1"/>
  <c r="T23" i="17"/>
  <c r="U23" i="17" s="1"/>
  <c r="I21" i="17"/>
  <c r="T21" i="17"/>
  <c r="U21" i="17" s="1"/>
  <c r="E19" i="17"/>
  <c r="E13" i="17"/>
  <c r="T13" i="17"/>
  <c r="U13" i="17" s="1"/>
  <c r="I11" i="17"/>
  <c r="E9" i="17"/>
  <c r="E25" i="19"/>
  <c r="T33" i="23"/>
  <c r="U33" i="23" s="1"/>
  <c r="T25" i="23"/>
  <c r="U25" i="23" s="1"/>
  <c r="T21" i="23"/>
  <c r="U21" i="23" s="1"/>
  <c r="E19" i="23"/>
  <c r="I17" i="23"/>
  <c r="E17" i="23"/>
  <c r="T17" i="23"/>
  <c r="U17" i="23" s="1"/>
  <c r="I15" i="23"/>
  <c r="T15" i="23"/>
  <c r="U15" i="23" s="1"/>
  <c r="E13" i="23"/>
  <c r="T13" i="23"/>
  <c r="U13" i="23" s="1"/>
  <c r="R9" i="23"/>
  <c r="S9" i="23" s="1"/>
  <c r="J17" i="1"/>
  <c r="K17" i="1" s="1"/>
  <c r="H17" i="1"/>
  <c r="R17" i="1" s="1"/>
  <c r="S17" i="1" s="1"/>
  <c r="D17" i="1"/>
  <c r="J16" i="1"/>
  <c r="K16" i="1" s="1"/>
  <c r="H16" i="1"/>
  <c r="I16" i="1" s="1"/>
  <c r="D16" i="1"/>
  <c r="L16" i="1" s="1"/>
  <c r="P16" i="1" s="1"/>
  <c r="Q16" i="1" s="1"/>
  <c r="J15" i="1"/>
  <c r="K15" i="1"/>
  <c r="H15" i="1"/>
  <c r="R15" i="1" s="1"/>
  <c r="S15" i="1" s="1"/>
  <c r="D15" i="1"/>
  <c r="J14" i="1"/>
  <c r="K14" i="1" s="1"/>
  <c r="H14" i="1"/>
  <c r="D14" i="1"/>
  <c r="J13" i="1"/>
  <c r="K13" i="1" s="1"/>
  <c r="H13" i="1"/>
  <c r="I13" i="1" s="1"/>
  <c r="D13" i="1"/>
  <c r="T13" i="1" s="1"/>
  <c r="U13" i="1" s="1"/>
  <c r="J12" i="1"/>
  <c r="K12" i="1"/>
  <c r="H12" i="1"/>
  <c r="D12" i="1"/>
  <c r="T12" i="1" s="1"/>
  <c r="U12" i="1" s="1"/>
  <c r="J11" i="1"/>
  <c r="K11" i="1" s="1"/>
  <c r="H11" i="1"/>
  <c r="I11" i="1" s="1"/>
  <c r="D11" i="1"/>
  <c r="L11" i="1"/>
  <c r="P11" i="1" s="1"/>
  <c r="Q11" i="1" s="1"/>
  <c r="J10" i="1"/>
  <c r="K10" i="1" s="1"/>
  <c r="H10" i="1"/>
  <c r="I10" i="1" s="1"/>
  <c r="D10" i="1"/>
  <c r="L10" i="1" s="1"/>
  <c r="J9" i="1"/>
  <c r="K9" i="1" s="1"/>
  <c r="H9" i="1"/>
  <c r="I9" i="1" s="1"/>
  <c r="D9" i="1"/>
  <c r="E9" i="1" s="1"/>
  <c r="J8" i="1"/>
  <c r="K8" i="1" s="1"/>
  <c r="H8" i="1"/>
  <c r="I8" i="1" s="1"/>
  <c r="L17" i="1"/>
  <c r="T15" i="1"/>
  <c r="U15" i="1" s="1"/>
  <c r="P21" i="1"/>
  <c r="Q21" i="1" s="1"/>
  <c r="G22" i="23"/>
  <c r="G34" i="23"/>
  <c r="G22" i="17"/>
  <c r="G34" i="17"/>
  <c r="E30" i="17"/>
  <c r="L24" i="17"/>
  <c r="E22" i="17"/>
  <c r="L20" i="17"/>
  <c r="P20" i="17" s="1"/>
  <c r="Q20" i="17" s="1"/>
  <c r="E20" i="17"/>
  <c r="L14" i="17"/>
  <c r="E14" i="17"/>
  <c r="L12" i="17"/>
  <c r="P12" i="17" s="1"/>
  <c r="Q12" i="17" s="1"/>
  <c r="E10" i="17"/>
  <c r="L8" i="17"/>
  <c r="N8" i="17" s="1"/>
  <c r="O8" i="17" s="1"/>
  <c r="E8" i="17"/>
  <c r="E34" i="23"/>
  <c r="E30" i="23"/>
  <c r="F8" i="1"/>
  <c r="G8" i="1" s="1"/>
  <c r="T35" i="31" l="1"/>
  <c r="U35" i="31" s="1"/>
  <c r="E35" i="31"/>
  <c r="T31" i="31"/>
  <c r="U31" i="31" s="1"/>
  <c r="E31" i="31"/>
  <c r="T30" i="31"/>
  <c r="U30" i="31" s="1"/>
  <c r="L30" i="31"/>
  <c r="M30" i="31" s="1"/>
  <c r="T19" i="31"/>
  <c r="U19" i="31" s="1"/>
  <c r="E19" i="31"/>
  <c r="T11" i="31"/>
  <c r="U11" i="31" s="1"/>
  <c r="L11" i="31"/>
  <c r="L30" i="29"/>
  <c r="T30" i="29"/>
  <c r="U30" i="29" s="1"/>
  <c r="E27" i="29"/>
  <c r="L27" i="29"/>
  <c r="N27" i="29" s="1"/>
  <c r="O27" i="29" s="1"/>
  <c r="E11" i="29"/>
  <c r="L11" i="29"/>
  <c r="L10" i="29"/>
  <c r="T10" i="29"/>
  <c r="U10" i="29" s="1"/>
  <c r="T17" i="27"/>
  <c r="U17" i="27" s="1"/>
  <c r="L17" i="27"/>
  <c r="E33" i="51"/>
  <c r="T33" i="51"/>
  <c r="U33" i="51" s="1"/>
  <c r="J11" i="19"/>
  <c r="K11" i="19" s="1"/>
  <c r="D17" i="19"/>
  <c r="E17" i="19" s="1"/>
  <c r="F22" i="19"/>
  <c r="G22" i="19" s="1"/>
  <c r="H27" i="19"/>
  <c r="I27" i="19" s="1"/>
  <c r="D33" i="19"/>
  <c r="E33" i="19" s="1"/>
  <c r="H10" i="15"/>
  <c r="I10" i="15" s="1"/>
  <c r="J31" i="15"/>
  <c r="K31" i="15" s="1"/>
  <c r="D21" i="15"/>
  <c r="L21" i="15" s="1"/>
  <c r="D17" i="13"/>
  <c r="J27" i="13"/>
  <c r="K27" i="13" s="1"/>
  <c r="L32" i="23"/>
  <c r="N32" i="23" s="1"/>
  <c r="O32" i="23" s="1"/>
  <c r="R15" i="23"/>
  <c r="S15" i="23" s="1"/>
  <c r="R17" i="23"/>
  <c r="S17" i="23" s="1"/>
  <c r="R23" i="23"/>
  <c r="S23" i="23" s="1"/>
  <c r="E33" i="23"/>
  <c r="P33" i="23"/>
  <c r="Q33" i="23" s="1"/>
  <c r="N34" i="31"/>
  <c r="O34" i="31" s="1"/>
  <c r="N32" i="31"/>
  <c r="O32" i="31" s="1"/>
  <c r="P18" i="31"/>
  <c r="Q18" i="31" s="1"/>
  <c r="N29" i="29"/>
  <c r="O29" i="29" s="1"/>
  <c r="M16" i="29"/>
  <c r="P33" i="51"/>
  <c r="Q33" i="51" s="1"/>
  <c r="P22" i="51"/>
  <c r="Q22" i="51" s="1"/>
  <c r="P11" i="53"/>
  <c r="Q11" i="53" s="1"/>
  <c r="R13" i="25"/>
  <c r="S13" i="25" s="1"/>
  <c r="R15" i="25"/>
  <c r="S15" i="25" s="1"/>
  <c r="R17" i="25"/>
  <c r="S17" i="25" s="1"/>
  <c r="R21" i="25"/>
  <c r="S21" i="25" s="1"/>
  <c r="R25" i="25"/>
  <c r="S25" i="25" s="1"/>
  <c r="R29" i="25"/>
  <c r="S29" i="25" s="1"/>
  <c r="R33" i="25"/>
  <c r="S33" i="25" s="1"/>
  <c r="E10" i="29"/>
  <c r="E14" i="29"/>
  <c r="E17" i="29"/>
  <c r="E29" i="29"/>
  <c r="L31" i="29"/>
  <c r="E10" i="31"/>
  <c r="E12" i="31"/>
  <c r="L31" i="31"/>
  <c r="M31" i="31" s="1"/>
  <c r="T34" i="31"/>
  <c r="U34" i="31" s="1"/>
  <c r="F30" i="19"/>
  <c r="G30" i="19" s="1"/>
  <c r="H23" i="19"/>
  <c r="I23" i="19" s="1"/>
  <c r="H15" i="19"/>
  <c r="I15" i="19" s="1"/>
  <c r="H9" i="19"/>
  <c r="I9" i="19" s="1"/>
  <c r="R30" i="23"/>
  <c r="S30" i="23" s="1"/>
  <c r="J34" i="35"/>
  <c r="K34" i="35" s="1"/>
  <c r="I30" i="53"/>
  <c r="R30" i="53"/>
  <c r="S30" i="53" s="1"/>
  <c r="I26" i="53"/>
  <c r="R26" i="53"/>
  <c r="S26" i="53" s="1"/>
  <c r="I25" i="53"/>
  <c r="R25" i="53"/>
  <c r="S25" i="53" s="1"/>
  <c r="I20" i="53"/>
  <c r="R20" i="53"/>
  <c r="S20" i="53" s="1"/>
  <c r="I8" i="53"/>
  <c r="R8" i="53"/>
  <c r="S8" i="53" s="1"/>
  <c r="H22" i="13"/>
  <c r="I22" i="13" s="1"/>
  <c r="P33" i="31"/>
  <c r="Q33" i="31" s="1"/>
  <c r="M22" i="51"/>
  <c r="M11" i="53"/>
  <c r="T18" i="31"/>
  <c r="U18" i="31" s="1"/>
  <c r="T20" i="31"/>
  <c r="U20" i="31" s="1"/>
  <c r="E32" i="31"/>
  <c r="E34" i="31"/>
  <c r="I22" i="31"/>
  <c r="R22" i="31"/>
  <c r="S22" i="31" s="1"/>
  <c r="I16" i="31"/>
  <c r="R16" i="31"/>
  <c r="S16" i="31" s="1"/>
  <c r="I14" i="31"/>
  <c r="R14" i="31"/>
  <c r="S14" i="31" s="1"/>
  <c r="H26" i="15"/>
  <c r="I26" i="15" s="1"/>
  <c r="J11" i="13"/>
  <c r="K11" i="13" s="1"/>
  <c r="J15" i="39"/>
  <c r="K15" i="39" s="1"/>
  <c r="D13" i="39"/>
  <c r="H34" i="39"/>
  <c r="I34" i="39" s="1"/>
  <c r="H15" i="41"/>
  <c r="I15" i="41" s="1"/>
  <c r="D35" i="41"/>
  <c r="T35" i="41" s="1"/>
  <c r="U35" i="41" s="1"/>
  <c r="H21" i="41"/>
  <c r="I21" i="41" s="1"/>
  <c r="F11" i="35"/>
  <c r="D14" i="35"/>
  <c r="T14" i="35" s="1"/>
  <c r="U14" i="35" s="1"/>
  <c r="J28" i="35"/>
  <c r="K28" i="35" s="1"/>
  <c r="J9" i="33"/>
  <c r="K9" i="33" s="1"/>
  <c r="J12" i="33"/>
  <c r="K12" i="33" s="1"/>
  <c r="F28" i="33"/>
  <c r="G28" i="33" s="1"/>
  <c r="L34" i="23"/>
  <c r="N34" i="23" s="1"/>
  <c r="O34" i="23" s="1"/>
  <c r="E12" i="17"/>
  <c r="E18" i="17"/>
  <c r="E24" i="17"/>
  <c r="T11" i="17"/>
  <c r="U11" i="17" s="1"/>
  <c r="N33" i="31"/>
  <c r="O33" i="31" s="1"/>
  <c r="P20" i="31"/>
  <c r="Q20" i="31" s="1"/>
  <c r="N18" i="31"/>
  <c r="O18" i="31" s="1"/>
  <c r="N12" i="31"/>
  <c r="O12" i="31" s="1"/>
  <c r="P10" i="31"/>
  <c r="Q10" i="31" s="1"/>
  <c r="M14" i="29"/>
  <c r="M29" i="51"/>
  <c r="M19" i="51"/>
  <c r="M27" i="53"/>
  <c r="N32" i="45"/>
  <c r="O32" i="45" s="1"/>
  <c r="P28" i="45"/>
  <c r="Q28" i="45" s="1"/>
  <c r="P25" i="45"/>
  <c r="Q25" i="45" s="1"/>
  <c r="P11" i="45"/>
  <c r="Q11" i="45" s="1"/>
  <c r="N20" i="25"/>
  <c r="O20" i="25" s="1"/>
  <c r="N13" i="25"/>
  <c r="O13" i="25" s="1"/>
  <c r="N9" i="25"/>
  <c r="O9" i="25" s="1"/>
  <c r="L8" i="25"/>
  <c r="N8" i="25" s="1"/>
  <c r="O8" i="25" s="1"/>
  <c r="E9" i="25"/>
  <c r="L11" i="25"/>
  <c r="P11" i="25" s="1"/>
  <c r="Q11" i="25" s="1"/>
  <c r="L12" i="25"/>
  <c r="E13" i="25"/>
  <c r="T15" i="25"/>
  <c r="U15" i="25" s="1"/>
  <c r="T17" i="25"/>
  <c r="U17" i="25" s="1"/>
  <c r="T18" i="25"/>
  <c r="U18" i="25" s="1"/>
  <c r="R19" i="25"/>
  <c r="S19" i="25" s="1"/>
  <c r="T22" i="25"/>
  <c r="U22" i="25" s="1"/>
  <c r="R23" i="25"/>
  <c r="S23" i="25" s="1"/>
  <c r="T26" i="25"/>
  <c r="U26" i="25" s="1"/>
  <c r="R27" i="25"/>
  <c r="S27" i="25" s="1"/>
  <c r="T30" i="25"/>
  <c r="U30" i="25" s="1"/>
  <c r="R31" i="25"/>
  <c r="S31" i="25" s="1"/>
  <c r="T34" i="25"/>
  <c r="U34" i="25" s="1"/>
  <c r="R35" i="25"/>
  <c r="S35" i="25" s="1"/>
  <c r="L33" i="27"/>
  <c r="R9" i="29"/>
  <c r="S9" i="29" s="1"/>
  <c r="T11" i="29"/>
  <c r="U11" i="29" s="1"/>
  <c r="E15" i="29"/>
  <c r="R19" i="29"/>
  <c r="S19" i="29" s="1"/>
  <c r="E30" i="29"/>
  <c r="E18" i="31"/>
  <c r="E30" i="31"/>
  <c r="T33" i="31"/>
  <c r="U33" i="31" s="1"/>
  <c r="L35" i="31"/>
  <c r="N35" i="31" s="1"/>
  <c r="O35" i="31" s="1"/>
  <c r="T10" i="17"/>
  <c r="U10" i="17" s="1"/>
  <c r="R34" i="17"/>
  <c r="S34" i="17" s="1"/>
  <c r="F34" i="19"/>
  <c r="G34" i="19" s="1"/>
  <c r="F26" i="19"/>
  <c r="G26" i="19" s="1"/>
  <c r="H19" i="19"/>
  <c r="F13" i="19"/>
  <c r="G13" i="19" s="1"/>
  <c r="H25" i="35"/>
  <c r="J34" i="33"/>
  <c r="K34" i="33" s="1"/>
  <c r="J16" i="33"/>
  <c r="K16" i="33" s="1"/>
  <c r="G23" i="27"/>
  <c r="R23" i="27"/>
  <c r="S23" i="27" s="1"/>
  <c r="T29" i="53"/>
  <c r="U29" i="53" s="1"/>
  <c r="L29" i="53"/>
  <c r="N29" i="53" s="1"/>
  <c r="O29" i="53" s="1"/>
  <c r="T24" i="53"/>
  <c r="U24" i="53" s="1"/>
  <c r="E24" i="53"/>
  <c r="E19" i="53"/>
  <c r="T19" i="53"/>
  <c r="U19" i="53" s="1"/>
  <c r="T18" i="53"/>
  <c r="U18" i="53" s="1"/>
  <c r="L18" i="53"/>
  <c r="T16" i="53"/>
  <c r="U16" i="53" s="1"/>
  <c r="L16" i="53"/>
  <c r="T13" i="53"/>
  <c r="U13" i="53" s="1"/>
  <c r="E13" i="53"/>
  <c r="E33" i="45"/>
  <c r="L33" i="45"/>
  <c r="P33" i="45" s="1"/>
  <c r="Q33" i="45" s="1"/>
  <c r="L31" i="45"/>
  <c r="E31" i="45"/>
  <c r="T29" i="45"/>
  <c r="U29" i="45" s="1"/>
  <c r="E29" i="45"/>
  <c r="E28" i="45"/>
  <c r="T28" i="45"/>
  <c r="U28" i="45" s="1"/>
  <c r="E25" i="45"/>
  <c r="T25" i="45"/>
  <c r="U25" i="45" s="1"/>
  <c r="L23" i="45"/>
  <c r="T23" i="45"/>
  <c r="U23" i="45" s="1"/>
  <c r="E20" i="45"/>
  <c r="L20" i="45"/>
  <c r="N20" i="45" s="1"/>
  <c r="O20" i="45" s="1"/>
  <c r="E17" i="45"/>
  <c r="T17" i="45"/>
  <c r="U17" i="45" s="1"/>
  <c r="L15" i="45"/>
  <c r="E15" i="45"/>
  <c r="J15" i="15"/>
  <c r="K15" i="15" s="1"/>
  <c r="J23" i="39"/>
  <c r="K23" i="39" s="1"/>
  <c r="R28" i="31"/>
  <c r="S28" i="31" s="1"/>
  <c r="R23" i="31"/>
  <c r="S23" i="31" s="1"/>
  <c r="M27" i="17"/>
  <c r="N27" i="17"/>
  <c r="O27" i="17" s="1"/>
  <c r="P27" i="17"/>
  <c r="Q27" i="17" s="1"/>
  <c r="N10" i="25"/>
  <c r="O10" i="25" s="1"/>
  <c r="M10" i="25"/>
  <c r="M11" i="25"/>
  <c r="P12" i="25"/>
  <c r="Q12" i="25" s="1"/>
  <c r="M12" i="25"/>
  <c r="I14" i="1"/>
  <c r="R14" i="1"/>
  <c r="S14" i="1" s="1"/>
  <c r="R31" i="17"/>
  <c r="S31" i="17" s="1"/>
  <c r="P30" i="31"/>
  <c r="Q30" i="31" s="1"/>
  <c r="N12" i="25"/>
  <c r="O12" i="25" s="1"/>
  <c r="P32" i="25"/>
  <c r="Q32" i="25" s="1"/>
  <c r="N32" i="25"/>
  <c r="O32" i="25" s="1"/>
  <c r="P10" i="53"/>
  <c r="Q10" i="53" s="1"/>
  <c r="N10" i="53"/>
  <c r="O10" i="53" s="1"/>
  <c r="N19" i="53"/>
  <c r="O19" i="53" s="1"/>
  <c r="M19" i="53"/>
  <c r="N26" i="27"/>
  <c r="O26" i="27" s="1"/>
  <c r="M26" i="27"/>
  <c r="P33" i="27"/>
  <c r="Q33" i="27" s="1"/>
  <c r="N33" i="27"/>
  <c r="O33" i="27" s="1"/>
  <c r="P27" i="29"/>
  <c r="Q27" i="29" s="1"/>
  <c r="L29" i="17"/>
  <c r="E29" i="17"/>
  <c r="G17" i="17"/>
  <c r="R17" i="17"/>
  <c r="S17" i="17" s="1"/>
  <c r="L29" i="19"/>
  <c r="M29" i="19" s="1"/>
  <c r="E29" i="19"/>
  <c r="L21" i="19"/>
  <c r="M21" i="19" s="1"/>
  <c r="T21" i="19"/>
  <c r="U21" i="19" s="1"/>
  <c r="J30" i="35"/>
  <c r="K30" i="35" s="1"/>
  <c r="D27" i="35"/>
  <c r="L27" i="35" s="1"/>
  <c r="J23" i="35"/>
  <c r="K23" i="35" s="1"/>
  <c r="J19" i="35"/>
  <c r="K19" i="35" s="1"/>
  <c r="J15" i="35"/>
  <c r="K15" i="35" s="1"/>
  <c r="F12" i="35"/>
  <c r="F8" i="35"/>
  <c r="R8" i="35" s="1"/>
  <c r="S8" i="35" s="1"/>
  <c r="D33" i="33"/>
  <c r="F26" i="33"/>
  <c r="G26" i="33" s="1"/>
  <c r="J22" i="33"/>
  <c r="K22" i="33" s="1"/>
  <c r="J18" i="33"/>
  <c r="K18" i="33" s="1"/>
  <c r="J14" i="33"/>
  <c r="K14" i="33" s="1"/>
  <c r="J10" i="33"/>
  <c r="K10" i="33" s="1"/>
  <c r="F32" i="41"/>
  <c r="G32" i="41" s="1"/>
  <c r="H25" i="41"/>
  <c r="I25" i="41" s="1"/>
  <c r="H17" i="41"/>
  <c r="I17" i="41" s="1"/>
  <c r="F9" i="41"/>
  <c r="G9" i="41" s="1"/>
  <c r="E33" i="13"/>
  <c r="T33" i="13"/>
  <c r="U33" i="13" s="1"/>
  <c r="D29" i="39"/>
  <c r="H18" i="39"/>
  <c r="I18" i="39" s="1"/>
  <c r="F8" i="19"/>
  <c r="F9" i="19"/>
  <c r="G9" i="19" s="1"/>
  <c r="F10" i="19"/>
  <c r="D11" i="19"/>
  <c r="D12" i="19"/>
  <c r="D13" i="19"/>
  <c r="D14" i="19"/>
  <c r="J14" i="19"/>
  <c r="K14" i="19" s="1"/>
  <c r="J15" i="19"/>
  <c r="K15" i="19" s="1"/>
  <c r="J16" i="19"/>
  <c r="K16" i="19" s="1"/>
  <c r="J17" i="19"/>
  <c r="K17" i="19" s="1"/>
  <c r="J18" i="19"/>
  <c r="K18" i="19" s="1"/>
  <c r="J19" i="19"/>
  <c r="K19" i="19" s="1"/>
  <c r="J20" i="19"/>
  <c r="K20" i="19" s="1"/>
  <c r="J21" i="19"/>
  <c r="K21" i="19" s="1"/>
  <c r="J22" i="19"/>
  <c r="K22" i="19" s="1"/>
  <c r="J23" i="19"/>
  <c r="K23" i="19" s="1"/>
  <c r="J24" i="19"/>
  <c r="K24" i="19" s="1"/>
  <c r="J25" i="19"/>
  <c r="K25" i="19" s="1"/>
  <c r="J26" i="19"/>
  <c r="K26" i="19" s="1"/>
  <c r="J27" i="19"/>
  <c r="K27" i="19" s="1"/>
  <c r="J28" i="19"/>
  <c r="K28" i="19" s="1"/>
  <c r="J29" i="19"/>
  <c r="K29" i="19" s="1"/>
  <c r="J30" i="19"/>
  <c r="K30" i="19" s="1"/>
  <c r="J31" i="19"/>
  <c r="K31" i="19" s="1"/>
  <c r="J32" i="19"/>
  <c r="K32" i="19" s="1"/>
  <c r="J33" i="19"/>
  <c r="K33" i="19" s="1"/>
  <c r="J34" i="19"/>
  <c r="K34" i="19" s="1"/>
  <c r="J35" i="19"/>
  <c r="K35" i="19" s="1"/>
  <c r="H8" i="19"/>
  <c r="I8" i="19" s="1"/>
  <c r="J9" i="19"/>
  <c r="K9" i="19" s="1"/>
  <c r="F12" i="19"/>
  <c r="G12" i="19" s="1"/>
  <c r="H13" i="19"/>
  <c r="I13" i="19" s="1"/>
  <c r="D16" i="19"/>
  <c r="F17" i="19"/>
  <c r="G17" i="19" s="1"/>
  <c r="H18" i="19"/>
  <c r="I18" i="19" s="1"/>
  <c r="D20" i="19"/>
  <c r="L20" i="19" s="1"/>
  <c r="F21" i="19"/>
  <c r="R21" i="19" s="1"/>
  <c r="S21" i="19" s="1"/>
  <c r="H22" i="19"/>
  <c r="I22" i="19" s="1"/>
  <c r="D24" i="19"/>
  <c r="T24" i="19" s="1"/>
  <c r="U24" i="19" s="1"/>
  <c r="F25" i="19"/>
  <c r="G25" i="19" s="1"/>
  <c r="H26" i="19"/>
  <c r="I26" i="19" s="1"/>
  <c r="D28" i="19"/>
  <c r="L28" i="19" s="1"/>
  <c r="N28" i="19" s="1"/>
  <c r="O28" i="19" s="1"/>
  <c r="F29" i="19"/>
  <c r="G29" i="19" s="1"/>
  <c r="H30" i="19"/>
  <c r="I30" i="19" s="1"/>
  <c r="D32" i="19"/>
  <c r="E32" i="19" s="1"/>
  <c r="F33" i="19"/>
  <c r="H34" i="19"/>
  <c r="I34" i="19" s="1"/>
  <c r="D9" i="19"/>
  <c r="T9" i="19" s="1"/>
  <c r="U9" i="19" s="1"/>
  <c r="H10" i="19"/>
  <c r="I10" i="19" s="1"/>
  <c r="H11" i="19"/>
  <c r="I11" i="19" s="1"/>
  <c r="J12" i="19"/>
  <c r="K12" i="19" s="1"/>
  <c r="F14" i="19"/>
  <c r="G14" i="19" s="1"/>
  <c r="F15" i="19"/>
  <c r="G15" i="19" s="1"/>
  <c r="H16" i="19"/>
  <c r="I16" i="19" s="1"/>
  <c r="D18" i="19"/>
  <c r="F19" i="19"/>
  <c r="G19" i="19" s="1"/>
  <c r="H20" i="19"/>
  <c r="R20" i="19" s="1"/>
  <c r="S20" i="19" s="1"/>
  <c r="D22" i="19"/>
  <c r="F23" i="19"/>
  <c r="G23" i="19" s="1"/>
  <c r="H24" i="19"/>
  <c r="I24" i="19" s="1"/>
  <c r="D26" i="19"/>
  <c r="F27" i="19"/>
  <c r="H28" i="19"/>
  <c r="I28" i="19" s="1"/>
  <c r="D30" i="19"/>
  <c r="F31" i="19"/>
  <c r="H32" i="19"/>
  <c r="I32" i="19" s="1"/>
  <c r="D34" i="19"/>
  <c r="T34" i="19" s="1"/>
  <c r="U34" i="19" s="1"/>
  <c r="F35" i="19"/>
  <c r="F8" i="15"/>
  <c r="G8" i="15" s="1"/>
  <c r="F9" i="15"/>
  <c r="F10" i="15"/>
  <c r="G10" i="15" s="1"/>
  <c r="F11" i="15"/>
  <c r="F12" i="15"/>
  <c r="F13" i="15"/>
  <c r="F14" i="15"/>
  <c r="F15" i="15"/>
  <c r="F16" i="15"/>
  <c r="G16" i="15" s="1"/>
  <c r="F17" i="15"/>
  <c r="F18" i="15"/>
  <c r="G18" i="15" s="1"/>
  <c r="F19" i="15"/>
  <c r="F20" i="15"/>
  <c r="F21" i="15"/>
  <c r="G21" i="15" s="1"/>
  <c r="F22" i="15"/>
  <c r="G22" i="15" s="1"/>
  <c r="F23" i="15"/>
  <c r="F24" i="15"/>
  <c r="G24" i="15" s="1"/>
  <c r="F25" i="15"/>
  <c r="F26" i="15"/>
  <c r="R26" i="15" s="1"/>
  <c r="S26" i="15" s="1"/>
  <c r="F27" i="15"/>
  <c r="G27" i="15" s="1"/>
  <c r="F28" i="15"/>
  <c r="G28" i="15" s="1"/>
  <c r="F29" i="15"/>
  <c r="G29" i="15" s="1"/>
  <c r="F30" i="15"/>
  <c r="G30" i="15" s="1"/>
  <c r="F31" i="15"/>
  <c r="F32" i="15"/>
  <c r="G32" i="15" s="1"/>
  <c r="F33" i="15"/>
  <c r="F34" i="15"/>
  <c r="G34" i="15" s="1"/>
  <c r="F35" i="15"/>
  <c r="G35" i="15" s="1"/>
  <c r="D8" i="15"/>
  <c r="E8" i="15" s="1"/>
  <c r="H9" i="15"/>
  <c r="I9" i="15" s="1"/>
  <c r="J10" i="15"/>
  <c r="K10" i="15" s="1"/>
  <c r="D12" i="15"/>
  <c r="E12" i="15" s="1"/>
  <c r="H13" i="15"/>
  <c r="I13" i="15" s="1"/>
  <c r="J14" i="15"/>
  <c r="K14" i="15" s="1"/>
  <c r="D16" i="15"/>
  <c r="L16" i="15" s="1"/>
  <c r="P16" i="15" s="1"/>
  <c r="Q16" i="15" s="1"/>
  <c r="H17" i="15"/>
  <c r="I17" i="15" s="1"/>
  <c r="J18" i="15"/>
  <c r="K18" i="15" s="1"/>
  <c r="D20" i="15"/>
  <c r="E20" i="15" s="1"/>
  <c r="H21" i="15"/>
  <c r="I21" i="15" s="1"/>
  <c r="J22" i="15"/>
  <c r="K22" i="15" s="1"/>
  <c r="D24" i="15"/>
  <c r="E24" i="15" s="1"/>
  <c r="H25" i="15"/>
  <c r="I25" i="15" s="1"/>
  <c r="J26" i="15"/>
  <c r="K26" i="15" s="1"/>
  <c r="D28" i="15"/>
  <c r="H29" i="15"/>
  <c r="I29" i="15" s="1"/>
  <c r="J30" i="15"/>
  <c r="K30" i="15" s="1"/>
  <c r="D32" i="15"/>
  <c r="E32" i="15" s="1"/>
  <c r="H33" i="15"/>
  <c r="I33" i="15" s="1"/>
  <c r="J34" i="15"/>
  <c r="K34" i="15" s="1"/>
  <c r="J8" i="15"/>
  <c r="K8" i="15" s="1"/>
  <c r="D10" i="15"/>
  <c r="H11" i="15"/>
  <c r="I11" i="15" s="1"/>
  <c r="J12" i="15"/>
  <c r="K12" i="15" s="1"/>
  <c r="D14" i="15"/>
  <c r="E14" i="15" s="1"/>
  <c r="H15" i="15"/>
  <c r="I15" i="15" s="1"/>
  <c r="J16" i="15"/>
  <c r="K16" i="15" s="1"/>
  <c r="D18" i="15"/>
  <c r="T18" i="15" s="1"/>
  <c r="U18" i="15" s="1"/>
  <c r="H19" i="15"/>
  <c r="I19" i="15" s="1"/>
  <c r="J20" i="15"/>
  <c r="K20" i="15" s="1"/>
  <c r="D22" i="15"/>
  <c r="L22" i="15" s="1"/>
  <c r="N22" i="15" s="1"/>
  <c r="O22" i="15" s="1"/>
  <c r="H23" i="15"/>
  <c r="I23" i="15" s="1"/>
  <c r="J24" i="15"/>
  <c r="K24" i="15" s="1"/>
  <c r="D26" i="15"/>
  <c r="H27" i="15"/>
  <c r="I27" i="15" s="1"/>
  <c r="J28" i="15"/>
  <c r="K28" i="15" s="1"/>
  <c r="D30" i="15"/>
  <c r="L30" i="15" s="1"/>
  <c r="N30" i="15" s="1"/>
  <c r="O30" i="15" s="1"/>
  <c r="H31" i="15"/>
  <c r="I31" i="15" s="1"/>
  <c r="J32" i="15"/>
  <c r="K32" i="15" s="1"/>
  <c r="D34" i="15"/>
  <c r="E34" i="15" s="1"/>
  <c r="H35" i="15"/>
  <c r="I35" i="15" s="1"/>
  <c r="H8" i="15"/>
  <c r="I8" i="15" s="1"/>
  <c r="D11" i="15"/>
  <c r="T11" i="15" s="1"/>
  <c r="U11" i="15" s="1"/>
  <c r="J13" i="15"/>
  <c r="K13" i="15" s="1"/>
  <c r="H16" i="15"/>
  <c r="I16" i="15" s="1"/>
  <c r="D19" i="15"/>
  <c r="T19" i="15" s="1"/>
  <c r="U19" i="15" s="1"/>
  <c r="J21" i="15"/>
  <c r="K21" i="15" s="1"/>
  <c r="H24" i="15"/>
  <c r="I24" i="15" s="1"/>
  <c r="D27" i="15"/>
  <c r="E27" i="15" s="1"/>
  <c r="J29" i="15"/>
  <c r="K29" i="15" s="1"/>
  <c r="H32" i="15"/>
  <c r="I32" i="15" s="1"/>
  <c r="D35" i="15"/>
  <c r="T35" i="15" s="1"/>
  <c r="U35" i="15" s="1"/>
  <c r="J9" i="15"/>
  <c r="K9" i="15" s="1"/>
  <c r="H12" i="15"/>
  <c r="I12" i="15" s="1"/>
  <c r="D15" i="15"/>
  <c r="J17" i="15"/>
  <c r="K17" i="15" s="1"/>
  <c r="H20" i="15"/>
  <c r="I20" i="15" s="1"/>
  <c r="D23" i="15"/>
  <c r="J25" i="15"/>
  <c r="K25" i="15" s="1"/>
  <c r="H28" i="15"/>
  <c r="I28" i="15" s="1"/>
  <c r="D31" i="15"/>
  <c r="J33" i="15"/>
  <c r="K33" i="15" s="1"/>
  <c r="J11" i="15"/>
  <c r="K11" i="15" s="1"/>
  <c r="D17" i="15"/>
  <c r="E17" i="15" s="1"/>
  <c r="H22" i="15"/>
  <c r="I22" i="15" s="1"/>
  <c r="J27" i="15"/>
  <c r="K27" i="15" s="1"/>
  <c r="D33" i="15"/>
  <c r="L33" i="15" s="1"/>
  <c r="P33" i="15" s="1"/>
  <c r="Q33" i="15" s="1"/>
  <c r="D9" i="15"/>
  <c r="E9" i="15" s="1"/>
  <c r="H14" i="15"/>
  <c r="I14" i="15" s="1"/>
  <c r="J19" i="15"/>
  <c r="K19" i="15" s="1"/>
  <c r="D25" i="15"/>
  <c r="L25" i="15" s="1"/>
  <c r="P25" i="15" s="1"/>
  <c r="Q25" i="15" s="1"/>
  <c r="H30" i="15"/>
  <c r="I30" i="15" s="1"/>
  <c r="J35" i="15"/>
  <c r="K35" i="15" s="1"/>
  <c r="F8" i="13"/>
  <c r="F9" i="13"/>
  <c r="G9" i="13" s="1"/>
  <c r="F10" i="13"/>
  <c r="F11" i="13"/>
  <c r="F12" i="13"/>
  <c r="G12" i="13" s="1"/>
  <c r="F13" i="13"/>
  <c r="F14" i="13"/>
  <c r="G14" i="13" s="1"/>
  <c r="F15" i="13"/>
  <c r="G15" i="13" s="1"/>
  <c r="F16" i="13"/>
  <c r="F17" i="13"/>
  <c r="G17" i="13" s="1"/>
  <c r="F18" i="13"/>
  <c r="F19" i="13"/>
  <c r="F20" i="13"/>
  <c r="G20" i="13" s="1"/>
  <c r="F21" i="13"/>
  <c r="F22" i="13"/>
  <c r="G22" i="13" s="1"/>
  <c r="F23" i="13"/>
  <c r="G23" i="13" s="1"/>
  <c r="F24" i="13"/>
  <c r="F25" i="13"/>
  <c r="G25" i="13" s="1"/>
  <c r="F26" i="13"/>
  <c r="F27" i="13"/>
  <c r="F28" i="13"/>
  <c r="G28" i="13" s="1"/>
  <c r="F29" i="13"/>
  <c r="F30" i="13"/>
  <c r="G30" i="13" s="1"/>
  <c r="F31" i="13"/>
  <c r="G31" i="13" s="1"/>
  <c r="F32" i="13"/>
  <c r="F33" i="13"/>
  <c r="G33" i="13" s="1"/>
  <c r="F34" i="13"/>
  <c r="F35" i="13"/>
  <c r="D8" i="13"/>
  <c r="L8" i="13" s="1"/>
  <c r="H9" i="13"/>
  <c r="I9" i="13" s="1"/>
  <c r="J10" i="13"/>
  <c r="K10" i="13" s="1"/>
  <c r="D12" i="13"/>
  <c r="H13" i="13"/>
  <c r="I13" i="13" s="1"/>
  <c r="J14" i="13"/>
  <c r="K14" i="13" s="1"/>
  <c r="D16" i="13"/>
  <c r="H17" i="13"/>
  <c r="I17" i="13" s="1"/>
  <c r="J18" i="13"/>
  <c r="K18" i="13" s="1"/>
  <c r="D20" i="13"/>
  <c r="H21" i="13"/>
  <c r="I21" i="13" s="1"/>
  <c r="J22" i="13"/>
  <c r="K22" i="13" s="1"/>
  <c r="D24" i="13"/>
  <c r="E24" i="13" s="1"/>
  <c r="H25" i="13"/>
  <c r="I25" i="13" s="1"/>
  <c r="J26" i="13"/>
  <c r="K26" i="13" s="1"/>
  <c r="D28" i="13"/>
  <c r="H29" i="13"/>
  <c r="I29" i="13" s="1"/>
  <c r="J30" i="13"/>
  <c r="K30" i="13" s="1"/>
  <c r="D32" i="13"/>
  <c r="E32" i="13" s="1"/>
  <c r="H33" i="13"/>
  <c r="I33" i="13" s="1"/>
  <c r="J34" i="13"/>
  <c r="K34" i="13" s="1"/>
  <c r="J8" i="13"/>
  <c r="K8" i="13" s="1"/>
  <c r="D10" i="13"/>
  <c r="E10" i="13" s="1"/>
  <c r="H11" i="13"/>
  <c r="I11" i="13" s="1"/>
  <c r="J12" i="13"/>
  <c r="K12" i="13" s="1"/>
  <c r="D14" i="13"/>
  <c r="H15" i="13"/>
  <c r="I15" i="13" s="1"/>
  <c r="J16" i="13"/>
  <c r="K16" i="13" s="1"/>
  <c r="D18" i="13"/>
  <c r="L18" i="13" s="1"/>
  <c r="P18" i="13" s="1"/>
  <c r="Q18" i="13" s="1"/>
  <c r="H19" i="13"/>
  <c r="I19" i="13" s="1"/>
  <c r="J20" i="13"/>
  <c r="K20" i="13" s="1"/>
  <c r="D22" i="13"/>
  <c r="H23" i="13"/>
  <c r="I23" i="13" s="1"/>
  <c r="J24" i="13"/>
  <c r="K24" i="13" s="1"/>
  <c r="D26" i="13"/>
  <c r="H27" i="13"/>
  <c r="I27" i="13" s="1"/>
  <c r="J28" i="13"/>
  <c r="K28" i="13" s="1"/>
  <c r="D30" i="13"/>
  <c r="H31" i="13"/>
  <c r="I31" i="13" s="1"/>
  <c r="J32" i="13"/>
  <c r="K32" i="13" s="1"/>
  <c r="D34" i="13"/>
  <c r="L34" i="13" s="1"/>
  <c r="M34" i="13" s="1"/>
  <c r="H35" i="13"/>
  <c r="I35" i="13" s="1"/>
  <c r="J9" i="13"/>
  <c r="K9" i="13" s="1"/>
  <c r="H12" i="13"/>
  <c r="I12" i="13" s="1"/>
  <c r="D15" i="13"/>
  <c r="T15" i="13" s="1"/>
  <c r="U15" i="13" s="1"/>
  <c r="J17" i="13"/>
  <c r="K17" i="13" s="1"/>
  <c r="H20" i="13"/>
  <c r="I20" i="13" s="1"/>
  <c r="D23" i="13"/>
  <c r="E23" i="13" s="1"/>
  <c r="J25" i="13"/>
  <c r="K25" i="13" s="1"/>
  <c r="H28" i="13"/>
  <c r="I28" i="13" s="1"/>
  <c r="D31" i="13"/>
  <c r="J33" i="13"/>
  <c r="K33" i="13" s="1"/>
  <c r="H8" i="13"/>
  <c r="I8" i="13" s="1"/>
  <c r="D11" i="13"/>
  <c r="J13" i="13"/>
  <c r="K13" i="13" s="1"/>
  <c r="H16" i="13"/>
  <c r="I16" i="13" s="1"/>
  <c r="D19" i="13"/>
  <c r="E19" i="13" s="1"/>
  <c r="J21" i="13"/>
  <c r="K21" i="13" s="1"/>
  <c r="H24" i="13"/>
  <c r="I24" i="13" s="1"/>
  <c r="D27" i="13"/>
  <c r="J29" i="13"/>
  <c r="K29" i="13" s="1"/>
  <c r="H32" i="13"/>
  <c r="I32" i="13" s="1"/>
  <c r="D35" i="13"/>
  <c r="E35" i="13" s="1"/>
  <c r="D13" i="13"/>
  <c r="H18" i="13"/>
  <c r="I18" i="13" s="1"/>
  <c r="J23" i="13"/>
  <c r="K23" i="13" s="1"/>
  <c r="D29" i="13"/>
  <c r="H34" i="13"/>
  <c r="I34" i="13" s="1"/>
  <c r="H10" i="13"/>
  <c r="I10" i="13" s="1"/>
  <c r="J15" i="13"/>
  <c r="K15" i="13" s="1"/>
  <c r="D21" i="13"/>
  <c r="E21" i="13" s="1"/>
  <c r="H26" i="13"/>
  <c r="I26" i="13" s="1"/>
  <c r="J31" i="13"/>
  <c r="K31" i="13" s="1"/>
  <c r="T25" i="19"/>
  <c r="U25" i="19" s="1"/>
  <c r="T29" i="19"/>
  <c r="U29" i="19" s="1"/>
  <c r="E27" i="17"/>
  <c r="M27" i="27"/>
  <c r="P19" i="53"/>
  <c r="Q19" i="53" s="1"/>
  <c r="N11" i="25"/>
  <c r="O11" i="25" s="1"/>
  <c r="M20" i="1"/>
  <c r="N20" i="1"/>
  <c r="O20" i="1" s="1"/>
  <c r="P20" i="1"/>
  <c r="Q20" i="1" s="1"/>
  <c r="M9" i="45"/>
  <c r="N9" i="45"/>
  <c r="O9" i="45" s="1"/>
  <c r="M13" i="45"/>
  <c r="N13" i="45"/>
  <c r="O13" i="45" s="1"/>
  <c r="M22" i="45"/>
  <c r="N22" i="45"/>
  <c r="O22" i="45" s="1"/>
  <c r="P22" i="45"/>
  <c r="Q22" i="45" s="1"/>
  <c r="M26" i="45"/>
  <c r="P26" i="45"/>
  <c r="Q26" i="45" s="1"/>
  <c r="N26" i="45"/>
  <c r="O26" i="45" s="1"/>
  <c r="M30" i="45"/>
  <c r="N30" i="45"/>
  <c r="O30" i="45" s="1"/>
  <c r="H33" i="19"/>
  <c r="I33" i="19" s="1"/>
  <c r="D31" i="19"/>
  <c r="T31" i="19" s="1"/>
  <c r="U31" i="19" s="1"/>
  <c r="F28" i="19"/>
  <c r="R28" i="19" s="1"/>
  <c r="S28" i="19" s="1"/>
  <c r="H25" i="19"/>
  <c r="I25" i="19" s="1"/>
  <c r="D23" i="19"/>
  <c r="L23" i="19" s="1"/>
  <c r="F20" i="19"/>
  <c r="G20" i="19" s="1"/>
  <c r="H17" i="19"/>
  <c r="I17" i="19" s="1"/>
  <c r="D15" i="19"/>
  <c r="T15" i="19" s="1"/>
  <c r="U15" i="19" s="1"/>
  <c r="H12" i="19"/>
  <c r="I12" i="19" s="1"/>
  <c r="D10" i="19"/>
  <c r="T10" i="19" s="1"/>
  <c r="U10" i="19" s="1"/>
  <c r="J33" i="35"/>
  <c r="K33" i="35" s="1"/>
  <c r="J29" i="35"/>
  <c r="K29" i="35" s="1"/>
  <c r="F26" i="35"/>
  <c r="G26" i="35" s="1"/>
  <c r="J22" i="35"/>
  <c r="K22" i="35" s="1"/>
  <c r="J18" i="35"/>
  <c r="K18" i="35" s="1"/>
  <c r="H35" i="33"/>
  <c r="I35" i="33" s="1"/>
  <c r="H32" i="33"/>
  <c r="I32" i="33" s="1"/>
  <c r="H25" i="33"/>
  <c r="I25" i="33" s="1"/>
  <c r="J21" i="33"/>
  <c r="K21" i="33" s="1"/>
  <c r="J17" i="33"/>
  <c r="K17" i="33" s="1"/>
  <c r="J13" i="33"/>
  <c r="K13" i="33" s="1"/>
  <c r="D31" i="41"/>
  <c r="H23" i="41"/>
  <c r="I23" i="41" s="1"/>
  <c r="H34" i="15"/>
  <c r="I34" i="15" s="1"/>
  <c r="J23" i="15"/>
  <c r="K23" i="15" s="1"/>
  <c r="D13" i="15"/>
  <c r="E13" i="15" s="1"/>
  <c r="H30" i="13"/>
  <c r="I30" i="13" s="1"/>
  <c r="J19" i="13"/>
  <c r="K19" i="13" s="1"/>
  <c r="D9" i="13"/>
  <c r="E9" i="13" s="1"/>
  <c r="H26" i="39"/>
  <c r="I26" i="39" s="1"/>
  <c r="P13" i="53"/>
  <c r="Q13" i="53" s="1"/>
  <c r="N13" i="53"/>
  <c r="O13" i="53" s="1"/>
  <c r="P29" i="27"/>
  <c r="Q29" i="27" s="1"/>
  <c r="N29" i="27"/>
  <c r="O29" i="27" s="1"/>
  <c r="G33" i="17"/>
  <c r="R33" i="17"/>
  <c r="S33" i="17" s="1"/>
  <c r="R19" i="19"/>
  <c r="S19" i="19" s="1"/>
  <c r="L17" i="19"/>
  <c r="P17" i="19" s="1"/>
  <c r="Q17" i="19" s="1"/>
  <c r="E21" i="15"/>
  <c r="H8" i="39"/>
  <c r="F9" i="39"/>
  <c r="R9" i="39" s="1"/>
  <c r="S9" i="39" s="1"/>
  <c r="F10" i="39"/>
  <c r="G10" i="39" s="1"/>
  <c r="F11" i="39"/>
  <c r="G11" i="39" s="1"/>
  <c r="F12" i="39"/>
  <c r="G12" i="39" s="1"/>
  <c r="F13" i="39"/>
  <c r="F14" i="39"/>
  <c r="G14" i="39" s="1"/>
  <c r="F15" i="39"/>
  <c r="R15" i="39" s="1"/>
  <c r="S15" i="39" s="1"/>
  <c r="F16" i="39"/>
  <c r="G16" i="39" s="1"/>
  <c r="F17" i="39"/>
  <c r="G17" i="39" s="1"/>
  <c r="F18" i="39"/>
  <c r="G18" i="39" s="1"/>
  <c r="F19" i="39"/>
  <c r="G19" i="39" s="1"/>
  <c r="F20" i="39"/>
  <c r="G20" i="39" s="1"/>
  <c r="F21" i="39"/>
  <c r="G21" i="39" s="1"/>
  <c r="F22" i="39"/>
  <c r="G22" i="39" s="1"/>
  <c r="F23" i="39"/>
  <c r="G23" i="39" s="1"/>
  <c r="F24" i="39"/>
  <c r="G24" i="39" s="1"/>
  <c r="F25" i="39"/>
  <c r="G25" i="39" s="1"/>
  <c r="F26" i="39"/>
  <c r="G26" i="39" s="1"/>
  <c r="F27" i="39"/>
  <c r="G27" i="39" s="1"/>
  <c r="F28" i="39"/>
  <c r="G28" i="39" s="1"/>
  <c r="F29" i="39"/>
  <c r="G29" i="39" s="1"/>
  <c r="F30" i="39"/>
  <c r="G30" i="39" s="1"/>
  <c r="F31" i="39"/>
  <c r="G31" i="39" s="1"/>
  <c r="F32" i="39"/>
  <c r="G32" i="39" s="1"/>
  <c r="F33" i="39"/>
  <c r="G33" i="39" s="1"/>
  <c r="F34" i="39"/>
  <c r="G34" i="39" s="1"/>
  <c r="F35" i="39"/>
  <c r="G35" i="39" s="1"/>
  <c r="H9" i="39"/>
  <c r="I9" i="39" s="1"/>
  <c r="J10" i="39"/>
  <c r="K10" i="39" s="1"/>
  <c r="D12" i="39"/>
  <c r="H13" i="39"/>
  <c r="I13" i="39" s="1"/>
  <c r="J14" i="39"/>
  <c r="K14" i="39" s="1"/>
  <c r="D16" i="39"/>
  <c r="T16" i="39" s="1"/>
  <c r="U16" i="39" s="1"/>
  <c r="H17" i="39"/>
  <c r="I17" i="39" s="1"/>
  <c r="J18" i="39"/>
  <c r="K18" i="39" s="1"/>
  <c r="D20" i="39"/>
  <c r="H21" i="39"/>
  <c r="I21" i="39" s="1"/>
  <c r="J22" i="39"/>
  <c r="K22" i="39" s="1"/>
  <c r="D24" i="39"/>
  <c r="H25" i="39"/>
  <c r="I25" i="39" s="1"/>
  <c r="J26" i="39"/>
  <c r="K26" i="39" s="1"/>
  <c r="D28" i="39"/>
  <c r="H29" i="39"/>
  <c r="I29" i="39" s="1"/>
  <c r="J30" i="39"/>
  <c r="K30" i="39" s="1"/>
  <c r="D32" i="39"/>
  <c r="H33" i="39"/>
  <c r="I33" i="39" s="1"/>
  <c r="J34" i="39"/>
  <c r="K34" i="39" s="1"/>
  <c r="F8" i="39"/>
  <c r="G8" i="39" s="1"/>
  <c r="D10" i="39"/>
  <c r="H11" i="39"/>
  <c r="I11" i="39" s="1"/>
  <c r="J12" i="39"/>
  <c r="K12" i="39" s="1"/>
  <c r="D14" i="39"/>
  <c r="H15" i="39"/>
  <c r="I15" i="39" s="1"/>
  <c r="J16" i="39"/>
  <c r="K16" i="39" s="1"/>
  <c r="D18" i="39"/>
  <c r="E18" i="39" s="1"/>
  <c r="H19" i="39"/>
  <c r="J20" i="39"/>
  <c r="K20" i="39" s="1"/>
  <c r="D22" i="39"/>
  <c r="H23" i="39"/>
  <c r="I23" i="39" s="1"/>
  <c r="J24" i="39"/>
  <c r="K24" i="39" s="1"/>
  <c r="D26" i="39"/>
  <c r="H27" i="39"/>
  <c r="I27" i="39" s="1"/>
  <c r="J28" i="39"/>
  <c r="K28" i="39" s="1"/>
  <c r="D30" i="39"/>
  <c r="H31" i="39"/>
  <c r="I31" i="39" s="1"/>
  <c r="J32" i="39"/>
  <c r="K32" i="39" s="1"/>
  <c r="D34" i="39"/>
  <c r="H35" i="39"/>
  <c r="I35" i="39" s="1"/>
  <c r="D8" i="39"/>
  <c r="D11" i="39"/>
  <c r="J13" i="39"/>
  <c r="K13" i="39" s="1"/>
  <c r="H16" i="39"/>
  <c r="I16" i="39" s="1"/>
  <c r="D19" i="39"/>
  <c r="J21" i="39"/>
  <c r="K21" i="39" s="1"/>
  <c r="H24" i="39"/>
  <c r="I24" i="39" s="1"/>
  <c r="D27" i="39"/>
  <c r="J29" i="39"/>
  <c r="K29" i="39" s="1"/>
  <c r="H32" i="39"/>
  <c r="I32" i="39" s="1"/>
  <c r="D35" i="39"/>
  <c r="J9" i="39"/>
  <c r="K9" i="39" s="1"/>
  <c r="H12" i="39"/>
  <c r="I12" i="39" s="1"/>
  <c r="D15" i="39"/>
  <c r="T15" i="39" s="1"/>
  <c r="U15" i="39" s="1"/>
  <c r="J17" i="39"/>
  <c r="K17" i="39" s="1"/>
  <c r="H20" i="39"/>
  <c r="I20" i="39" s="1"/>
  <c r="D23" i="39"/>
  <c r="J25" i="39"/>
  <c r="K25" i="39" s="1"/>
  <c r="H28" i="39"/>
  <c r="I28" i="39" s="1"/>
  <c r="D31" i="39"/>
  <c r="J33" i="39"/>
  <c r="K33" i="39" s="1"/>
  <c r="D9" i="39"/>
  <c r="H14" i="39"/>
  <c r="I14" i="39" s="1"/>
  <c r="J19" i="39"/>
  <c r="K19" i="39" s="1"/>
  <c r="D25" i="39"/>
  <c r="H30" i="39"/>
  <c r="I30" i="39" s="1"/>
  <c r="J35" i="39"/>
  <c r="K35" i="39" s="1"/>
  <c r="J11" i="39"/>
  <c r="K11" i="39" s="1"/>
  <c r="D17" i="39"/>
  <c r="H22" i="39"/>
  <c r="I22" i="39" s="1"/>
  <c r="J27" i="39"/>
  <c r="K27" i="39" s="1"/>
  <c r="D33" i="39"/>
  <c r="H8" i="41"/>
  <c r="I8" i="41" s="1"/>
  <c r="H9" i="41"/>
  <c r="I9" i="41" s="1"/>
  <c r="F8" i="41"/>
  <c r="G8" i="41" s="1"/>
  <c r="J9" i="41"/>
  <c r="K9" i="41" s="1"/>
  <c r="J10" i="41"/>
  <c r="K10" i="41" s="1"/>
  <c r="J11" i="41"/>
  <c r="K11" i="41" s="1"/>
  <c r="J12" i="41"/>
  <c r="K12" i="41" s="1"/>
  <c r="J13" i="41"/>
  <c r="K13" i="41" s="1"/>
  <c r="J14" i="41"/>
  <c r="K14" i="41" s="1"/>
  <c r="J15" i="41"/>
  <c r="K15" i="41" s="1"/>
  <c r="J16" i="41"/>
  <c r="K16" i="41" s="1"/>
  <c r="J17" i="41"/>
  <c r="K17" i="41" s="1"/>
  <c r="J18" i="41"/>
  <c r="K18" i="41" s="1"/>
  <c r="J19" i="41"/>
  <c r="K19" i="41" s="1"/>
  <c r="J20" i="41"/>
  <c r="K20" i="41" s="1"/>
  <c r="J21" i="41"/>
  <c r="K21" i="41" s="1"/>
  <c r="J22" i="41"/>
  <c r="K22" i="41" s="1"/>
  <c r="J23" i="41"/>
  <c r="K23" i="41" s="1"/>
  <c r="J24" i="41"/>
  <c r="K24" i="41" s="1"/>
  <c r="J25" i="41"/>
  <c r="K25" i="41" s="1"/>
  <c r="J26" i="41"/>
  <c r="K26" i="41" s="1"/>
  <c r="J27" i="41"/>
  <c r="K27" i="41" s="1"/>
  <c r="J28" i="41"/>
  <c r="K28" i="41" s="1"/>
  <c r="J29" i="41"/>
  <c r="K29" i="41" s="1"/>
  <c r="J30" i="41"/>
  <c r="K30" i="41" s="1"/>
  <c r="J31" i="41"/>
  <c r="K31" i="41" s="1"/>
  <c r="J32" i="41"/>
  <c r="K32" i="41" s="1"/>
  <c r="J33" i="41"/>
  <c r="K33" i="41" s="1"/>
  <c r="J34" i="41"/>
  <c r="K34" i="41" s="1"/>
  <c r="J35" i="41"/>
  <c r="K35" i="41" s="1"/>
  <c r="D13" i="41"/>
  <c r="D9" i="41"/>
  <c r="F10" i="41"/>
  <c r="G10" i="41" s="1"/>
  <c r="F11" i="41"/>
  <c r="F12" i="41"/>
  <c r="G12" i="41" s="1"/>
  <c r="F13" i="41"/>
  <c r="F14" i="41"/>
  <c r="F15" i="41"/>
  <c r="F16" i="41"/>
  <c r="G16" i="41" s="1"/>
  <c r="F17" i="41"/>
  <c r="F18" i="41"/>
  <c r="G18" i="41" s="1"/>
  <c r="F19" i="41"/>
  <c r="G19" i="41" s="1"/>
  <c r="F20" i="41"/>
  <c r="G20" i="41" s="1"/>
  <c r="F21" i="41"/>
  <c r="F22" i="41"/>
  <c r="G22" i="41" s="1"/>
  <c r="F23" i="41"/>
  <c r="F24" i="41"/>
  <c r="G24" i="41" s="1"/>
  <c r="F25" i="41"/>
  <c r="F26" i="41"/>
  <c r="G26" i="41" s="1"/>
  <c r="F27" i="41"/>
  <c r="F28" i="41"/>
  <c r="G28" i="41" s="1"/>
  <c r="F29" i="41"/>
  <c r="G29" i="41" s="1"/>
  <c r="D10" i="41"/>
  <c r="D12" i="41"/>
  <c r="D14" i="41"/>
  <c r="E14" i="41" s="1"/>
  <c r="D16" i="41"/>
  <c r="D18" i="41"/>
  <c r="D20" i="41"/>
  <c r="D22" i="41"/>
  <c r="T22" i="41" s="1"/>
  <c r="U22" i="41" s="1"/>
  <c r="D24" i="41"/>
  <c r="D26" i="41"/>
  <c r="L26" i="41" s="1"/>
  <c r="D28" i="41"/>
  <c r="E28" i="41" s="1"/>
  <c r="D30" i="41"/>
  <c r="E30" i="41" s="1"/>
  <c r="F31" i="41"/>
  <c r="H32" i="41"/>
  <c r="I32" i="41" s="1"/>
  <c r="D34" i="41"/>
  <c r="F35" i="41"/>
  <c r="J8" i="41"/>
  <c r="K8" i="41" s="1"/>
  <c r="D11" i="41"/>
  <c r="E11" i="41" s="1"/>
  <c r="D15" i="41"/>
  <c r="D17" i="41"/>
  <c r="E17" i="41" s="1"/>
  <c r="D19" i="41"/>
  <c r="D21" i="41"/>
  <c r="T21" i="41" s="1"/>
  <c r="U21" i="41" s="1"/>
  <c r="D23" i="41"/>
  <c r="D25" i="41"/>
  <c r="E25" i="41" s="1"/>
  <c r="D27" i="41"/>
  <c r="T27" i="41" s="1"/>
  <c r="U27" i="41" s="1"/>
  <c r="D29" i="41"/>
  <c r="T29" i="41" s="1"/>
  <c r="U29" i="41" s="1"/>
  <c r="H30" i="41"/>
  <c r="I30" i="41" s="1"/>
  <c r="D32" i="41"/>
  <c r="L32" i="41" s="1"/>
  <c r="F33" i="41"/>
  <c r="H34" i="41"/>
  <c r="I34" i="41" s="1"/>
  <c r="H10" i="41"/>
  <c r="I10" i="41" s="1"/>
  <c r="H14" i="41"/>
  <c r="I14" i="41" s="1"/>
  <c r="H18" i="41"/>
  <c r="I18" i="41" s="1"/>
  <c r="H22" i="41"/>
  <c r="I22" i="41" s="1"/>
  <c r="H26" i="41"/>
  <c r="I26" i="41" s="1"/>
  <c r="F30" i="41"/>
  <c r="G30" i="41" s="1"/>
  <c r="D33" i="41"/>
  <c r="E33" i="41" s="1"/>
  <c r="H35" i="41"/>
  <c r="I35" i="41" s="1"/>
  <c r="H12" i="41"/>
  <c r="I12" i="41" s="1"/>
  <c r="H16" i="41"/>
  <c r="I16" i="41" s="1"/>
  <c r="H20" i="41"/>
  <c r="I20" i="41" s="1"/>
  <c r="H24" i="41"/>
  <c r="I24" i="41" s="1"/>
  <c r="H28" i="41"/>
  <c r="I28" i="41" s="1"/>
  <c r="H31" i="41"/>
  <c r="I31" i="41" s="1"/>
  <c r="F34" i="41"/>
  <c r="G34" i="41" s="1"/>
  <c r="H8" i="35"/>
  <c r="I8" i="35" s="1"/>
  <c r="H9" i="35"/>
  <c r="I9" i="35" s="1"/>
  <c r="H10" i="35"/>
  <c r="I10" i="35" s="1"/>
  <c r="H11" i="35"/>
  <c r="I11" i="35" s="1"/>
  <c r="H12" i="35"/>
  <c r="I12" i="35" s="1"/>
  <c r="F13" i="35"/>
  <c r="G13" i="35" s="1"/>
  <c r="F14" i="35"/>
  <c r="D15" i="35"/>
  <c r="D16" i="35"/>
  <c r="T16" i="35" s="1"/>
  <c r="U16" i="35" s="1"/>
  <c r="D17" i="35"/>
  <c r="D18" i="35"/>
  <c r="E18" i="35" s="1"/>
  <c r="D19" i="35"/>
  <c r="D20" i="35"/>
  <c r="D21" i="35"/>
  <c r="T21" i="35" s="1"/>
  <c r="U21" i="35" s="1"/>
  <c r="D22" i="35"/>
  <c r="L22" i="35" s="1"/>
  <c r="D23" i="35"/>
  <c r="T23" i="35" s="1"/>
  <c r="U23" i="35" s="1"/>
  <c r="D24" i="35"/>
  <c r="J24" i="35"/>
  <c r="K24" i="35" s="1"/>
  <c r="J25" i="35"/>
  <c r="K25" i="35" s="1"/>
  <c r="H26" i="35"/>
  <c r="I26" i="35" s="1"/>
  <c r="F27" i="35"/>
  <c r="G27" i="35" s="1"/>
  <c r="D29" i="35"/>
  <c r="T29" i="35" s="1"/>
  <c r="U29" i="35" s="1"/>
  <c r="D30" i="35"/>
  <c r="T30" i="35" s="1"/>
  <c r="U30" i="35" s="1"/>
  <c r="D31" i="35"/>
  <c r="T31" i="35" s="1"/>
  <c r="U31" i="35" s="1"/>
  <c r="D32" i="35"/>
  <c r="E32" i="35" s="1"/>
  <c r="D33" i="35"/>
  <c r="D34" i="35"/>
  <c r="T34" i="35" s="1"/>
  <c r="U34" i="35" s="1"/>
  <c r="D35" i="35"/>
  <c r="D8" i="35"/>
  <c r="E8" i="35" s="1"/>
  <c r="D9" i="35"/>
  <c r="D10" i="35"/>
  <c r="T10" i="35" s="1"/>
  <c r="U10" i="35" s="1"/>
  <c r="D11" i="35"/>
  <c r="E11" i="35" s="1"/>
  <c r="D12" i="35"/>
  <c r="D13" i="35"/>
  <c r="J13" i="35"/>
  <c r="K13" i="35" s="1"/>
  <c r="J14" i="35"/>
  <c r="K14" i="35" s="1"/>
  <c r="H15" i="35"/>
  <c r="I15" i="35" s="1"/>
  <c r="H16" i="35"/>
  <c r="I16" i="35" s="1"/>
  <c r="H17" i="35"/>
  <c r="I17" i="35" s="1"/>
  <c r="H18" i="35"/>
  <c r="I18" i="35" s="1"/>
  <c r="H19" i="35"/>
  <c r="I19" i="35" s="1"/>
  <c r="H20" i="35"/>
  <c r="I20" i="35" s="1"/>
  <c r="H21" i="35"/>
  <c r="I21" i="35" s="1"/>
  <c r="H22" i="35"/>
  <c r="I22" i="35" s="1"/>
  <c r="H23" i="35"/>
  <c r="I23" i="35" s="1"/>
  <c r="F24" i="35"/>
  <c r="F25" i="35"/>
  <c r="G25" i="35" s="1"/>
  <c r="D26" i="35"/>
  <c r="T26" i="35" s="1"/>
  <c r="U26" i="35" s="1"/>
  <c r="J26" i="35"/>
  <c r="K26" i="35" s="1"/>
  <c r="J27" i="35"/>
  <c r="K27" i="35" s="1"/>
  <c r="H28" i="35"/>
  <c r="I28" i="35" s="1"/>
  <c r="H29" i="35"/>
  <c r="I29" i="35" s="1"/>
  <c r="H30" i="35"/>
  <c r="I30" i="35" s="1"/>
  <c r="H31" i="35"/>
  <c r="I31" i="35" s="1"/>
  <c r="H32" i="35"/>
  <c r="I32" i="35" s="1"/>
  <c r="H33" i="35"/>
  <c r="I33" i="35" s="1"/>
  <c r="H34" i="35"/>
  <c r="I34" i="35" s="1"/>
  <c r="H35" i="35"/>
  <c r="I35" i="35" s="1"/>
  <c r="J9" i="35"/>
  <c r="K9" i="35" s="1"/>
  <c r="J11" i="35"/>
  <c r="K11" i="35" s="1"/>
  <c r="H13" i="35"/>
  <c r="I13" i="35" s="1"/>
  <c r="F15" i="35"/>
  <c r="G15" i="35" s="1"/>
  <c r="F17" i="35"/>
  <c r="F19" i="35"/>
  <c r="F21" i="35"/>
  <c r="G21" i="35" s="1"/>
  <c r="F23" i="35"/>
  <c r="D25" i="35"/>
  <c r="E25" i="35" s="1"/>
  <c r="F28" i="35"/>
  <c r="F30" i="35"/>
  <c r="G30" i="35" s="1"/>
  <c r="F32" i="35"/>
  <c r="F34" i="35"/>
  <c r="G34" i="35" s="1"/>
  <c r="J8" i="35"/>
  <c r="K8" i="35" s="1"/>
  <c r="J10" i="35"/>
  <c r="K10" i="35" s="1"/>
  <c r="J12" i="35"/>
  <c r="K12" i="35" s="1"/>
  <c r="H14" i="35"/>
  <c r="I14" i="35" s="1"/>
  <c r="F16" i="35"/>
  <c r="G16" i="35" s="1"/>
  <c r="F18" i="35"/>
  <c r="G18" i="35" s="1"/>
  <c r="F20" i="35"/>
  <c r="G20" i="35" s="1"/>
  <c r="F22" i="35"/>
  <c r="G22" i="35" s="1"/>
  <c r="H27" i="35"/>
  <c r="F29" i="35"/>
  <c r="G29" i="35" s="1"/>
  <c r="F31" i="35"/>
  <c r="G31" i="35" s="1"/>
  <c r="F33" i="35"/>
  <c r="F35" i="35"/>
  <c r="H8" i="33"/>
  <c r="I8" i="33" s="1"/>
  <c r="F9" i="33"/>
  <c r="D10" i="33"/>
  <c r="T10" i="33" s="1"/>
  <c r="U10" i="33" s="1"/>
  <c r="D11" i="33"/>
  <c r="E11" i="33" s="1"/>
  <c r="D12" i="33"/>
  <c r="T12" i="33" s="1"/>
  <c r="U12" i="33" s="1"/>
  <c r="D13" i="33"/>
  <c r="E13" i="33" s="1"/>
  <c r="D14" i="33"/>
  <c r="L14" i="33" s="1"/>
  <c r="D15" i="33"/>
  <c r="D16" i="33"/>
  <c r="E16" i="33" s="1"/>
  <c r="D17" i="33"/>
  <c r="D18" i="33"/>
  <c r="E18" i="33" s="1"/>
  <c r="D19" i="33"/>
  <c r="D20" i="33"/>
  <c r="T20" i="33" s="1"/>
  <c r="U20" i="33" s="1"/>
  <c r="D21" i="33"/>
  <c r="D22" i="33"/>
  <c r="T22" i="33" s="1"/>
  <c r="U22" i="33" s="1"/>
  <c r="D23" i="33"/>
  <c r="D24" i="33"/>
  <c r="E24" i="33" s="1"/>
  <c r="H26" i="33"/>
  <c r="H27" i="33"/>
  <c r="I27" i="33" s="1"/>
  <c r="H28" i="33"/>
  <c r="F29" i="33"/>
  <c r="R29" i="33" s="1"/>
  <c r="S29" i="33" s="1"/>
  <c r="D30" i="33"/>
  <c r="L30" i="33" s="1"/>
  <c r="J30" i="33"/>
  <c r="K30" i="33" s="1"/>
  <c r="J31" i="33"/>
  <c r="K31" i="33" s="1"/>
  <c r="D34" i="33"/>
  <c r="L34" i="33" s="1"/>
  <c r="D8" i="33"/>
  <c r="H10" i="33"/>
  <c r="I10" i="33" s="1"/>
  <c r="H11" i="33"/>
  <c r="I11" i="33" s="1"/>
  <c r="H12" i="33"/>
  <c r="I12" i="33" s="1"/>
  <c r="H13" i="33"/>
  <c r="I13" i="33" s="1"/>
  <c r="H14" i="33"/>
  <c r="I14" i="33" s="1"/>
  <c r="H15" i="33"/>
  <c r="I15" i="33" s="1"/>
  <c r="H16" i="33"/>
  <c r="I16" i="33" s="1"/>
  <c r="H17" i="33"/>
  <c r="I17" i="33" s="1"/>
  <c r="H18" i="33"/>
  <c r="I18" i="33" s="1"/>
  <c r="H19" i="33"/>
  <c r="I19" i="33" s="1"/>
  <c r="H20" i="33"/>
  <c r="I20" i="33" s="1"/>
  <c r="H21" i="33"/>
  <c r="I21" i="33" s="1"/>
  <c r="H22" i="33"/>
  <c r="I22" i="33" s="1"/>
  <c r="H23" i="33"/>
  <c r="I23" i="33" s="1"/>
  <c r="H24" i="33"/>
  <c r="I24" i="33" s="1"/>
  <c r="F25" i="33"/>
  <c r="D26" i="33"/>
  <c r="E26" i="33" s="1"/>
  <c r="D27" i="33"/>
  <c r="D28" i="33"/>
  <c r="T28" i="33" s="1"/>
  <c r="U28" i="33" s="1"/>
  <c r="D29" i="33"/>
  <c r="J29" i="33"/>
  <c r="K29" i="33" s="1"/>
  <c r="H30" i="33"/>
  <c r="I30" i="33" s="1"/>
  <c r="F31" i="33"/>
  <c r="R31" i="33" s="1"/>
  <c r="S31" i="33" s="1"/>
  <c r="F32" i="33"/>
  <c r="G32" i="33" s="1"/>
  <c r="H33" i="33"/>
  <c r="I33" i="33" s="1"/>
  <c r="H34" i="33"/>
  <c r="I34" i="33" s="1"/>
  <c r="F35" i="33"/>
  <c r="J8" i="33"/>
  <c r="K8" i="33" s="1"/>
  <c r="F10" i="33"/>
  <c r="F12" i="33"/>
  <c r="G12" i="33" s="1"/>
  <c r="F14" i="33"/>
  <c r="G14" i="33" s="1"/>
  <c r="F16" i="33"/>
  <c r="F18" i="33"/>
  <c r="R18" i="33" s="1"/>
  <c r="S18" i="33" s="1"/>
  <c r="F20" i="33"/>
  <c r="G20" i="33" s="1"/>
  <c r="F22" i="33"/>
  <c r="R22" i="33" s="1"/>
  <c r="S22" i="33" s="1"/>
  <c r="F24" i="33"/>
  <c r="G24" i="33" s="1"/>
  <c r="J25" i="33"/>
  <c r="K25" i="33" s="1"/>
  <c r="J27" i="33"/>
  <c r="K27" i="33" s="1"/>
  <c r="H29" i="33"/>
  <c r="I29" i="33" s="1"/>
  <c r="D31" i="33"/>
  <c r="T31" i="33" s="1"/>
  <c r="U31" i="33" s="1"/>
  <c r="J32" i="33"/>
  <c r="K32" i="33" s="1"/>
  <c r="F34" i="33"/>
  <c r="J35" i="33"/>
  <c r="K35" i="33" s="1"/>
  <c r="H9" i="33"/>
  <c r="I9" i="33" s="1"/>
  <c r="F11" i="33"/>
  <c r="F13" i="33"/>
  <c r="F15" i="33"/>
  <c r="F17" i="33"/>
  <c r="F19" i="33"/>
  <c r="G19" i="33" s="1"/>
  <c r="F21" i="33"/>
  <c r="G21" i="33" s="1"/>
  <c r="F23" i="33"/>
  <c r="D25" i="33"/>
  <c r="J26" i="33"/>
  <c r="K26" i="33" s="1"/>
  <c r="J28" i="33"/>
  <c r="K28" i="33" s="1"/>
  <c r="F30" i="33"/>
  <c r="G30" i="33" s="1"/>
  <c r="D32" i="33"/>
  <c r="F33" i="33"/>
  <c r="D35" i="33"/>
  <c r="T35" i="33" s="1"/>
  <c r="U35" i="33" s="1"/>
  <c r="R9" i="17"/>
  <c r="S9" i="17" s="1"/>
  <c r="D8" i="41"/>
  <c r="T8" i="41" s="1"/>
  <c r="U8" i="41" s="1"/>
  <c r="T13" i="39"/>
  <c r="U13" i="39" s="1"/>
  <c r="P16" i="25"/>
  <c r="Q16" i="25" s="1"/>
  <c r="N16" i="25"/>
  <c r="O16" i="25" s="1"/>
  <c r="N18" i="25"/>
  <c r="O18" i="25" s="1"/>
  <c r="M18" i="25"/>
  <c r="M20" i="45"/>
  <c r="P20" i="45"/>
  <c r="Q20" i="45" s="1"/>
  <c r="P29" i="53"/>
  <c r="Q29" i="53" s="1"/>
  <c r="M29" i="53"/>
  <c r="P13" i="27"/>
  <c r="Q13" i="27" s="1"/>
  <c r="M13" i="27"/>
  <c r="M9" i="31"/>
  <c r="P9" i="31"/>
  <c r="Q9" i="31" s="1"/>
  <c r="M17" i="31"/>
  <c r="N17" i="31"/>
  <c r="O17" i="31" s="1"/>
  <c r="D35" i="19"/>
  <c r="L35" i="19" s="1"/>
  <c r="F32" i="19"/>
  <c r="R32" i="19" s="1"/>
  <c r="S32" i="19" s="1"/>
  <c r="H29" i="19"/>
  <c r="I29" i="19" s="1"/>
  <c r="D27" i="19"/>
  <c r="F24" i="19"/>
  <c r="H21" i="19"/>
  <c r="I21" i="19" s="1"/>
  <c r="D19" i="19"/>
  <c r="F16" i="19"/>
  <c r="G16" i="19" s="1"/>
  <c r="J13" i="19"/>
  <c r="K13" i="19" s="1"/>
  <c r="F11" i="19"/>
  <c r="G11" i="19" s="1"/>
  <c r="J8" i="19"/>
  <c r="K8" i="19" s="1"/>
  <c r="J35" i="35"/>
  <c r="K35" i="35" s="1"/>
  <c r="J31" i="35"/>
  <c r="K31" i="35" s="1"/>
  <c r="D28" i="35"/>
  <c r="H24" i="35"/>
  <c r="I24" i="35" s="1"/>
  <c r="J20" i="35"/>
  <c r="K20" i="35" s="1"/>
  <c r="J16" i="35"/>
  <c r="K16" i="35" s="1"/>
  <c r="F9" i="35"/>
  <c r="G9" i="35" s="1"/>
  <c r="J33" i="33"/>
  <c r="K33" i="33" s="1"/>
  <c r="F27" i="33"/>
  <c r="G27" i="33" s="1"/>
  <c r="J23" i="33"/>
  <c r="K23" i="33" s="1"/>
  <c r="J19" i="33"/>
  <c r="K19" i="33" s="1"/>
  <c r="J15" i="33"/>
  <c r="K15" i="33" s="1"/>
  <c r="J11" i="33"/>
  <c r="K11" i="33" s="1"/>
  <c r="F8" i="33"/>
  <c r="G8" i="33" s="1"/>
  <c r="L29" i="31"/>
  <c r="T29" i="31"/>
  <c r="U29" i="31" s="1"/>
  <c r="T21" i="31"/>
  <c r="U21" i="31" s="1"/>
  <c r="L21" i="31"/>
  <c r="T17" i="31"/>
  <c r="U17" i="31" s="1"/>
  <c r="E17" i="31"/>
  <c r="E9" i="31"/>
  <c r="T9" i="31"/>
  <c r="U9" i="31" s="1"/>
  <c r="H33" i="41"/>
  <c r="I33" i="41" s="1"/>
  <c r="H27" i="41"/>
  <c r="I27" i="41" s="1"/>
  <c r="H19" i="41"/>
  <c r="I19" i="41" s="1"/>
  <c r="H11" i="41"/>
  <c r="I11" i="41" s="1"/>
  <c r="D29" i="15"/>
  <c r="T29" i="15" s="1"/>
  <c r="U29" i="15" s="1"/>
  <c r="H18" i="15"/>
  <c r="I18" i="15" s="1"/>
  <c r="J35" i="13"/>
  <c r="K35" i="13" s="1"/>
  <c r="D25" i="13"/>
  <c r="H14" i="13"/>
  <c r="I14" i="13" s="1"/>
  <c r="J31" i="39"/>
  <c r="K31" i="39" s="1"/>
  <c r="D21" i="39"/>
  <c r="H10" i="39"/>
  <c r="I10" i="39" s="1"/>
  <c r="P34" i="53"/>
  <c r="Q34" i="53" s="1"/>
  <c r="M34" i="25"/>
  <c r="N24" i="25"/>
  <c r="O24" i="25" s="1"/>
  <c r="T35" i="23"/>
  <c r="U35" i="23" s="1"/>
  <c r="L35" i="23"/>
  <c r="P35" i="23" s="1"/>
  <c r="Q35" i="23" s="1"/>
  <c r="L22" i="17"/>
  <c r="T22" i="17"/>
  <c r="U22" i="17" s="1"/>
  <c r="T9" i="17"/>
  <c r="U9" i="17" s="1"/>
  <c r="L9" i="17"/>
  <c r="M9" i="17" s="1"/>
  <c r="R26" i="17"/>
  <c r="S26" i="17" s="1"/>
  <c r="R21" i="29"/>
  <c r="S21" i="29" s="1"/>
  <c r="R21" i="31"/>
  <c r="S21" i="31" s="1"/>
  <c r="R16" i="17"/>
  <c r="S16" i="17" s="1"/>
  <c r="P8" i="17"/>
  <c r="Q8" i="17" s="1"/>
  <c r="E32" i="17"/>
  <c r="R15" i="17"/>
  <c r="S15" i="17" s="1"/>
  <c r="L32" i="17"/>
  <c r="N32" i="17" s="1"/>
  <c r="O32" i="17" s="1"/>
  <c r="T35" i="17"/>
  <c r="U35" i="17" s="1"/>
  <c r="R24" i="17"/>
  <c r="S24" i="17" s="1"/>
  <c r="R21" i="17"/>
  <c r="S21" i="17" s="1"/>
  <c r="T32" i="19"/>
  <c r="U32" i="19" s="1"/>
  <c r="L8" i="19"/>
  <c r="P8" i="19" s="1"/>
  <c r="Q8" i="19" s="1"/>
  <c r="I19" i="19"/>
  <c r="E35" i="19"/>
  <c r="R14" i="19"/>
  <c r="S14" i="19" s="1"/>
  <c r="T35" i="19"/>
  <c r="U35" i="19" s="1"/>
  <c r="L32" i="19"/>
  <c r="M32" i="19" s="1"/>
  <c r="P34" i="23"/>
  <c r="Q34" i="23" s="1"/>
  <c r="E21" i="23"/>
  <c r="E35" i="23"/>
  <c r="L19" i="23"/>
  <c r="P19" i="23" s="1"/>
  <c r="Q19" i="23" s="1"/>
  <c r="R22" i="23"/>
  <c r="S22" i="23" s="1"/>
  <c r="E26" i="23"/>
  <c r="R19" i="23"/>
  <c r="S19" i="23" s="1"/>
  <c r="R31" i="23"/>
  <c r="S31" i="23" s="1"/>
  <c r="R33" i="23"/>
  <c r="S33" i="23" s="1"/>
  <c r="N25" i="23"/>
  <c r="O25" i="23" s="1"/>
  <c r="L11" i="35"/>
  <c r="M11" i="35" s="1"/>
  <c r="L25" i="35"/>
  <c r="N25" i="35" s="1"/>
  <c r="O25" i="35" s="1"/>
  <c r="I8" i="39"/>
  <c r="R8" i="39"/>
  <c r="S8" i="39" s="1"/>
  <c r="R10" i="39"/>
  <c r="S10" i="39" s="1"/>
  <c r="R16" i="39"/>
  <c r="S16" i="39" s="1"/>
  <c r="R34" i="39"/>
  <c r="S34" i="39" s="1"/>
  <c r="J8" i="39"/>
  <c r="K8" i="39" s="1"/>
  <c r="R14" i="39"/>
  <c r="S14" i="39" s="1"/>
  <c r="R32" i="39"/>
  <c r="S32" i="39" s="1"/>
  <c r="T13" i="41"/>
  <c r="U13" i="41" s="1"/>
  <c r="E9" i="41"/>
  <c r="T10" i="41"/>
  <c r="U10" i="41" s="1"/>
  <c r="T12" i="41"/>
  <c r="U12" i="41" s="1"/>
  <c r="T16" i="41"/>
  <c r="U16" i="41" s="1"/>
  <c r="T19" i="41"/>
  <c r="U19" i="41" s="1"/>
  <c r="T20" i="41"/>
  <c r="U20" i="41" s="1"/>
  <c r="E23" i="41"/>
  <c r="R30" i="41"/>
  <c r="S30" i="41" s="1"/>
  <c r="L34" i="41"/>
  <c r="R16" i="41"/>
  <c r="S16" i="41" s="1"/>
  <c r="R9" i="41"/>
  <c r="S9" i="41" s="1"/>
  <c r="E15" i="41"/>
  <c r="R20" i="41"/>
  <c r="S20" i="41" s="1"/>
  <c r="L24" i="41"/>
  <c r="R29" i="41"/>
  <c r="S29" i="41" s="1"/>
  <c r="E31" i="41"/>
  <c r="M30" i="15"/>
  <c r="M22" i="15"/>
  <c r="L10" i="15"/>
  <c r="N10" i="15" s="1"/>
  <c r="O10" i="15" s="1"/>
  <c r="T13" i="15"/>
  <c r="U13" i="15" s="1"/>
  <c r="E15" i="15"/>
  <c r="T20" i="15"/>
  <c r="U20" i="15" s="1"/>
  <c r="T22" i="15"/>
  <c r="U22" i="15" s="1"/>
  <c r="T24" i="15"/>
  <c r="U24" i="15" s="1"/>
  <c r="T25" i="15"/>
  <c r="U25" i="15" s="1"/>
  <c r="E26" i="15"/>
  <c r="E28" i="15"/>
  <c r="T30" i="15"/>
  <c r="U30" i="15" s="1"/>
  <c r="T33" i="15"/>
  <c r="U33" i="15" s="1"/>
  <c r="T21" i="15"/>
  <c r="U21" i="15" s="1"/>
  <c r="E22" i="15"/>
  <c r="L24" i="15"/>
  <c r="M24" i="15" s="1"/>
  <c r="E25" i="15"/>
  <c r="T27" i="15"/>
  <c r="U27" i="15" s="1"/>
  <c r="L32" i="15"/>
  <c r="M32" i="15" s="1"/>
  <c r="E33" i="15"/>
  <c r="T8" i="15"/>
  <c r="U8" i="15" s="1"/>
  <c r="L13" i="15"/>
  <c r="M13" i="15" s="1"/>
  <c r="L20" i="15"/>
  <c r="E30" i="15"/>
  <c r="L8" i="15"/>
  <c r="M8" i="15" s="1"/>
  <c r="L23" i="15"/>
  <c r="L27" i="15"/>
  <c r="L31" i="15"/>
  <c r="R35" i="15"/>
  <c r="S35" i="15" s="1"/>
  <c r="R32" i="15"/>
  <c r="S32" i="15" s="1"/>
  <c r="R24" i="15"/>
  <c r="S24" i="15" s="1"/>
  <c r="T9" i="13"/>
  <c r="U9" i="13" s="1"/>
  <c r="E12" i="13"/>
  <c r="E14" i="13"/>
  <c r="L17" i="13"/>
  <c r="N17" i="13" s="1"/>
  <c r="O17" i="13" s="1"/>
  <c r="T19" i="13"/>
  <c r="U19" i="13" s="1"/>
  <c r="T23" i="13"/>
  <c r="U23" i="13" s="1"/>
  <c r="E27" i="13"/>
  <c r="L28" i="13"/>
  <c r="P28" i="13" s="1"/>
  <c r="Q28" i="13" s="1"/>
  <c r="E29" i="13"/>
  <c r="L30" i="13"/>
  <c r="M30" i="13" s="1"/>
  <c r="E31" i="13"/>
  <c r="L33" i="13"/>
  <c r="P33" i="13" s="1"/>
  <c r="Q33" i="13" s="1"/>
  <c r="T35" i="13"/>
  <c r="U35" i="13" s="1"/>
  <c r="T16" i="13"/>
  <c r="U16" i="13" s="1"/>
  <c r="L21" i="13"/>
  <c r="P21" i="13" s="1"/>
  <c r="Q21" i="13" s="1"/>
  <c r="T22" i="13"/>
  <c r="U22" i="13" s="1"/>
  <c r="L23" i="13"/>
  <c r="T26" i="13"/>
  <c r="U26" i="13" s="1"/>
  <c r="L10" i="13"/>
  <c r="T11" i="13"/>
  <c r="U11" i="13" s="1"/>
  <c r="T13" i="13"/>
  <c r="U13" i="13" s="1"/>
  <c r="T20" i="13"/>
  <c r="U20" i="13" s="1"/>
  <c r="R33" i="13"/>
  <c r="S33" i="13" s="1"/>
  <c r="R31" i="13"/>
  <c r="S31" i="13" s="1"/>
  <c r="R25" i="13"/>
  <c r="S25" i="13" s="1"/>
  <c r="R23" i="13"/>
  <c r="S23" i="13" s="1"/>
  <c r="R17" i="13"/>
  <c r="S17" i="13" s="1"/>
  <c r="R15" i="13"/>
  <c r="S15" i="13" s="1"/>
  <c r="R9" i="13"/>
  <c r="S9" i="13" s="1"/>
  <c r="T16" i="17"/>
  <c r="U16" i="17" s="1"/>
  <c r="E16" i="17"/>
  <c r="E29" i="23"/>
  <c r="T29" i="23"/>
  <c r="U29" i="23" s="1"/>
  <c r="T28" i="23"/>
  <c r="U28" i="23" s="1"/>
  <c r="L28" i="23"/>
  <c r="N28" i="23" s="1"/>
  <c r="O28" i="23" s="1"/>
  <c r="R12" i="23"/>
  <c r="S12" i="23" s="1"/>
  <c r="G12" i="23"/>
  <c r="T17" i="35"/>
  <c r="U17" i="35" s="1"/>
  <c r="E17" i="35"/>
  <c r="L17" i="35"/>
  <c r="P17" i="35" s="1"/>
  <c r="Q17" i="35" s="1"/>
  <c r="I28" i="33"/>
  <c r="R28" i="33"/>
  <c r="S28" i="33" s="1"/>
  <c r="I26" i="33"/>
  <c r="R26" i="33"/>
  <c r="S26" i="33" s="1"/>
  <c r="T23" i="33"/>
  <c r="U23" i="33" s="1"/>
  <c r="E23" i="33"/>
  <c r="L23" i="33"/>
  <c r="L22" i="33"/>
  <c r="E22" i="33"/>
  <c r="T21" i="33"/>
  <c r="U21" i="33" s="1"/>
  <c r="E21" i="33"/>
  <c r="L21" i="33"/>
  <c r="P21" i="33" s="1"/>
  <c r="Q21" i="33" s="1"/>
  <c r="T19" i="33"/>
  <c r="U19" i="33" s="1"/>
  <c r="L19" i="33"/>
  <c r="P19" i="33" s="1"/>
  <c r="Q19" i="33" s="1"/>
  <c r="E19" i="33"/>
  <c r="L18" i="33"/>
  <c r="T17" i="33"/>
  <c r="U17" i="33" s="1"/>
  <c r="L17" i="33"/>
  <c r="E17" i="33"/>
  <c r="E14" i="33"/>
  <c r="T14" i="33"/>
  <c r="U14" i="33" s="1"/>
  <c r="R9" i="33"/>
  <c r="S9" i="33" s="1"/>
  <c r="G9" i="33"/>
  <c r="E26" i="31"/>
  <c r="L26" i="31"/>
  <c r="T14" i="31"/>
  <c r="U14" i="31" s="1"/>
  <c r="E14" i="31"/>
  <c r="I11" i="31"/>
  <c r="R11" i="31"/>
  <c r="S11" i="31" s="1"/>
  <c r="E34" i="29"/>
  <c r="L34" i="29"/>
  <c r="N34" i="29" s="1"/>
  <c r="O34" i="29" s="1"/>
  <c r="T34" i="29"/>
  <c r="U34" i="29" s="1"/>
  <c r="I32" i="29"/>
  <c r="R32" i="29"/>
  <c r="S32" i="29" s="1"/>
  <c r="I31" i="29"/>
  <c r="R31" i="29"/>
  <c r="S31" i="29" s="1"/>
  <c r="I30" i="29"/>
  <c r="R30" i="29"/>
  <c r="S30" i="29" s="1"/>
  <c r="I29" i="29"/>
  <c r="R29" i="29"/>
  <c r="S29" i="29" s="1"/>
  <c r="I28" i="29"/>
  <c r="R28" i="29"/>
  <c r="S28" i="29" s="1"/>
  <c r="I27" i="29"/>
  <c r="R27" i="29"/>
  <c r="S27" i="29" s="1"/>
  <c r="I26" i="29"/>
  <c r="R26" i="29"/>
  <c r="S26" i="29" s="1"/>
  <c r="L24" i="29"/>
  <c r="T24" i="29"/>
  <c r="U24" i="29" s="1"/>
  <c r="E24" i="29"/>
  <c r="L23" i="29"/>
  <c r="T23" i="29"/>
  <c r="U23" i="29" s="1"/>
  <c r="E23" i="29"/>
  <c r="L22" i="29"/>
  <c r="E22" i="29"/>
  <c r="T22" i="29"/>
  <c r="U22" i="29" s="1"/>
  <c r="L21" i="29"/>
  <c r="T21" i="29"/>
  <c r="U21" i="29" s="1"/>
  <c r="E18" i="29"/>
  <c r="L18" i="29"/>
  <c r="N18" i="29" s="1"/>
  <c r="O18" i="29" s="1"/>
  <c r="T18" i="29"/>
  <c r="U18" i="29" s="1"/>
  <c r="I11" i="29"/>
  <c r="R11" i="29"/>
  <c r="S11" i="29" s="1"/>
  <c r="I10" i="29"/>
  <c r="R10" i="29"/>
  <c r="S10" i="29" s="1"/>
  <c r="L8" i="29"/>
  <c r="E8" i="29"/>
  <c r="T8" i="29"/>
  <c r="U8" i="29" s="1"/>
  <c r="L35" i="27"/>
  <c r="T35" i="27"/>
  <c r="U35" i="27" s="1"/>
  <c r="E34" i="27"/>
  <c r="L34" i="27"/>
  <c r="T34" i="27"/>
  <c r="U34" i="27" s="1"/>
  <c r="I30" i="27"/>
  <c r="R30" i="27"/>
  <c r="S30" i="27" s="1"/>
  <c r="L24" i="27"/>
  <c r="P24" i="27" s="1"/>
  <c r="Q24" i="27" s="1"/>
  <c r="T24" i="27"/>
  <c r="U24" i="27" s="1"/>
  <c r="L21" i="27"/>
  <c r="P21" i="27" s="1"/>
  <c r="Q21" i="27" s="1"/>
  <c r="E21" i="27"/>
  <c r="T21" i="27"/>
  <c r="U21" i="27" s="1"/>
  <c r="L20" i="27"/>
  <c r="E20" i="27"/>
  <c r="T20" i="27"/>
  <c r="U20" i="27" s="1"/>
  <c r="L19" i="27"/>
  <c r="T19" i="27"/>
  <c r="U19" i="27" s="1"/>
  <c r="E19" i="27"/>
  <c r="E18" i="27"/>
  <c r="L18" i="27"/>
  <c r="T18" i="27"/>
  <c r="U18" i="27" s="1"/>
  <c r="G17" i="27"/>
  <c r="R17" i="27"/>
  <c r="S17" i="27" s="1"/>
  <c r="I14" i="27"/>
  <c r="R14" i="27"/>
  <c r="S14" i="27" s="1"/>
  <c r="E8" i="27"/>
  <c r="L8" i="27"/>
  <c r="N8" i="27" s="1"/>
  <c r="O8" i="27" s="1"/>
  <c r="L35" i="51"/>
  <c r="M35" i="51" s="1"/>
  <c r="T35" i="51"/>
  <c r="U35" i="51" s="1"/>
  <c r="T34" i="51"/>
  <c r="U34" i="51" s="1"/>
  <c r="E34" i="51"/>
  <c r="L34" i="51"/>
  <c r="I31" i="51"/>
  <c r="R31" i="51"/>
  <c r="S31" i="51" s="1"/>
  <c r="R11" i="41"/>
  <c r="S11" i="41" s="1"/>
  <c r="G11" i="41"/>
  <c r="R10" i="1"/>
  <c r="S10" i="1" s="1"/>
  <c r="G10" i="1"/>
  <c r="N12" i="17"/>
  <c r="O12" i="17" s="1"/>
  <c r="P14" i="17"/>
  <c r="Q14" i="17" s="1"/>
  <c r="M14" i="17"/>
  <c r="M33" i="45"/>
  <c r="N33" i="45"/>
  <c r="O33" i="45" s="1"/>
  <c r="M26" i="53"/>
  <c r="P26" i="53"/>
  <c r="Q26" i="53" s="1"/>
  <c r="N35" i="53"/>
  <c r="O35" i="53" s="1"/>
  <c r="M35" i="53"/>
  <c r="P15" i="27"/>
  <c r="Q15" i="27" s="1"/>
  <c r="M15" i="27"/>
  <c r="M19" i="17"/>
  <c r="N19" i="17"/>
  <c r="O19" i="17" s="1"/>
  <c r="L17" i="17"/>
  <c r="E17" i="17"/>
  <c r="T17" i="17"/>
  <c r="U17" i="17" s="1"/>
  <c r="T24" i="23"/>
  <c r="U24" i="23" s="1"/>
  <c r="E24" i="23"/>
  <c r="P27" i="35"/>
  <c r="Q27" i="35" s="1"/>
  <c r="M27" i="35"/>
  <c r="N27" i="35"/>
  <c r="O27" i="35" s="1"/>
  <c r="I25" i="35"/>
  <c r="R25" i="35"/>
  <c r="S25" i="35" s="1"/>
  <c r="L19" i="35"/>
  <c r="E19" i="35"/>
  <c r="T18" i="35"/>
  <c r="U18" i="35" s="1"/>
  <c r="T34" i="33"/>
  <c r="U34" i="33" s="1"/>
  <c r="E28" i="23"/>
  <c r="L16" i="17"/>
  <c r="I17" i="1"/>
  <c r="R12" i="1"/>
  <c r="S12" i="1" s="1"/>
  <c r="I12" i="1"/>
  <c r="T27" i="35"/>
  <c r="U27" i="35" s="1"/>
  <c r="R11" i="23"/>
  <c r="S11" i="23" s="1"/>
  <c r="L8" i="41"/>
  <c r="P8" i="41" s="1"/>
  <c r="Q8" i="41" s="1"/>
  <c r="E8" i="41"/>
  <c r="P35" i="53"/>
  <c r="Q35" i="53" s="1"/>
  <c r="N14" i="25"/>
  <c r="O14" i="25" s="1"/>
  <c r="M14" i="25"/>
  <c r="P15" i="25"/>
  <c r="Q15" i="25" s="1"/>
  <c r="M15" i="25"/>
  <c r="N15" i="25"/>
  <c r="O15" i="25" s="1"/>
  <c r="M14" i="45"/>
  <c r="N14" i="45"/>
  <c r="O14" i="45" s="1"/>
  <c r="P14" i="45"/>
  <c r="Q14" i="45" s="1"/>
  <c r="M17" i="45"/>
  <c r="N17" i="45"/>
  <c r="O17" i="45" s="1"/>
  <c r="P17" i="45"/>
  <c r="Q17" i="45" s="1"/>
  <c r="M19" i="45"/>
  <c r="P19" i="45"/>
  <c r="Q19" i="45" s="1"/>
  <c r="M19" i="31"/>
  <c r="P19" i="31"/>
  <c r="Q19" i="31" s="1"/>
  <c r="P28" i="25"/>
  <c r="Q28" i="25" s="1"/>
  <c r="N28" i="25"/>
  <c r="O28" i="25" s="1"/>
  <c r="N30" i="25"/>
  <c r="O30" i="25" s="1"/>
  <c r="P30" i="25"/>
  <c r="Q30" i="25" s="1"/>
  <c r="M30" i="25"/>
  <c r="N14" i="17"/>
  <c r="O14" i="17" s="1"/>
  <c r="L24" i="23"/>
  <c r="M24" i="23" s="1"/>
  <c r="L30" i="23"/>
  <c r="L18" i="17"/>
  <c r="P32" i="17"/>
  <c r="Q32" i="17" s="1"/>
  <c r="N17" i="1"/>
  <c r="O17" i="1" s="1"/>
  <c r="P17" i="1"/>
  <c r="Q17" i="1" s="1"/>
  <c r="L9" i="1"/>
  <c r="N9" i="1" s="1"/>
  <c r="O9" i="1" s="1"/>
  <c r="R13" i="1"/>
  <c r="S13" i="1" s="1"/>
  <c r="N28" i="31"/>
  <c r="O28" i="31" s="1"/>
  <c r="N15" i="27"/>
  <c r="O15" i="27" s="1"/>
  <c r="P35" i="45"/>
  <c r="Q35" i="45" s="1"/>
  <c r="N14" i="51"/>
  <c r="O14" i="51" s="1"/>
  <c r="M14" i="51"/>
  <c r="P14" i="51"/>
  <c r="Q14" i="51" s="1"/>
  <c r="I20" i="19"/>
  <c r="P8" i="45"/>
  <c r="Q8" i="45" s="1"/>
  <c r="M8" i="25"/>
  <c r="N22" i="25"/>
  <c r="O22" i="25" s="1"/>
  <c r="P22" i="25"/>
  <c r="Q22" i="25" s="1"/>
  <c r="L34" i="17"/>
  <c r="M34" i="17" s="1"/>
  <c r="T34" i="17"/>
  <c r="U34" i="17" s="1"/>
  <c r="T33" i="17"/>
  <c r="U33" i="17" s="1"/>
  <c r="L33" i="17"/>
  <c r="N26" i="25"/>
  <c r="O26" i="25" s="1"/>
  <c r="M26" i="25"/>
  <c r="R8" i="17"/>
  <c r="S8" i="17" s="1"/>
  <c r="I8" i="17"/>
  <c r="R18" i="19"/>
  <c r="S18" i="19" s="1"/>
  <c r="G16" i="17"/>
  <c r="E21" i="17"/>
  <c r="L21" i="17"/>
  <c r="N21" i="17" s="1"/>
  <c r="O21" i="17" s="1"/>
  <c r="E20" i="19"/>
  <c r="T20" i="19"/>
  <c r="U20" i="19" s="1"/>
  <c r="R24" i="23"/>
  <c r="S24" i="23" s="1"/>
  <c r="I24" i="23"/>
  <c r="L31" i="35"/>
  <c r="E31" i="35"/>
  <c r="I27" i="35"/>
  <c r="R26" i="1"/>
  <c r="S26" i="1" s="1"/>
  <c r="I26" i="1"/>
  <c r="R20" i="1"/>
  <c r="S20" i="1" s="1"/>
  <c r="I20" i="1"/>
  <c r="E31" i="19"/>
  <c r="L31" i="19"/>
  <c r="E21" i="35"/>
  <c r="L21" i="35"/>
  <c r="L31" i="33"/>
  <c r="E31" i="33"/>
  <c r="R25" i="23"/>
  <c r="S25" i="23" s="1"/>
  <c r="R20" i="35"/>
  <c r="S20" i="35" s="1"/>
  <c r="R29" i="31"/>
  <c r="S29" i="31" s="1"/>
  <c r="R20" i="31"/>
  <c r="S20" i="31" s="1"/>
  <c r="R9" i="31"/>
  <c r="S9" i="31" s="1"/>
  <c r="R32" i="27"/>
  <c r="S32" i="27" s="1"/>
  <c r="R31" i="27"/>
  <c r="S31" i="27" s="1"/>
  <c r="R10" i="41"/>
  <c r="S10" i="41" s="1"/>
  <c r="R32" i="23"/>
  <c r="S32" i="23" s="1"/>
  <c r="R24" i="35"/>
  <c r="S24" i="35" s="1"/>
  <c r="R19" i="33"/>
  <c r="S19" i="33" s="1"/>
  <c r="R24" i="29"/>
  <c r="S24" i="29" s="1"/>
  <c r="R22" i="29"/>
  <c r="S22" i="29" s="1"/>
  <c r="R8" i="29"/>
  <c r="S8" i="29" s="1"/>
  <c r="R33" i="27"/>
  <c r="S33" i="27" s="1"/>
  <c r="R8" i="27"/>
  <c r="S8" i="27" s="1"/>
  <c r="R33" i="51"/>
  <c r="S33" i="51" s="1"/>
  <c r="R27" i="51"/>
  <c r="S27" i="51" s="1"/>
  <c r="R35" i="45"/>
  <c r="S35" i="45" s="1"/>
  <c r="R29" i="45"/>
  <c r="S29" i="45" s="1"/>
  <c r="R28" i="45"/>
  <c r="S28" i="45" s="1"/>
  <c r="R27" i="45"/>
  <c r="S27" i="45" s="1"/>
  <c r="R22" i="45"/>
  <c r="S22" i="45" s="1"/>
  <c r="R21" i="45"/>
  <c r="S21" i="45" s="1"/>
  <c r="R19" i="45"/>
  <c r="S19" i="45" s="1"/>
  <c r="R13" i="45"/>
  <c r="S13" i="45" s="1"/>
  <c r="R11" i="45"/>
  <c r="S11" i="45" s="1"/>
  <c r="R32" i="41"/>
  <c r="S32" i="41" s="1"/>
  <c r="R19" i="39"/>
  <c r="S19" i="39" s="1"/>
  <c r="K12" i="58"/>
  <c r="L12" i="58" s="1"/>
  <c r="M32" i="53"/>
  <c r="M24" i="53"/>
  <c r="M16" i="53"/>
  <c r="N8" i="53"/>
  <c r="O8" i="53" s="1"/>
  <c r="N34" i="53"/>
  <c r="O34" i="53" s="1"/>
  <c r="N26" i="53"/>
  <c r="O26" i="53" s="1"/>
  <c r="N18" i="53"/>
  <c r="O18" i="53" s="1"/>
  <c r="M10" i="53"/>
  <c r="M8" i="53"/>
  <c r="E33" i="53"/>
  <c r="L33" i="53"/>
  <c r="L31" i="53"/>
  <c r="T31" i="53"/>
  <c r="U31" i="53" s="1"/>
  <c r="E30" i="53"/>
  <c r="L30" i="53"/>
  <c r="E28" i="53"/>
  <c r="L28" i="53"/>
  <c r="E25" i="53"/>
  <c r="L25" i="53"/>
  <c r="L23" i="53"/>
  <c r="T23" i="53"/>
  <c r="U23" i="53" s="1"/>
  <c r="E22" i="53"/>
  <c r="L22" i="53"/>
  <c r="E20" i="53"/>
  <c r="L20" i="53"/>
  <c r="E17" i="53"/>
  <c r="L17" i="53"/>
  <c r="L15" i="53"/>
  <c r="T15" i="53"/>
  <c r="U15" i="53" s="1"/>
  <c r="E14" i="53"/>
  <c r="L14" i="53"/>
  <c r="E12" i="53"/>
  <c r="L12" i="53"/>
  <c r="E9" i="53"/>
  <c r="L9" i="53"/>
  <c r="R11" i="53"/>
  <c r="S11" i="53" s="1"/>
  <c r="R13" i="53"/>
  <c r="S13" i="53" s="1"/>
  <c r="R19" i="53"/>
  <c r="S19" i="53" s="1"/>
  <c r="R21" i="53"/>
  <c r="S21" i="53" s="1"/>
  <c r="R27" i="53"/>
  <c r="S27" i="53" s="1"/>
  <c r="R29" i="53"/>
  <c r="S29" i="53" s="1"/>
  <c r="R35" i="53"/>
  <c r="S35" i="53" s="1"/>
  <c r="N8" i="51"/>
  <c r="O8" i="51" s="1"/>
  <c r="P8" i="51"/>
  <c r="Q8" i="51" s="1"/>
  <c r="I34" i="51"/>
  <c r="R34" i="51"/>
  <c r="S34" i="51" s="1"/>
  <c r="L31" i="51"/>
  <c r="T31" i="51"/>
  <c r="U31" i="51" s="1"/>
  <c r="G26" i="51"/>
  <c r="R26" i="51"/>
  <c r="S26" i="51" s="1"/>
  <c r="P30" i="51"/>
  <c r="Q30" i="51" s="1"/>
  <c r="P24" i="51"/>
  <c r="Q24" i="51" s="1"/>
  <c r="P16" i="51"/>
  <c r="Q16" i="51" s="1"/>
  <c r="M8" i="51"/>
  <c r="N9" i="51"/>
  <c r="O9" i="51" s="1"/>
  <c r="P9" i="51"/>
  <c r="Q9" i="51" s="1"/>
  <c r="L27" i="51"/>
  <c r="R29" i="51"/>
  <c r="S29" i="51" s="1"/>
  <c r="R35" i="51"/>
  <c r="S35" i="51" s="1"/>
  <c r="R25" i="51"/>
  <c r="S25" i="51" s="1"/>
  <c r="M33" i="51"/>
  <c r="P26" i="51"/>
  <c r="Q26" i="51" s="1"/>
  <c r="P25" i="51"/>
  <c r="Q25" i="51" s="1"/>
  <c r="M24" i="51"/>
  <c r="P17" i="51"/>
  <c r="Q17" i="51" s="1"/>
  <c r="M16" i="51"/>
  <c r="P11" i="51"/>
  <c r="Q11" i="51" s="1"/>
  <c r="R30" i="51"/>
  <c r="S30" i="51" s="1"/>
  <c r="L32" i="51"/>
  <c r="M30" i="51"/>
  <c r="M25" i="51"/>
  <c r="P19" i="51"/>
  <c r="Q19" i="51" s="1"/>
  <c r="M17" i="51"/>
  <c r="M11" i="51"/>
  <c r="M9" i="51"/>
  <c r="E32" i="51"/>
  <c r="G32" i="51"/>
  <c r="R32" i="51"/>
  <c r="S32" i="51" s="1"/>
  <c r="E28" i="51"/>
  <c r="L28" i="51"/>
  <c r="L23" i="51"/>
  <c r="T23" i="51"/>
  <c r="U23" i="51" s="1"/>
  <c r="L21" i="51"/>
  <c r="T21" i="51"/>
  <c r="U21" i="51" s="1"/>
  <c r="E20" i="51"/>
  <c r="L20" i="51"/>
  <c r="L18" i="51"/>
  <c r="T18" i="51"/>
  <c r="U18" i="51" s="1"/>
  <c r="L15" i="51"/>
  <c r="T15" i="51"/>
  <c r="U15" i="51" s="1"/>
  <c r="L13" i="51"/>
  <c r="T13" i="51"/>
  <c r="U13" i="51" s="1"/>
  <c r="E12" i="51"/>
  <c r="L12" i="51"/>
  <c r="L10" i="51"/>
  <c r="T10" i="51"/>
  <c r="U10" i="51" s="1"/>
  <c r="R9" i="51"/>
  <c r="S9" i="51" s="1"/>
  <c r="R11" i="51"/>
  <c r="S11" i="51" s="1"/>
  <c r="R17" i="51"/>
  <c r="S17" i="51" s="1"/>
  <c r="R19" i="51"/>
  <c r="S19" i="51" s="1"/>
  <c r="G34" i="45"/>
  <c r="R34" i="45"/>
  <c r="S34" i="45" s="1"/>
  <c r="G32" i="45"/>
  <c r="R32" i="45"/>
  <c r="S32" i="45" s="1"/>
  <c r="G26" i="45"/>
  <c r="R26" i="45"/>
  <c r="S26" i="45" s="1"/>
  <c r="G24" i="45"/>
  <c r="R24" i="45"/>
  <c r="S24" i="45" s="1"/>
  <c r="G18" i="45"/>
  <c r="R18" i="45"/>
  <c r="S18" i="45" s="1"/>
  <c r="G16" i="45"/>
  <c r="R16" i="45"/>
  <c r="S16" i="45" s="1"/>
  <c r="N18" i="45"/>
  <c r="O18" i="45" s="1"/>
  <c r="N10" i="45"/>
  <c r="O10" i="45" s="1"/>
  <c r="R8" i="45"/>
  <c r="S8" i="45" s="1"/>
  <c r="R12" i="45"/>
  <c r="S12" i="45" s="1"/>
  <c r="G13" i="45"/>
  <c r="G19" i="45"/>
  <c r="R33" i="45"/>
  <c r="S33" i="45" s="1"/>
  <c r="N35" i="45"/>
  <c r="O35" i="45" s="1"/>
  <c r="N31" i="45"/>
  <c r="O31" i="45" s="1"/>
  <c r="P24" i="45"/>
  <c r="Q24" i="45" s="1"/>
  <c r="N23" i="45"/>
  <c r="O23" i="45" s="1"/>
  <c r="P16" i="45"/>
  <c r="Q16" i="45" s="1"/>
  <c r="N15" i="45"/>
  <c r="O15" i="45" s="1"/>
  <c r="P12" i="45"/>
  <c r="Q12" i="45" s="1"/>
  <c r="N11" i="45"/>
  <c r="O11" i="45" s="1"/>
  <c r="R9" i="45"/>
  <c r="S9" i="45" s="1"/>
  <c r="R10" i="45"/>
  <c r="S10" i="45" s="1"/>
  <c r="G11" i="45"/>
  <c r="R25" i="45"/>
  <c r="S25" i="45" s="1"/>
  <c r="R30" i="45"/>
  <c r="S30" i="45" s="1"/>
  <c r="R31" i="45"/>
  <c r="S31" i="45" s="1"/>
  <c r="P34" i="45"/>
  <c r="Q34" i="45" s="1"/>
  <c r="P29" i="45"/>
  <c r="Q29" i="45" s="1"/>
  <c r="N24" i="45"/>
  <c r="O24" i="45" s="1"/>
  <c r="P21" i="45"/>
  <c r="Q21" i="45" s="1"/>
  <c r="P18" i="45"/>
  <c r="Q18" i="45" s="1"/>
  <c r="N16" i="45"/>
  <c r="O16" i="45" s="1"/>
  <c r="N12" i="45"/>
  <c r="O12" i="45" s="1"/>
  <c r="P10" i="45"/>
  <c r="Q10" i="45" s="1"/>
  <c r="P9" i="45"/>
  <c r="Q9" i="45" s="1"/>
  <c r="R17" i="45"/>
  <c r="S17" i="45" s="1"/>
  <c r="R23" i="45"/>
  <c r="S23" i="45" s="1"/>
  <c r="G29" i="45"/>
  <c r="G35" i="45"/>
  <c r="T11" i="41"/>
  <c r="U11" i="41" s="1"/>
  <c r="G33" i="41"/>
  <c r="G31" i="41"/>
  <c r="G25" i="41"/>
  <c r="G23" i="41"/>
  <c r="R28" i="41"/>
  <c r="S28" i="41" s="1"/>
  <c r="E35" i="41"/>
  <c r="L35" i="41"/>
  <c r="L33" i="41"/>
  <c r="T33" i="41"/>
  <c r="U33" i="41" s="1"/>
  <c r="T30" i="41"/>
  <c r="U30" i="41" s="1"/>
  <c r="L28" i="41"/>
  <c r="T28" i="41"/>
  <c r="U28" i="41" s="1"/>
  <c r="E27" i="41"/>
  <c r="L27" i="41"/>
  <c r="T25" i="41"/>
  <c r="U25" i="41" s="1"/>
  <c r="R8" i="41"/>
  <c r="S8" i="41" s="1"/>
  <c r="R35" i="39"/>
  <c r="S35" i="39" s="1"/>
  <c r="R31" i="39"/>
  <c r="S31" i="39" s="1"/>
  <c r="R27" i="39"/>
  <c r="S27" i="39" s="1"/>
  <c r="R23" i="39"/>
  <c r="S23" i="39" s="1"/>
  <c r="R29" i="39"/>
  <c r="S29" i="39" s="1"/>
  <c r="R30" i="39"/>
  <c r="S30" i="39" s="1"/>
  <c r="R11" i="39"/>
  <c r="S11" i="39" s="1"/>
  <c r="L15" i="39"/>
  <c r="R24" i="39"/>
  <c r="S24" i="39" s="1"/>
  <c r="R26" i="39"/>
  <c r="S26" i="39" s="1"/>
  <c r="E15" i="39"/>
  <c r="R20" i="39"/>
  <c r="S20" i="39" s="1"/>
  <c r="R22" i="39"/>
  <c r="S22" i="39" s="1"/>
  <c r="I19" i="39"/>
  <c r="L18" i="39"/>
  <c r="E16" i="39"/>
  <c r="G15" i="39"/>
  <c r="G11" i="35"/>
  <c r="R11" i="35"/>
  <c r="S11" i="35" s="1"/>
  <c r="G8" i="35"/>
  <c r="G14" i="35"/>
  <c r="E29" i="35"/>
  <c r="L29" i="35"/>
  <c r="G28" i="35"/>
  <c r="R28" i="35"/>
  <c r="S28" i="35" s="1"/>
  <c r="E22" i="35"/>
  <c r="R9" i="35"/>
  <c r="S9" i="35" s="1"/>
  <c r="N11" i="35"/>
  <c r="O11" i="35" s="1"/>
  <c r="G24" i="35"/>
  <c r="E33" i="35"/>
  <c r="L33" i="35"/>
  <c r="T33" i="35"/>
  <c r="U33" i="35" s="1"/>
  <c r="R31" i="35"/>
  <c r="S31" i="35" s="1"/>
  <c r="R35" i="35"/>
  <c r="S35" i="35" s="1"/>
  <c r="N21" i="35"/>
  <c r="O21" i="35" s="1"/>
  <c r="N19" i="35"/>
  <c r="O19" i="35" s="1"/>
  <c r="R16" i="35"/>
  <c r="S16" i="35" s="1"/>
  <c r="R30" i="35"/>
  <c r="S30" i="35" s="1"/>
  <c r="G35" i="35"/>
  <c r="R29" i="35"/>
  <c r="S29" i="35" s="1"/>
  <c r="T19" i="35"/>
  <c r="U19" i="35" s="1"/>
  <c r="T11" i="35"/>
  <c r="U11" i="35" s="1"/>
  <c r="G29" i="33"/>
  <c r="G18" i="33"/>
  <c r="N30" i="33"/>
  <c r="O30" i="33" s="1"/>
  <c r="L25" i="33"/>
  <c r="G31" i="33"/>
  <c r="R34" i="33"/>
  <c r="S34" i="33" s="1"/>
  <c r="L32" i="33"/>
  <c r="T32" i="33"/>
  <c r="U32" i="33" s="1"/>
  <c r="L9" i="33"/>
  <c r="T30" i="33"/>
  <c r="U30" i="33" s="1"/>
  <c r="E32" i="33"/>
  <c r="E9" i="33"/>
  <c r="E30" i="33"/>
  <c r="L26" i="33"/>
  <c r="T15" i="33"/>
  <c r="U15" i="33" s="1"/>
  <c r="E15" i="33"/>
  <c r="L15" i="33"/>
  <c r="L13" i="33"/>
  <c r="T13" i="33"/>
  <c r="U13" i="33" s="1"/>
  <c r="E12" i="33"/>
  <c r="T11" i="33"/>
  <c r="U11" i="33" s="1"/>
  <c r="L11" i="33"/>
  <c r="L10" i="33"/>
  <c r="E8" i="33"/>
  <c r="R14" i="33"/>
  <c r="S14" i="33" s="1"/>
  <c r="T24" i="33"/>
  <c r="U24" i="33" s="1"/>
  <c r="T27" i="31"/>
  <c r="U27" i="31" s="1"/>
  <c r="E27" i="31"/>
  <c r="L27" i="31"/>
  <c r="L25" i="31"/>
  <c r="T25" i="31"/>
  <c r="U25" i="31" s="1"/>
  <c r="L24" i="31"/>
  <c r="E24" i="31"/>
  <c r="T23" i="31"/>
  <c r="U23" i="31" s="1"/>
  <c r="L23" i="31"/>
  <c r="E22" i="31"/>
  <c r="L22" i="31"/>
  <c r="L16" i="31"/>
  <c r="T16" i="31"/>
  <c r="U16" i="31" s="1"/>
  <c r="T15" i="31"/>
  <c r="U15" i="31" s="1"/>
  <c r="E15" i="31"/>
  <c r="L8" i="31"/>
  <c r="E8" i="31"/>
  <c r="P31" i="31"/>
  <c r="Q31" i="31" s="1"/>
  <c r="P15" i="31"/>
  <c r="Q15" i="31" s="1"/>
  <c r="R18" i="31"/>
  <c r="S18" i="31" s="1"/>
  <c r="R32" i="31"/>
  <c r="S32" i="31" s="1"/>
  <c r="R33" i="31"/>
  <c r="S33" i="31" s="1"/>
  <c r="R34" i="31"/>
  <c r="S34" i="31" s="1"/>
  <c r="R35" i="31"/>
  <c r="S35" i="31" s="1"/>
  <c r="G30" i="31"/>
  <c r="R30" i="31"/>
  <c r="S30" i="31" s="1"/>
  <c r="R19" i="31"/>
  <c r="S19" i="31" s="1"/>
  <c r="E13" i="31"/>
  <c r="L13" i="31"/>
  <c r="G12" i="31"/>
  <c r="R12" i="31"/>
  <c r="S12" i="31" s="1"/>
  <c r="R10" i="31"/>
  <c r="S10" i="31" s="1"/>
  <c r="N30" i="31"/>
  <c r="O30" i="31" s="1"/>
  <c r="N26" i="31"/>
  <c r="O26" i="31" s="1"/>
  <c r="T8" i="31"/>
  <c r="U8" i="31" s="1"/>
  <c r="R13" i="31"/>
  <c r="S13" i="31" s="1"/>
  <c r="E21" i="31"/>
  <c r="T28" i="31"/>
  <c r="U28" i="31" s="1"/>
  <c r="R31" i="31"/>
  <c r="S31" i="31" s="1"/>
  <c r="N31" i="31"/>
  <c r="O31" i="31" s="1"/>
  <c r="P28" i="31"/>
  <c r="Q28" i="31" s="1"/>
  <c r="N19" i="31"/>
  <c r="O19" i="31" s="1"/>
  <c r="N15" i="31"/>
  <c r="O15" i="31" s="1"/>
  <c r="L14" i="31"/>
  <c r="E16" i="31"/>
  <c r="G21" i="31"/>
  <c r="E23" i="31"/>
  <c r="E25" i="31"/>
  <c r="T26" i="31"/>
  <c r="U26" i="31" s="1"/>
  <c r="E28" i="31"/>
  <c r="R8" i="31"/>
  <c r="S8" i="31" s="1"/>
  <c r="E11" i="31"/>
  <c r="E20" i="31"/>
  <c r="R24" i="31"/>
  <c r="S24" i="31" s="1"/>
  <c r="R26" i="31"/>
  <c r="S26" i="31" s="1"/>
  <c r="T32" i="31"/>
  <c r="U32" i="31" s="1"/>
  <c r="E25" i="29"/>
  <c r="L25" i="29"/>
  <c r="G23" i="29"/>
  <c r="R23" i="29"/>
  <c r="S23" i="29" s="1"/>
  <c r="M15" i="29"/>
  <c r="P13" i="29"/>
  <c r="Q13" i="29" s="1"/>
  <c r="L9" i="29"/>
  <c r="L33" i="29"/>
  <c r="N13" i="29"/>
  <c r="O13" i="29" s="1"/>
  <c r="R13" i="29"/>
  <c r="S13" i="29" s="1"/>
  <c r="R14" i="29"/>
  <c r="S14" i="29" s="1"/>
  <c r="R15" i="29"/>
  <c r="S15" i="29" s="1"/>
  <c r="R16" i="29"/>
  <c r="S16" i="29" s="1"/>
  <c r="E33" i="29"/>
  <c r="N30" i="29"/>
  <c r="O30" i="29" s="1"/>
  <c r="N22" i="29"/>
  <c r="O22" i="29" s="1"/>
  <c r="N14" i="29"/>
  <c r="O14" i="29" s="1"/>
  <c r="G8" i="29"/>
  <c r="L17" i="29"/>
  <c r="G24" i="29"/>
  <c r="L35" i="29"/>
  <c r="T35" i="29"/>
  <c r="U35" i="29" s="1"/>
  <c r="G33" i="29"/>
  <c r="R33" i="29"/>
  <c r="S33" i="29" s="1"/>
  <c r="L28" i="29"/>
  <c r="T28" i="29"/>
  <c r="U28" i="29" s="1"/>
  <c r="L26" i="29"/>
  <c r="T26" i="29"/>
  <c r="U26" i="29" s="1"/>
  <c r="I21" i="29"/>
  <c r="L20" i="29"/>
  <c r="E20" i="29"/>
  <c r="L19" i="29"/>
  <c r="T19" i="29"/>
  <c r="U19" i="29" s="1"/>
  <c r="G17" i="29"/>
  <c r="R17" i="29"/>
  <c r="S17" i="29" s="1"/>
  <c r="L12" i="29"/>
  <c r="T12" i="29"/>
  <c r="U12" i="29" s="1"/>
  <c r="E16" i="29"/>
  <c r="R18" i="29"/>
  <c r="S18" i="29" s="1"/>
  <c r="R20" i="29"/>
  <c r="S20" i="29" s="1"/>
  <c r="E32" i="29"/>
  <c r="R34" i="29"/>
  <c r="S34" i="29" s="1"/>
  <c r="I28" i="27"/>
  <c r="R28" i="27"/>
  <c r="S28" i="27" s="1"/>
  <c r="I26" i="27"/>
  <c r="R26" i="27"/>
  <c r="S26" i="27" s="1"/>
  <c r="E23" i="27"/>
  <c r="L23" i="27"/>
  <c r="N19" i="27"/>
  <c r="O19" i="27" s="1"/>
  <c r="R11" i="27"/>
  <c r="S11" i="27" s="1"/>
  <c r="T23" i="27"/>
  <c r="U23" i="27" s="1"/>
  <c r="E24" i="27"/>
  <c r="R29" i="27"/>
  <c r="S29" i="27" s="1"/>
  <c r="G15" i="27"/>
  <c r="R15" i="27"/>
  <c r="S15" i="27" s="1"/>
  <c r="G13" i="27"/>
  <c r="R13" i="27"/>
  <c r="S13" i="27" s="1"/>
  <c r="R10" i="27"/>
  <c r="S10" i="27" s="1"/>
  <c r="M33" i="27"/>
  <c r="M29" i="27"/>
  <c r="P26" i="27"/>
  <c r="Q26" i="27" s="1"/>
  <c r="N21" i="27"/>
  <c r="O21" i="27" s="1"/>
  <c r="R12" i="27"/>
  <c r="S12" i="27" s="1"/>
  <c r="L22" i="27"/>
  <c r="E33" i="27"/>
  <c r="L32" i="27"/>
  <c r="E32" i="27"/>
  <c r="T32" i="27"/>
  <c r="U32" i="27" s="1"/>
  <c r="E30" i="27"/>
  <c r="L30" i="27"/>
  <c r="E16" i="27"/>
  <c r="L16" i="27"/>
  <c r="E14" i="27"/>
  <c r="L14" i="27"/>
  <c r="M21" i="27"/>
  <c r="N17" i="27"/>
  <c r="O17" i="27" s="1"/>
  <c r="N13" i="27"/>
  <c r="O13" i="27" s="1"/>
  <c r="T8" i="27"/>
  <c r="U8" i="27" s="1"/>
  <c r="T14" i="27"/>
  <c r="U14" i="27" s="1"/>
  <c r="E15" i="27"/>
  <c r="R16" i="27"/>
  <c r="S16" i="27" s="1"/>
  <c r="E22" i="27"/>
  <c r="R27" i="27"/>
  <c r="S27" i="27" s="1"/>
  <c r="G29" i="27"/>
  <c r="L31" i="27"/>
  <c r="R34" i="27"/>
  <c r="S34" i="27" s="1"/>
  <c r="R35" i="27"/>
  <c r="S35" i="27" s="1"/>
  <c r="E25" i="27"/>
  <c r="L25" i="27"/>
  <c r="G24" i="27"/>
  <c r="R24" i="27"/>
  <c r="S24" i="27" s="1"/>
  <c r="G22" i="27"/>
  <c r="R22" i="27"/>
  <c r="S22" i="27" s="1"/>
  <c r="R19" i="27"/>
  <c r="S19" i="27" s="1"/>
  <c r="E9" i="27"/>
  <c r="L9" i="27"/>
  <c r="P34" i="25"/>
  <c r="Q34" i="25" s="1"/>
  <c r="M28" i="25"/>
  <c r="P26" i="25"/>
  <c r="Q26" i="25" s="1"/>
  <c r="M20" i="25"/>
  <c r="P18" i="25"/>
  <c r="Q18" i="25" s="1"/>
  <c r="M16" i="25"/>
  <c r="P14" i="25"/>
  <c r="Q14" i="25" s="1"/>
  <c r="E35" i="25"/>
  <c r="L35" i="25"/>
  <c r="L33" i="25"/>
  <c r="T33" i="25"/>
  <c r="U33" i="25" s="1"/>
  <c r="E31" i="25"/>
  <c r="L31" i="25"/>
  <c r="L29" i="25"/>
  <c r="T29" i="25"/>
  <c r="U29" i="25" s="1"/>
  <c r="E27" i="25"/>
  <c r="L27" i="25"/>
  <c r="L25" i="25"/>
  <c r="T25" i="25"/>
  <c r="U25" i="25" s="1"/>
  <c r="E23" i="25"/>
  <c r="L23" i="25"/>
  <c r="L21" i="25"/>
  <c r="T21" i="25"/>
  <c r="U21" i="25" s="1"/>
  <c r="E19" i="25"/>
  <c r="L19" i="25"/>
  <c r="R8" i="25"/>
  <c r="S8" i="25" s="1"/>
  <c r="R10" i="25"/>
  <c r="S10" i="25" s="1"/>
  <c r="R12" i="25"/>
  <c r="S12" i="25" s="1"/>
  <c r="R14" i="25"/>
  <c r="S14" i="25" s="1"/>
  <c r="R16" i="25"/>
  <c r="S16" i="25" s="1"/>
  <c r="R18" i="25"/>
  <c r="S18" i="25" s="1"/>
  <c r="R20" i="25"/>
  <c r="S20" i="25" s="1"/>
  <c r="R22" i="25"/>
  <c r="S22" i="25" s="1"/>
  <c r="R24" i="25"/>
  <c r="S24" i="25" s="1"/>
  <c r="R26" i="25"/>
  <c r="S26" i="25" s="1"/>
  <c r="R28" i="25"/>
  <c r="S28" i="25" s="1"/>
  <c r="R30" i="25"/>
  <c r="S30" i="25" s="1"/>
  <c r="R32" i="25"/>
  <c r="S32" i="25" s="1"/>
  <c r="R34" i="25"/>
  <c r="S34" i="25" s="1"/>
  <c r="M28" i="23"/>
  <c r="P29" i="23"/>
  <c r="Q29" i="23" s="1"/>
  <c r="M29" i="23"/>
  <c r="P32" i="23"/>
  <c r="Q32" i="23" s="1"/>
  <c r="P25" i="23"/>
  <c r="Q25" i="23" s="1"/>
  <c r="G27" i="23"/>
  <c r="R27" i="23"/>
  <c r="S27" i="23" s="1"/>
  <c r="R26" i="23"/>
  <c r="S26" i="23" s="1"/>
  <c r="G26" i="23"/>
  <c r="L20" i="23"/>
  <c r="E20" i="23"/>
  <c r="T20" i="23"/>
  <c r="U20" i="23" s="1"/>
  <c r="R18" i="23"/>
  <c r="S18" i="23" s="1"/>
  <c r="M19" i="23"/>
  <c r="L31" i="23"/>
  <c r="E31" i="23"/>
  <c r="I29" i="23"/>
  <c r="R29" i="23"/>
  <c r="S29" i="23" s="1"/>
  <c r="T27" i="23"/>
  <c r="U27" i="23" s="1"/>
  <c r="L27" i="23"/>
  <c r="L11" i="23"/>
  <c r="T11" i="23"/>
  <c r="U11" i="23" s="1"/>
  <c r="E32" i="23"/>
  <c r="E27" i="23"/>
  <c r="G35" i="23"/>
  <c r="R35" i="23"/>
  <c r="S35" i="23" s="1"/>
  <c r="L23" i="23"/>
  <c r="E23" i="23"/>
  <c r="I21" i="23"/>
  <c r="R21" i="23"/>
  <c r="S21" i="23" s="1"/>
  <c r="L16" i="23"/>
  <c r="E16" i="23"/>
  <c r="L15" i="23"/>
  <c r="E15" i="23"/>
  <c r="R14" i="23"/>
  <c r="S14" i="23" s="1"/>
  <c r="I13" i="23"/>
  <c r="R13" i="23"/>
  <c r="S13" i="23" s="1"/>
  <c r="L9" i="23"/>
  <c r="E9" i="23"/>
  <c r="T9" i="23"/>
  <c r="U9" i="23" s="1"/>
  <c r="R34" i="23"/>
  <c r="S34" i="23" s="1"/>
  <c r="L26" i="23"/>
  <c r="M26" i="23" s="1"/>
  <c r="E25" i="23"/>
  <c r="R10" i="23"/>
  <c r="S10" i="23" s="1"/>
  <c r="R28" i="23"/>
  <c r="S28" i="23" s="1"/>
  <c r="N20" i="19"/>
  <c r="O20" i="19" s="1"/>
  <c r="P20" i="19"/>
  <c r="Q20" i="19" s="1"/>
  <c r="M17" i="19"/>
  <c r="R34" i="19"/>
  <c r="S34" i="19" s="1"/>
  <c r="G10" i="19"/>
  <c r="G18" i="19"/>
  <c r="P29" i="19"/>
  <c r="Q29" i="19" s="1"/>
  <c r="G35" i="19"/>
  <c r="R35" i="19"/>
  <c r="S35" i="19" s="1"/>
  <c r="G28" i="19"/>
  <c r="G27" i="19"/>
  <c r="R27" i="19"/>
  <c r="S27" i="19" s="1"/>
  <c r="E24" i="19"/>
  <c r="R22" i="19"/>
  <c r="S22" i="19" s="1"/>
  <c r="G21" i="19"/>
  <c r="E10" i="19"/>
  <c r="E9" i="19"/>
  <c r="R17" i="19"/>
  <c r="S17" i="19" s="1"/>
  <c r="L9" i="19"/>
  <c r="L33" i="19"/>
  <c r="T33" i="19"/>
  <c r="U33" i="19" s="1"/>
  <c r="G32" i="19"/>
  <c r="E28" i="19"/>
  <c r="T28" i="19"/>
  <c r="U28" i="19" s="1"/>
  <c r="E23" i="19"/>
  <c r="E15" i="19"/>
  <c r="L15" i="19"/>
  <c r="R12" i="19"/>
  <c r="S12" i="19" s="1"/>
  <c r="P28" i="19"/>
  <c r="Q28" i="19" s="1"/>
  <c r="N8" i="19"/>
  <c r="O8" i="19" s="1"/>
  <c r="L10" i="19"/>
  <c r="L24" i="19"/>
  <c r="R23" i="19"/>
  <c r="S23" i="19" s="1"/>
  <c r="R25" i="19"/>
  <c r="S25" i="19" s="1"/>
  <c r="P23" i="19"/>
  <c r="Q23" i="19" s="1"/>
  <c r="P25" i="19"/>
  <c r="Q25" i="19" s="1"/>
  <c r="M25" i="19"/>
  <c r="R30" i="19"/>
  <c r="S30" i="19" s="1"/>
  <c r="E8" i="19"/>
  <c r="R11" i="19"/>
  <c r="S11" i="19" s="1"/>
  <c r="M11" i="17"/>
  <c r="N11" i="17"/>
  <c r="O11" i="17" s="1"/>
  <c r="P11" i="17"/>
  <c r="Q11" i="17" s="1"/>
  <c r="N24" i="17"/>
  <c r="O24" i="17" s="1"/>
  <c r="P24" i="17"/>
  <c r="Q24" i="17" s="1"/>
  <c r="G35" i="17"/>
  <c r="R35" i="17"/>
  <c r="S35" i="17" s="1"/>
  <c r="T26" i="17"/>
  <c r="U26" i="17" s="1"/>
  <c r="L26" i="17"/>
  <c r="I22" i="17"/>
  <c r="R22" i="17"/>
  <c r="S22" i="17" s="1"/>
  <c r="E26" i="17"/>
  <c r="R23" i="17"/>
  <c r="S23" i="17" s="1"/>
  <c r="G27" i="17"/>
  <c r="R27" i="17"/>
  <c r="S27" i="17" s="1"/>
  <c r="G11" i="17"/>
  <c r="R11" i="17"/>
  <c r="S11" i="17" s="1"/>
  <c r="R10" i="17"/>
  <c r="S10" i="17" s="1"/>
  <c r="M20" i="17"/>
  <c r="E28" i="17"/>
  <c r="G10" i="17"/>
  <c r="E25" i="17"/>
  <c r="E35" i="17"/>
  <c r="P35" i="17"/>
  <c r="Q35" i="17" s="1"/>
  <c r="R20" i="17"/>
  <c r="S20" i="17" s="1"/>
  <c r="G20" i="17"/>
  <c r="E15" i="17"/>
  <c r="L15" i="17"/>
  <c r="R14" i="17"/>
  <c r="S14" i="17" s="1"/>
  <c r="M10" i="17"/>
  <c r="P10" i="17"/>
  <c r="Q10" i="17" s="1"/>
  <c r="M22" i="17"/>
  <c r="N20" i="17"/>
  <c r="O20" i="17" s="1"/>
  <c r="M12" i="17"/>
  <c r="L28" i="17"/>
  <c r="E11" i="17"/>
  <c r="N35" i="17"/>
  <c r="O35" i="17" s="1"/>
  <c r="L25" i="17"/>
  <c r="E31" i="17"/>
  <c r="L31" i="17"/>
  <c r="T31" i="17"/>
  <c r="U31" i="17" s="1"/>
  <c r="R29" i="17"/>
  <c r="S29" i="17" s="1"/>
  <c r="G19" i="17"/>
  <c r="R19" i="17"/>
  <c r="S19" i="17" s="1"/>
  <c r="R13" i="17"/>
  <c r="S13" i="17" s="1"/>
  <c r="R18" i="17"/>
  <c r="S18" i="17" s="1"/>
  <c r="L30" i="17"/>
  <c r="E23" i="17"/>
  <c r="G33" i="15"/>
  <c r="R33" i="15"/>
  <c r="S33" i="15" s="1"/>
  <c r="G31" i="15"/>
  <c r="R31" i="15"/>
  <c r="S31" i="15" s="1"/>
  <c r="G25" i="15"/>
  <c r="R25" i="15"/>
  <c r="S25" i="15" s="1"/>
  <c r="G23" i="15"/>
  <c r="R23" i="15"/>
  <c r="S23" i="15" s="1"/>
  <c r="R22" i="15"/>
  <c r="S22" i="15" s="1"/>
  <c r="N33" i="15"/>
  <c r="O33" i="15" s="1"/>
  <c r="P30" i="15"/>
  <c r="Q30" i="15" s="1"/>
  <c r="N25" i="15"/>
  <c r="O25" i="15" s="1"/>
  <c r="P22" i="15"/>
  <c r="Q22" i="15" s="1"/>
  <c r="R27" i="15"/>
  <c r="S27" i="15" s="1"/>
  <c r="R28" i="15"/>
  <c r="S28" i="15" s="1"/>
  <c r="R30" i="15"/>
  <c r="S30" i="15" s="1"/>
  <c r="M33" i="15"/>
  <c r="M25" i="15"/>
  <c r="G26" i="15"/>
  <c r="L19" i="15"/>
  <c r="T17" i="15"/>
  <c r="U17" i="15" s="1"/>
  <c r="L14" i="15"/>
  <c r="T14" i="15"/>
  <c r="U14" i="15" s="1"/>
  <c r="L12" i="15"/>
  <c r="T12" i="15"/>
  <c r="U12" i="15" s="1"/>
  <c r="E11" i="15"/>
  <c r="L11" i="15"/>
  <c r="T9" i="15"/>
  <c r="U9" i="15" s="1"/>
  <c r="R10" i="15"/>
  <c r="S10" i="15" s="1"/>
  <c r="R18" i="15"/>
  <c r="S18" i="15" s="1"/>
  <c r="R14" i="13"/>
  <c r="S14" i="13" s="1"/>
  <c r="R22" i="13"/>
  <c r="S22" i="13" s="1"/>
  <c r="R30" i="13"/>
  <c r="S30" i="13" s="1"/>
  <c r="E14" i="1"/>
  <c r="T14" i="1"/>
  <c r="U14" i="1" s="1"/>
  <c r="M25" i="1"/>
  <c r="N25" i="1"/>
  <c r="O25" i="1" s="1"/>
  <c r="E35" i="1"/>
  <c r="L35" i="1"/>
  <c r="P35" i="1" s="1"/>
  <c r="Q35" i="1" s="1"/>
  <c r="L34" i="1"/>
  <c r="N34" i="1" s="1"/>
  <c r="O34" i="1" s="1"/>
  <c r="T34" i="1"/>
  <c r="U34" i="1" s="1"/>
  <c r="L32" i="1"/>
  <c r="T32" i="1"/>
  <c r="U32" i="1" s="1"/>
  <c r="T31" i="1"/>
  <c r="U31" i="1" s="1"/>
  <c r="E31" i="1"/>
  <c r="E24" i="1"/>
  <c r="T24" i="1"/>
  <c r="U24" i="1" s="1"/>
  <c r="T23" i="1"/>
  <c r="U23" i="1" s="1"/>
  <c r="E23" i="1"/>
  <c r="I15" i="1"/>
  <c r="L23" i="1"/>
  <c r="L24" i="1"/>
  <c r="E25" i="1"/>
  <c r="E30" i="1"/>
  <c r="L30" i="1"/>
  <c r="G29" i="1"/>
  <c r="R29" i="1"/>
  <c r="S29" i="1" s="1"/>
  <c r="G28" i="1"/>
  <c r="R28" i="1"/>
  <c r="S28" i="1" s="1"/>
  <c r="G27" i="1"/>
  <c r="R27" i="1"/>
  <c r="S27" i="1" s="1"/>
  <c r="E22" i="1"/>
  <c r="L22" i="1"/>
  <c r="G21" i="1"/>
  <c r="R21" i="1"/>
  <c r="S21" i="1" s="1"/>
  <c r="E18" i="1"/>
  <c r="L18" i="1"/>
  <c r="R16" i="1"/>
  <c r="S16" i="1" s="1"/>
  <c r="E12" i="1"/>
  <c r="T11" i="1"/>
  <c r="U11" i="1" s="1"/>
  <c r="E11" i="1"/>
  <c r="E17" i="1"/>
  <c r="T17" i="1"/>
  <c r="U17" i="1" s="1"/>
  <c r="P27" i="1"/>
  <c r="Q27" i="1" s="1"/>
  <c r="L19" i="1"/>
  <c r="R30" i="1"/>
  <c r="S30" i="1" s="1"/>
  <c r="T33" i="1"/>
  <c r="U33" i="1" s="1"/>
  <c r="E34" i="1"/>
  <c r="N29" i="1"/>
  <c r="O29" i="1" s="1"/>
  <c r="M29" i="1"/>
  <c r="P29" i="1"/>
  <c r="Q29" i="1" s="1"/>
  <c r="N28" i="1"/>
  <c r="O28" i="1" s="1"/>
  <c r="M28" i="1"/>
  <c r="N21" i="1"/>
  <c r="O21" i="1" s="1"/>
  <c r="M21" i="1"/>
  <c r="L12" i="1"/>
  <c r="L14" i="1"/>
  <c r="R11" i="1"/>
  <c r="S11" i="1" s="1"/>
  <c r="L15" i="1"/>
  <c r="M15" i="1" s="1"/>
  <c r="E15" i="1"/>
  <c r="T16" i="1"/>
  <c r="U16" i="1" s="1"/>
  <c r="E16" i="1"/>
  <c r="N27" i="1"/>
  <c r="O27" i="1" s="1"/>
  <c r="T18" i="1"/>
  <c r="U18" i="1" s="1"/>
  <c r="E19" i="1"/>
  <c r="R22" i="1"/>
  <c r="S22" i="1" s="1"/>
  <c r="M31" i="1"/>
  <c r="E32" i="1"/>
  <c r="L33" i="1"/>
  <c r="T35" i="1"/>
  <c r="U35" i="1" s="1"/>
  <c r="R25" i="1"/>
  <c r="S25" i="1" s="1"/>
  <c r="R33" i="1"/>
  <c r="S33" i="1" s="1"/>
  <c r="P10" i="1"/>
  <c r="Q10" i="1" s="1"/>
  <c r="N10" i="1"/>
  <c r="O10" i="1" s="1"/>
  <c r="M10" i="1"/>
  <c r="M16" i="1"/>
  <c r="N16" i="1"/>
  <c r="O16" i="1" s="1"/>
  <c r="M11" i="1"/>
  <c r="N11" i="1"/>
  <c r="O11" i="1" s="1"/>
  <c r="T10" i="1"/>
  <c r="U10" i="1" s="1"/>
  <c r="E10" i="1"/>
  <c r="E13" i="1"/>
  <c r="P32" i="1"/>
  <c r="Q32" i="1" s="1"/>
  <c r="R32" i="17"/>
  <c r="S32" i="17" s="1"/>
  <c r="G32" i="17"/>
  <c r="P8" i="1"/>
  <c r="Q8" i="1" s="1"/>
  <c r="M8" i="1"/>
  <c r="M35" i="1"/>
  <c r="N10" i="17"/>
  <c r="O10" i="17" s="1"/>
  <c r="M34" i="23"/>
  <c r="R8" i="1"/>
  <c r="S8" i="1" s="1"/>
  <c r="M34" i="1"/>
  <c r="L13" i="1"/>
  <c r="R9" i="1"/>
  <c r="S9" i="1" s="1"/>
  <c r="M32" i="17"/>
  <c r="M24" i="17"/>
  <c r="M16" i="17"/>
  <c r="M8" i="17"/>
  <c r="M28" i="19"/>
  <c r="M20" i="19"/>
  <c r="M32" i="23"/>
  <c r="M17" i="1"/>
  <c r="T9" i="1"/>
  <c r="U9" i="1" s="1"/>
  <c r="P34" i="1"/>
  <c r="Q34" i="1" s="1"/>
  <c r="N8" i="1"/>
  <c r="O8" i="1" s="1"/>
  <c r="R21" i="33"/>
  <c r="S21" i="33" s="1"/>
  <c r="G34" i="33"/>
  <c r="R30" i="17"/>
  <c r="S30" i="17" s="1"/>
  <c r="R16" i="23"/>
  <c r="S16" i="23" s="1"/>
  <c r="L16" i="35"/>
  <c r="E10" i="35"/>
  <c r="R28" i="17"/>
  <c r="S28" i="17" s="1"/>
  <c r="G28" i="17"/>
  <c r="E22" i="23"/>
  <c r="L22" i="23"/>
  <c r="E14" i="23"/>
  <c r="L14" i="23"/>
  <c r="E10" i="23"/>
  <c r="L10" i="23"/>
  <c r="E34" i="35"/>
  <c r="E26" i="35"/>
  <c r="L26" i="35"/>
  <c r="L23" i="35"/>
  <c r="E23" i="35"/>
  <c r="L35" i="33"/>
  <c r="E35" i="33"/>
  <c r="R20" i="23"/>
  <c r="S20" i="23" s="1"/>
  <c r="T22" i="23"/>
  <c r="U22" i="23" s="1"/>
  <c r="R12" i="17"/>
  <c r="S12" i="17" s="1"/>
  <c r="R24" i="19"/>
  <c r="S24" i="19" s="1"/>
  <c r="R8" i="19"/>
  <c r="S8" i="19" s="1"/>
  <c r="E18" i="23"/>
  <c r="L18" i="23"/>
  <c r="E12" i="23"/>
  <c r="L12" i="23"/>
  <c r="E8" i="23"/>
  <c r="L8" i="23"/>
  <c r="L30" i="35"/>
  <c r="E27" i="35"/>
  <c r="L14" i="35"/>
  <c r="G8" i="19"/>
  <c r="G24" i="19"/>
  <c r="G12" i="17"/>
  <c r="P21" i="15" l="1"/>
  <c r="Q21" i="15" s="1"/>
  <c r="N21" i="15"/>
  <c r="O21" i="15" s="1"/>
  <c r="M21" i="15"/>
  <c r="M32" i="41"/>
  <c r="P32" i="41"/>
  <c r="Q32" i="41" s="1"/>
  <c r="M23" i="45"/>
  <c r="P23" i="45"/>
  <c r="Q23" i="45" s="1"/>
  <c r="M31" i="45"/>
  <c r="P31" i="45"/>
  <c r="Q31" i="45" s="1"/>
  <c r="L13" i="39"/>
  <c r="E13" i="39"/>
  <c r="P17" i="27"/>
  <c r="Q17" i="27" s="1"/>
  <c r="M17" i="27"/>
  <c r="P11" i="29"/>
  <c r="Q11" i="29" s="1"/>
  <c r="M11" i="29"/>
  <c r="N11" i="29"/>
  <c r="O11" i="29" s="1"/>
  <c r="E14" i="35"/>
  <c r="E30" i="35"/>
  <c r="E28" i="33"/>
  <c r="E16" i="35"/>
  <c r="R28" i="13"/>
  <c r="S28" i="13" s="1"/>
  <c r="R12" i="13"/>
  <c r="S12" i="13" s="1"/>
  <c r="R8" i="15"/>
  <c r="S8" i="15" s="1"/>
  <c r="E19" i="15"/>
  <c r="P9" i="17"/>
  <c r="Q9" i="17" s="1"/>
  <c r="R26" i="19"/>
  <c r="S26" i="19" s="1"/>
  <c r="N29" i="19"/>
  <c r="O29" i="19" s="1"/>
  <c r="E34" i="33"/>
  <c r="T26" i="33"/>
  <c r="U26" i="33" s="1"/>
  <c r="R21" i="35"/>
  <c r="S21" i="35" s="1"/>
  <c r="T25" i="35"/>
  <c r="U25" i="35" s="1"/>
  <c r="T22" i="35"/>
  <c r="U22" i="35" s="1"/>
  <c r="R10" i="35"/>
  <c r="S10" i="35" s="1"/>
  <c r="T18" i="39"/>
  <c r="U18" i="39" s="1"/>
  <c r="R25" i="39"/>
  <c r="S25" i="39" s="1"/>
  <c r="L30" i="41"/>
  <c r="M30" i="41" s="1"/>
  <c r="R25" i="41"/>
  <c r="S25" i="41" s="1"/>
  <c r="R33" i="41"/>
  <c r="S33" i="41" s="1"/>
  <c r="R24" i="41"/>
  <c r="S24" i="41" s="1"/>
  <c r="R27" i="35"/>
  <c r="S27" i="35" s="1"/>
  <c r="P8" i="25"/>
  <c r="Q8" i="25" s="1"/>
  <c r="L18" i="35"/>
  <c r="N18" i="35" s="1"/>
  <c r="O18" i="35" s="1"/>
  <c r="R8" i="33"/>
  <c r="S8" i="33" s="1"/>
  <c r="T18" i="33"/>
  <c r="U18" i="33" s="1"/>
  <c r="L35" i="13"/>
  <c r="L9" i="13"/>
  <c r="P9" i="13" s="1"/>
  <c r="Q9" i="13" s="1"/>
  <c r="T21" i="13"/>
  <c r="U21" i="13" s="1"/>
  <c r="R34" i="15"/>
  <c r="S34" i="15" s="1"/>
  <c r="R12" i="41"/>
  <c r="S12" i="41" s="1"/>
  <c r="R33" i="39"/>
  <c r="S33" i="39" s="1"/>
  <c r="G9" i="39"/>
  <c r="R22" i="35"/>
  <c r="S22" i="35" s="1"/>
  <c r="R13" i="19"/>
  <c r="S13" i="19" s="1"/>
  <c r="P16" i="53"/>
  <c r="Q16" i="53" s="1"/>
  <c r="N16" i="53"/>
  <c r="O16" i="53" s="1"/>
  <c r="E17" i="13"/>
  <c r="T17" i="13"/>
  <c r="U17" i="13" s="1"/>
  <c r="P30" i="29"/>
  <c r="Q30" i="29" s="1"/>
  <c r="M30" i="29"/>
  <c r="M15" i="45"/>
  <c r="P15" i="45"/>
  <c r="Q15" i="45" s="1"/>
  <c r="M35" i="31"/>
  <c r="P35" i="31"/>
  <c r="Q35" i="31" s="1"/>
  <c r="P31" i="29"/>
  <c r="Q31" i="29" s="1"/>
  <c r="M31" i="29"/>
  <c r="N31" i="29"/>
  <c r="O31" i="29" s="1"/>
  <c r="M11" i="31"/>
  <c r="N11" i="31"/>
  <c r="O11" i="31" s="1"/>
  <c r="P11" i="31"/>
  <c r="Q11" i="31" s="1"/>
  <c r="L34" i="35"/>
  <c r="P34" i="35" s="1"/>
  <c r="Q34" i="35" s="1"/>
  <c r="L10" i="35"/>
  <c r="R20" i="13"/>
  <c r="S20" i="13" s="1"/>
  <c r="R16" i="15"/>
  <c r="S16" i="15" s="1"/>
  <c r="L9" i="15"/>
  <c r="P9" i="15" s="1"/>
  <c r="Q9" i="15" s="1"/>
  <c r="L17" i="15"/>
  <c r="R29" i="15"/>
  <c r="S29" i="15" s="1"/>
  <c r="R21" i="15"/>
  <c r="S21" i="15" s="1"/>
  <c r="N9" i="17"/>
  <c r="O9" i="17" s="1"/>
  <c r="N17" i="19"/>
  <c r="O17" i="19" s="1"/>
  <c r="R9" i="19"/>
  <c r="S9" i="19" s="1"/>
  <c r="T23" i="19"/>
  <c r="U23" i="19" s="1"/>
  <c r="R10" i="19"/>
  <c r="S10" i="19" s="1"/>
  <c r="N19" i="23"/>
  <c r="O19" i="23" s="1"/>
  <c r="E10" i="33"/>
  <c r="L12" i="33"/>
  <c r="R32" i="33"/>
  <c r="S32" i="33" s="1"/>
  <c r="P11" i="35"/>
  <c r="Q11" i="35" s="1"/>
  <c r="L16" i="39"/>
  <c r="P16" i="39" s="1"/>
  <c r="Q16" i="39" s="1"/>
  <c r="R28" i="39"/>
  <c r="S28" i="39" s="1"/>
  <c r="L25" i="41"/>
  <c r="N25" i="41" s="1"/>
  <c r="O25" i="41" s="1"/>
  <c r="R23" i="41"/>
  <c r="S23" i="41" s="1"/>
  <c r="R31" i="41"/>
  <c r="S31" i="41" s="1"/>
  <c r="L11" i="41"/>
  <c r="R34" i="41"/>
  <c r="S34" i="41" s="1"/>
  <c r="R12" i="39"/>
  <c r="S12" i="39" s="1"/>
  <c r="R26" i="35"/>
  <c r="S26" i="35" s="1"/>
  <c r="T8" i="35"/>
  <c r="U8" i="35" s="1"/>
  <c r="L16" i="33"/>
  <c r="N16" i="33" s="1"/>
  <c r="O16" i="33" s="1"/>
  <c r="L24" i="13"/>
  <c r="L19" i="13"/>
  <c r="M19" i="13" s="1"/>
  <c r="T24" i="13"/>
  <c r="U24" i="13" s="1"/>
  <c r="T10" i="13"/>
  <c r="U10" i="13" s="1"/>
  <c r="T32" i="15"/>
  <c r="U32" i="15" s="1"/>
  <c r="R22" i="41"/>
  <c r="S22" i="41" s="1"/>
  <c r="R18" i="41"/>
  <c r="S18" i="41" s="1"/>
  <c r="R17" i="39"/>
  <c r="S17" i="39" s="1"/>
  <c r="R18" i="39"/>
  <c r="S18" i="39" s="1"/>
  <c r="R18" i="35"/>
  <c r="S18" i="35" s="1"/>
  <c r="P21" i="19"/>
  <c r="Q21" i="19" s="1"/>
  <c r="N21" i="19"/>
  <c r="O21" i="19" s="1"/>
  <c r="R15" i="19"/>
  <c r="S15" i="19" s="1"/>
  <c r="T17" i="19"/>
  <c r="U17" i="19" s="1"/>
  <c r="M27" i="29"/>
  <c r="M18" i="53"/>
  <c r="P18" i="53"/>
  <c r="Q18" i="53" s="1"/>
  <c r="P10" i="29"/>
  <c r="Q10" i="29" s="1"/>
  <c r="M10" i="29"/>
  <c r="N10" i="29"/>
  <c r="O10" i="29" s="1"/>
  <c r="N8" i="41"/>
  <c r="O8" i="41" s="1"/>
  <c r="P9" i="1"/>
  <c r="Q9" i="1" s="1"/>
  <c r="P17" i="13"/>
  <c r="Q17" i="13" s="1"/>
  <c r="N33" i="13"/>
  <c r="O33" i="13" s="1"/>
  <c r="P21" i="17"/>
  <c r="Q21" i="17" s="1"/>
  <c r="R16" i="19"/>
  <c r="S16" i="19" s="1"/>
  <c r="M24" i="27"/>
  <c r="R24" i="33"/>
  <c r="S24" i="33" s="1"/>
  <c r="R20" i="33"/>
  <c r="S20" i="33" s="1"/>
  <c r="G22" i="33"/>
  <c r="R30" i="33"/>
  <c r="S30" i="33" s="1"/>
  <c r="T16" i="33"/>
  <c r="U16" i="33" s="1"/>
  <c r="L24" i="33"/>
  <c r="R19" i="41"/>
  <c r="S19" i="41" s="1"/>
  <c r="R34" i="35"/>
  <c r="S34" i="35" s="1"/>
  <c r="T32" i="35"/>
  <c r="U32" i="35" s="1"/>
  <c r="L25" i="13"/>
  <c r="E25" i="13"/>
  <c r="M21" i="31"/>
  <c r="N21" i="31"/>
  <c r="O21" i="31" s="1"/>
  <c r="P21" i="31"/>
  <c r="Q21" i="31" s="1"/>
  <c r="P35" i="19"/>
  <c r="Q35" i="19" s="1"/>
  <c r="N35" i="19"/>
  <c r="O35" i="19" s="1"/>
  <c r="E25" i="33"/>
  <c r="T25" i="33"/>
  <c r="U25" i="33" s="1"/>
  <c r="R17" i="33"/>
  <c r="S17" i="33" s="1"/>
  <c r="G17" i="33"/>
  <c r="G16" i="33"/>
  <c r="R16" i="33"/>
  <c r="S16" i="33" s="1"/>
  <c r="L29" i="33"/>
  <c r="T29" i="33"/>
  <c r="U29" i="33" s="1"/>
  <c r="E29" i="33"/>
  <c r="R25" i="33"/>
  <c r="S25" i="33" s="1"/>
  <c r="G25" i="33"/>
  <c r="L8" i="33"/>
  <c r="T8" i="33"/>
  <c r="U8" i="33" s="1"/>
  <c r="M30" i="33"/>
  <c r="P30" i="33"/>
  <c r="Q30" i="33" s="1"/>
  <c r="R32" i="35"/>
  <c r="S32" i="35" s="1"/>
  <c r="G32" i="35"/>
  <c r="G23" i="35"/>
  <c r="R23" i="35"/>
  <c r="S23" i="35" s="1"/>
  <c r="L13" i="35"/>
  <c r="E13" i="35"/>
  <c r="T13" i="35"/>
  <c r="U13" i="35" s="1"/>
  <c r="E9" i="35"/>
  <c r="L9" i="35"/>
  <c r="T9" i="35"/>
  <c r="U9" i="35" s="1"/>
  <c r="T23" i="41"/>
  <c r="U23" i="41" s="1"/>
  <c r="L23" i="41"/>
  <c r="T15" i="41"/>
  <c r="U15" i="41" s="1"/>
  <c r="L15" i="41"/>
  <c r="E34" i="41"/>
  <c r="T34" i="41"/>
  <c r="U34" i="41" s="1"/>
  <c r="L20" i="41"/>
  <c r="E20" i="41"/>
  <c r="L12" i="41"/>
  <c r="E12" i="41"/>
  <c r="G27" i="41"/>
  <c r="R27" i="41"/>
  <c r="S27" i="41" s="1"/>
  <c r="G15" i="41"/>
  <c r="R15" i="41"/>
  <c r="S15" i="41" s="1"/>
  <c r="E9" i="39"/>
  <c r="T9" i="39"/>
  <c r="U9" i="39" s="1"/>
  <c r="L9" i="39"/>
  <c r="L11" i="39"/>
  <c r="E11" i="39"/>
  <c r="T11" i="39"/>
  <c r="U11" i="39" s="1"/>
  <c r="L22" i="39"/>
  <c r="E22" i="39"/>
  <c r="T22" i="39"/>
  <c r="U22" i="39" s="1"/>
  <c r="E28" i="39"/>
  <c r="L28" i="39"/>
  <c r="T28" i="39"/>
  <c r="U28" i="39" s="1"/>
  <c r="E12" i="39"/>
  <c r="T12" i="39"/>
  <c r="U12" i="39" s="1"/>
  <c r="L12" i="39"/>
  <c r="L11" i="13"/>
  <c r="E11" i="13"/>
  <c r="E30" i="13"/>
  <c r="T30" i="13"/>
  <c r="U30" i="13" s="1"/>
  <c r="T14" i="13"/>
  <c r="U14" i="13" s="1"/>
  <c r="L14" i="13"/>
  <c r="L20" i="13"/>
  <c r="E20" i="13"/>
  <c r="G29" i="13"/>
  <c r="R29" i="13"/>
  <c r="S29" i="13" s="1"/>
  <c r="R21" i="13"/>
  <c r="S21" i="13" s="1"/>
  <c r="G21" i="13"/>
  <c r="R13" i="13"/>
  <c r="S13" i="13" s="1"/>
  <c r="G13" i="13"/>
  <c r="T15" i="15"/>
  <c r="U15" i="15" s="1"/>
  <c r="L15" i="15"/>
  <c r="L28" i="15"/>
  <c r="T28" i="15"/>
  <c r="U28" i="15" s="1"/>
  <c r="R19" i="15"/>
  <c r="S19" i="15" s="1"/>
  <c r="G19" i="15"/>
  <c r="R15" i="15"/>
  <c r="S15" i="15" s="1"/>
  <c r="G15" i="15"/>
  <c r="G11" i="15"/>
  <c r="R11" i="15"/>
  <c r="S11" i="15" s="1"/>
  <c r="T30" i="19"/>
  <c r="U30" i="19" s="1"/>
  <c r="L30" i="19"/>
  <c r="E30" i="19"/>
  <c r="T12" i="19"/>
  <c r="U12" i="19" s="1"/>
  <c r="L12" i="19"/>
  <c r="E12" i="19"/>
  <c r="R12" i="35"/>
  <c r="S12" i="35" s="1"/>
  <c r="G12" i="35"/>
  <c r="T21" i="39"/>
  <c r="U21" i="39" s="1"/>
  <c r="E21" i="39"/>
  <c r="L21" i="39"/>
  <c r="L27" i="19"/>
  <c r="T27" i="19"/>
  <c r="U27" i="19" s="1"/>
  <c r="E27" i="19"/>
  <c r="G23" i="33"/>
  <c r="R23" i="33"/>
  <c r="S23" i="33" s="1"/>
  <c r="R15" i="33"/>
  <c r="S15" i="33" s="1"/>
  <c r="G15" i="33"/>
  <c r="R35" i="33"/>
  <c r="S35" i="33" s="1"/>
  <c r="G35" i="33"/>
  <c r="L20" i="33"/>
  <c r="E20" i="33"/>
  <c r="E12" i="35"/>
  <c r="T12" i="35"/>
  <c r="U12" i="35" s="1"/>
  <c r="T24" i="35"/>
  <c r="U24" i="35" s="1"/>
  <c r="L24" i="35"/>
  <c r="E24" i="35"/>
  <c r="L20" i="35"/>
  <c r="T20" i="35"/>
  <c r="U20" i="35" s="1"/>
  <c r="E20" i="35"/>
  <c r="E29" i="41"/>
  <c r="L29" i="41"/>
  <c r="E21" i="41"/>
  <c r="L21" i="41"/>
  <c r="E26" i="41"/>
  <c r="T26" i="41"/>
  <c r="U26" i="41" s="1"/>
  <c r="E18" i="41"/>
  <c r="L18" i="41"/>
  <c r="E10" i="41"/>
  <c r="L10" i="41"/>
  <c r="G14" i="41"/>
  <c r="R14" i="41"/>
  <c r="S14" i="41" s="1"/>
  <c r="E17" i="39"/>
  <c r="T17" i="39"/>
  <c r="U17" i="39" s="1"/>
  <c r="L17" i="39"/>
  <c r="E25" i="39"/>
  <c r="T25" i="39"/>
  <c r="U25" i="39" s="1"/>
  <c r="L25" i="39"/>
  <c r="T23" i="39"/>
  <c r="U23" i="39" s="1"/>
  <c r="E23" i="39"/>
  <c r="L23" i="39"/>
  <c r="L19" i="39"/>
  <c r="E19" i="39"/>
  <c r="T19" i="39"/>
  <c r="U19" i="39" s="1"/>
  <c r="E8" i="39"/>
  <c r="T8" i="39"/>
  <c r="U8" i="39" s="1"/>
  <c r="L8" i="39"/>
  <c r="L26" i="39"/>
  <c r="E26" i="39"/>
  <c r="T26" i="39"/>
  <c r="U26" i="39" s="1"/>
  <c r="L10" i="39"/>
  <c r="E10" i="39"/>
  <c r="T10" i="39"/>
  <c r="U10" i="39" s="1"/>
  <c r="E32" i="39"/>
  <c r="L32" i="39"/>
  <c r="T32" i="39"/>
  <c r="U32" i="39" s="1"/>
  <c r="R21" i="39"/>
  <c r="S21" i="39" s="1"/>
  <c r="G13" i="39"/>
  <c r="R13" i="39"/>
  <c r="S13" i="39" s="1"/>
  <c r="L15" i="13"/>
  <c r="E15" i="13"/>
  <c r="E34" i="13"/>
  <c r="T34" i="13"/>
  <c r="U34" i="13" s="1"/>
  <c r="E18" i="13"/>
  <c r="T18" i="13"/>
  <c r="U18" i="13" s="1"/>
  <c r="E8" i="13"/>
  <c r="T8" i="13"/>
  <c r="U8" i="13" s="1"/>
  <c r="R32" i="13"/>
  <c r="S32" i="13" s="1"/>
  <c r="G32" i="13"/>
  <c r="R24" i="13"/>
  <c r="S24" i="13" s="1"/>
  <c r="G24" i="13"/>
  <c r="R16" i="13"/>
  <c r="S16" i="13" s="1"/>
  <c r="G16" i="13"/>
  <c r="R8" i="13"/>
  <c r="S8" i="13" s="1"/>
  <c r="G8" i="13"/>
  <c r="T23" i="15"/>
  <c r="U23" i="15" s="1"/>
  <c r="E23" i="15"/>
  <c r="T26" i="15"/>
  <c r="U26" i="15" s="1"/>
  <c r="L26" i="15"/>
  <c r="E10" i="15"/>
  <c r="T10" i="15"/>
  <c r="U10" i="15" s="1"/>
  <c r="E16" i="15"/>
  <c r="T16" i="15"/>
  <c r="U16" i="15" s="1"/>
  <c r="G14" i="15"/>
  <c r="R14" i="15"/>
  <c r="S14" i="15" s="1"/>
  <c r="L34" i="19"/>
  <c r="E34" i="19"/>
  <c r="L18" i="19"/>
  <c r="T18" i="19"/>
  <c r="U18" i="19" s="1"/>
  <c r="E18" i="19"/>
  <c r="R29" i="19"/>
  <c r="S29" i="19" s="1"/>
  <c r="L11" i="19"/>
  <c r="E11" i="19"/>
  <c r="T11" i="19"/>
  <c r="U11" i="19" s="1"/>
  <c r="P29" i="17"/>
  <c r="Q29" i="17" s="1"/>
  <c r="N29" i="17"/>
  <c r="O29" i="17" s="1"/>
  <c r="M29" i="17"/>
  <c r="L12" i="35"/>
  <c r="N22" i="17"/>
  <c r="O22" i="17" s="1"/>
  <c r="P22" i="17"/>
  <c r="Q22" i="17" s="1"/>
  <c r="L19" i="19"/>
  <c r="E19" i="19"/>
  <c r="T19" i="19"/>
  <c r="U19" i="19" s="1"/>
  <c r="R13" i="33"/>
  <c r="S13" i="33" s="1"/>
  <c r="G13" i="33"/>
  <c r="T27" i="33"/>
  <c r="U27" i="33" s="1"/>
  <c r="E27" i="33"/>
  <c r="L27" i="33"/>
  <c r="G19" i="35"/>
  <c r="R19" i="35"/>
  <c r="S19" i="35" s="1"/>
  <c r="L35" i="35"/>
  <c r="E35" i="35"/>
  <c r="T35" i="35"/>
  <c r="U35" i="35" s="1"/>
  <c r="E15" i="35"/>
  <c r="T15" i="35"/>
  <c r="U15" i="35" s="1"/>
  <c r="L15" i="35"/>
  <c r="E19" i="41"/>
  <c r="L19" i="41"/>
  <c r="E24" i="41"/>
  <c r="T24" i="41"/>
  <c r="U24" i="41" s="1"/>
  <c r="E16" i="41"/>
  <c r="L16" i="41"/>
  <c r="G21" i="41"/>
  <c r="R21" i="41"/>
  <c r="S21" i="41" s="1"/>
  <c r="G17" i="41"/>
  <c r="R17" i="41"/>
  <c r="S17" i="41" s="1"/>
  <c r="R13" i="41"/>
  <c r="S13" i="41" s="1"/>
  <c r="G13" i="41"/>
  <c r="L9" i="41"/>
  <c r="T9" i="41"/>
  <c r="U9" i="41" s="1"/>
  <c r="L33" i="39"/>
  <c r="E33" i="39"/>
  <c r="T33" i="39"/>
  <c r="U33" i="39" s="1"/>
  <c r="T31" i="39"/>
  <c r="U31" i="39" s="1"/>
  <c r="L31" i="39"/>
  <c r="E31" i="39"/>
  <c r="T27" i="39"/>
  <c r="U27" i="39" s="1"/>
  <c r="E27" i="39"/>
  <c r="L27" i="39"/>
  <c r="L30" i="39"/>
  <c r="T30" i="39"/>
  <c r="U30" i="39" s="1"/>
  <c r="E30" i="39"/>
  <c r="L14" i="39"/>
  <c r="E14" i="39"/>
  <c r="T14" i="39"/>
  <c r="U14" i="39" s="1"/>
  <c r="E20" i="39"/>
  <c r="T20" i="39"/>
  <c r="U20" i="39" s="1"/>
  <c r="L20" i="39"/>
  <c r="T31" i="41"/>
  <c r="U31" i="41" s="1"/>
  <c r="L31" i="41"/>
  <c r="L13" i="13"/>
  <c r="E13" i="13"/>
  <c r="T27" i="13"/>
  <c r="U27" i="13" s="1"/>
  <c r="L27" i="13"/>
  <c r="L22" i="13"/>
  <c r="E22" i="13"/>
  <c r="E28" i="13"/>
  <c r="T28" i="13"/>
  <c r="U28" i="13" s="1"/>
  <c r="T12" i="13"/>
  <c r="U12" i="13" s="1"/>
  <c r="L12" i="13"/>
  <c r="G35" i="13"/>
  <c r="R35" i="13"/>
  <c r="S35" i="13" s="1"/>
  <c r="G27" i="13"/>
  <c r="R27" i="13"/>
  <c r="S27" i="13" s="1"/>
  <c r="G19" i="13"/>
  <c r="R19" i="13"/>
  <c r="S19" i="13" s="1"/>
  <c r="R11" i="13"/>
  <c r="S11" i="13" s="1"/>
  <c r="G11" i="13"/>
  <c r="T31" i="15"/>
  <c r="U31" i="15" s="1"/>
  <c r="E31" i="15"/>
  <c r="R17" i="15"/>
  <c r="S17" i="15" s="1"/>
  <c r="G17" i="15"/>
  <c r="G13" i="15"/>
  <c r="R13" i="15"/>
  <c r="S13" i="15" s="1"/>
  <c r="G9" i="15"/>
  <c r="R9" i="15"/>
  <c r="S9" i="15" s="1"/>
  <c r="E22" i="19"/>
  <c r="T22" i="19"/>
  <c r="U22" i="19" s="1"/>
  <c r="L22" i="19"/>
  <c r="G33" i="19"/>
  <c r="R33" i="19"/>
  <c r="S33" i="19" s="1"/>
  <c r="T14" i="19"/>
  <c r="U14" i="19" s="1"/>
  <c r="L14" i="19"/>
  <c r="E14" i="19"/>
  <c r="L29" i="39"/>
  <c r="E29" i="39"/>
  <c r="T29" i="39"/>
  <c r="U29" i="39" s="1"/>
  <c r="E33" i="33"/>
  <c r="T33" i="33"/>
  <c r="U33" i="33" s="1"/>
  <c r="L33" i="33"/>
  <c r="M33" i="13"/>
  <c r="N32" i="19"/>
  <c r="O32" i="19" s="1"/>
  <c r="N24" i="27"/>
  <c r="O24" i="27" s="1"/>
  <c r="L28" i="33"/>
  <c r="M9" i="1"/>
  <c r="M8" i="41"/>
  <c r="M16" i="15"/>
  <c r="N16" i="15"/>
  <c r="O16" i="15" s="1"/>
  <c r="M21" i="17"/>
  <c r="R27" i="33"/>
  <c r="S27" i="33" s="1"/>
  <c r="R12" i="33"/>
  <c r="S12" i="33" s="1"/>
  <c r="R13" i="35"/>
  <c r="S13" i="35" s="1"/>
  <c r="R15" i="35"/>
  <c r="S15" i="35" s="1"/>
  <c r="R26" i="41"/>
  <c r="S26" i="41" s="1"/>
  <c r="L8" i="35"/>
  <c r="N8" i="35" s="1"/>
  <c r="O8" i="35" s="1"/>
  <c r="M17" i="13"/>
  <c r="P19" i="13"/>
  <c r="Q19" i="13" s="1"/>
  <c r="T25" i="13"/>
  <c r="U25" i="13" s="1"/>
  <c r="T18" i="41"/>
  <c r="U18" i="41" s="1"/>
  <c r="L32" i="35"/>
  <c r="P32" i="35" s="1"/>
  <c r="Q32" i="35" s="1"/>
  <c r="M35" i="19"/>
  <c r="M35" i="23"/>
  <c r="N35" i="23"/>
  <c r="O35" i="23" s="1"/>
  <c r="L29" i="15"/>
  <c r="E29" i="15"/>
  <c r="M29" i="31"/>
  <c r="N29" i="31"/>
  <c r="O29" i="31" s="1"/>
  <c r="P29" i="31"/>
  <c r="Q29" i="31" s="1"/>
  <c r="E28" i="35"/>
  <c r="L28" i="35"/>
  <c r="T28" i="35"/>
  <c r="U28" i="35" s="1"/>
  <c r="G33" i="33"/>
  <c r="R33" i="33"/>
  <c r="S33" i="33" s="1"/>
  <c r="R11" i="33"/>
  <c r="S11" i="33" s="1"/>
  <c r="G11" i="33"/>
  <c r="G10" i="33"/>
  <c r="R10" i="33"/>
  <c r="S10" i="33" s="1"/>
  <c r="G33" i="35"/>
  <c r="R33" i="35"/>
  <c r="S33" i="35" s="1"/>
  <c r="G17" i="35"/>
  <c r="R17" i="35"/>
  <c r="S17" i="35" s="1"/>
  <c r="R14" i="35"/>
  <c r="S14" i="35" s="1"/>
  <c r="E32" i="41"/>
  <c r="T32" i="41"/>
  <c r="U32" i="41" s="1"/>
  <c r="L17" i="41"/>
  <c r="T17" i="41"/>
  <c r="U17" i="41" s="1"/>
  <c r="G35" i="41"/>
  <c r="R35" i="41"/>
  <c r="S35" i="41" s="1"/>
  <c r="L22" i="41"/>
  <c r="E22" i="41"/>
  <c r="L14" i="41"/>
  <c r="T14" i="41"/>
  <c r="U14" i="41" s="1"/>
  <c r="E13" i="41"/>
  <c r="L13" i="41"/>
  <c r="T35" i="39"/>
  <c r="U35" i="39" s="1"/>
  <c r="L35" i="39"/>
  <c r="E35" i="39"/>
  <c r="L34" i="39"/>
  <c r="T34" i="39"/>
  <c r="U34" i="39" s="1"/>
  <c r="E34" i="39"/>
  <c r="E24" i="39"/>
  <c r="T24" i="39"/>
  <c r="U24" i="39" s="1"/>
  <c r="L24" i="39"/>
  <c r="M23" i="19"/>
  <c r="N23" i="19"/>
  <c r="O23" i="19" s="1"/>
  <c r="T29" i="13"/>
  <c r="U29" i="13" s="1"/>
  <c r="L29" i="13"/>
  <c r="T31" i="13"/>
  <c r="U31" i="13" s="1"/>
  <c r="L31" i="13"/>
  <c r="L26" i="13"/>
  <c r="E26" i="13"/>
  <c r="T32" i="13"/>
  <c r="U32" i="13" s="1"/>
  <c r="L32" i="13"/>
  <c r="L16" i="13"/>
  <c r="E16" i="13"/>
  <c r="G34" i="13"/>
  <c r="R34" i="13"/>
  <c r="S34" i="13" s="1"/>
  <c r="G26" i="13"/>
  <c r="R26" i="13"/>
  <c r="S26" i="13" s="1"/>
  <c r="R18" i="13"/>
  <c r="S18" i="13" s="1"/>
  <c r="G18" i="13"/>
  <c r="G10" i="13"/>
  <c r="R10" i="13"/>
  <c r="S10" i="13" s="1"/>
  <c r="E35" i="15"/>
  <c r="L35" i="15"/>
  <c r="T34" i="15"/>
  <c r="U34" i="15" s="1"/>
  <c r="L34" i="15"/>
  <c r="E18" i="15"/>
  <c r="L18" i="15"/>
  <c r="R20" i="15"/>
  <c r="S20" i="15" s="1"/>
  <c r="G20" i="15"/>
  <c r="G12" i="15"/>
  <c r="R12" i="15"/>
  <c r="S12" i="15" s="1"/>
  <c r="G31" i="19"/>
  <c r="R31" i="19"/>
  <c r="S31" i="19" s="1"/>
  <c r="T26" i="19"/>
  <c r="U26" i="19" s="1"/>
  <c r="E26" i="19"/>
  <c r="L26" i="19"/>
  <c r="T16" i="19"/>
  <c r="U16" i="19" s="1"/>
  <c r="E16" i="19"/>
  <c r="L16" i="19"/>
  <c r="L13" i="19"/>
  <c r="E13" i="19"/>
  <c r="T13" i="19"/>
  <c r="U13" i="19" s="1"/>
  <c r="N19" i="13"/>
  <c r="O19" i="13" s="1"/>
  <c r="N34" i="13"/>
  <c r="O34" i="13" s="1"/>
  <c r="P30" i="13"/>
  <c r="Q30" i="13" s="1"/>
  <c r="M18" i="13"/>
  <c r="P34" i="13"/>
  <c r="Q34" i="13" s="1"/>
  <c r="N30" i="13"/>
  <c r="O30" i="13" s="1"/>
  <c r="N18" i="13"/>
  <c r="O18" i="13" s="1"/>
  <c r="P8" i="15"/>
  <c r="Q8" i="15" s="1"/>
  <c r="N8" i="15"/>
  <c r="O8" i="15" s="1"/>
  <c r="M8" i="19"/>
  <c r="P32" i="19"/>
  <c r="Q32" i="19" s="1"/>
  <c r="N32" i="35"/>
  <c r="O32" i="35" s="1"/>
  <c r="M17" i="35"/>
  <c r="M25" i="35"/>
  <c r="P25" i="35"/>
  <c r="Q25" i="35" s="1"/>
  <c r="M32" i="35"/>
  <c r="N17" i="35"/>
  <c r="O17" i="35" s="1"/>
  <c r="N32" i="41"/>
  <c r="O32" i="41" s="1"/>
  <c r="P26" i="41"/>
  <c r="Q26" i="41" s="1"/>
  <c r="N26" i="41"/>
  <c r="O26" i="41" s="1"/>
  <c r="M26" i="41"/>
  <c r="M24" i="41"/>
  <c r="N24" i="41"/>
  <c r="O24" i="41" s="1"/>
  <c r="P24" i="41"/>
  <c r="Q24" i="41" s="1"/>
  <c r="P34" i="41"/>
  <c r="Q34" i="41" s="1"/>
  <c r="M34" i="41"/>
  <c r="N34" i="41"/>
  <c r="O34" i="41" s="1"/>
  <c r="M31" i="15"/>
  <c r="P31" i="15"/>
  <c r="Q31" i="15" s="1"/>
  <c r="N31" i="15"/>
  <c r="O31" i="15" s="1"/>
  <c r="M10" i="15"/>
  <c r="P10" i="15"/>
  <c r="Q10" i="15" s="1"/>
  <c r="P13" i="15"/>
  <c r="Q13" i="15" s="1"/>
  <c r="P32" i="15"/>
  <c r="Q32" i="15" s="1"/>
  <c r="P23" i="15"/>
  <c r="Q23" i="15" s="1"/>
  <c r="N23" i="15"/>
  <c r="O23" i="15" s="1"/>
  <c r="M23" i="15"/>
  <c r="P20" i="15"/>
  <c r="Q20" i="15" s="1"/>
  <c r="M20" i="15"/>
  <c r="N20" i="15"/>
  <c r="O20" i="15" s="1"/>
  <c r="P24" i="15"/>
  <c r="Q24" i="15" s="1"/>
  <c r="N24" i="15"/>
  <c r="O24" i="15" s="1"/>
  <c r="N13" i="15"/>
  <c r="O13" i="15" s="1"/>
  <c r="N32" i="15"/>
  <c r="O32" i="15" s="1"/>
  <c r="P27" i="15"/>
  <c r="Q27" i="15" s="1"/>
  <c r="N27" i="15"/>
  <c r="O27" i="15" s="1"/>
  <c r="M27" i="15"/>
  <c r="N9" i="13"/>
  <c r="O9" i="13" s="1"/>
  <c r="M28" i="13"/>
  <c r="N28" i="13"/>
  <c r="O28" i="13" s="1"/>
  <c r="P10" i="13"/>
  <c r="Q10" i="13" s="1"/>
  <c r="N10" i="13"/>
  <c r="O10" i="13" s="1"/>
  <c r="M10" i="13"/>
  <c r="N21" i="13"/>
  <c r="O21" i="13" s="1"/>
  <c r="M21" i="13"/>
  <c r="N8" i="13"/>
  <c r="O8" i="13" s="1"/>
  <c r="P8" i="13"/>
  <c r="Q8" i="13" s="1"/>
  <c r="M8" i="13"/>
  <c r="P24" i="13"/>
  <c r="Q24" i="13" s="1"/>
  <c r="M24" i="13"/>
  <c r="N24" i="13"/>
  <c r="O24" i="13" s="1"/>
  <c r="M9" i="13"/>
  <c r="N35" i="13"/>
  <c r="O35" i="13" s="1"/>
  <c r="M35" i="13"/>
  <c r="P35" i="13"/>
  <c r="Q35" i="13" s="1"/>
  <c r="P23" i="13"/>
  <c r="Q23" i="13" s="1"/>
  <c r="M23" i="13"/>
  <c r="N23" i="13"/>
  <c r="O23" i="13" s="1"/>
  <c r="N34" i="33"/>
  <c r="O34" i="33" s="1"/>
  <c r="P34" i="33"/>
  <c r="Q34" i="33" s="1"/>
  <c r="M34" i="33"/>
  <c r="P28" i="23"/>
  <c r="Q28" i="23" s="1"/>
  <c r="M21" i="33"/>
  <c r="M21" i="35"/>
  <c r="P21" i="35"/>
  <c r="Q21" i="35" s="1"/>
  <c r="M8" i="35"/>
  <c r="M33" i="17"/>
  <c r="N33" i="17"/>
  <c r="O33" i="17" s="1"/>
  <c r="P33" i="17"/>
  <c r="Q33" i="17" s="1"/>
  <c r="P30" i="23"/>
  <c r="Q30" i="23" s="1"/>
  <c r="N30" i="23"/>
  <c r="O30" i="23" s="1"/>
  <c r="M30" i="23"/>
  <c r="N16" i="17"/>
  <c r="O16" i="17" s="1"/>
  <c r="P16" i="17"/>
  <c r="Q16" i="17" s="1"/>
  <c r="M19" i="35"/>
  <c r="P19" i="35"/>
  <c r="Q19" i="35" s="1"/>
  <c r="M8" i="29"/>
  <c r="N8" i="29"/>
  <c r="O8" i="29" s="1"/>
  <c r="P8" i="29"/>
  <c r="Q8" i="29" s="1"/>
  <c r="P22" i="29"/>
  <c r="Q22" i="29" s="1"/>
  <c r="M22" i="29"/>
  <c r="M26" i="31"/>
  <c r="P26" i="31"/>
  <c r="Q26" i="31" s="1"/>
  <c r="P17" i="33"/>
  <c r="Q17" i="33" s="1"/>
  <c r="M17" i="33"/>
  <c r="N17" i="33"/>
  <c r="O17" i="33" s="1"/>
  <c r="N22" i="33"/>
  <c r="O22" i="33" s="1"/>
  <c r="P22" i="33"/>
  <c r="Q22" i="33" s="1"/>
  <c r="M22" i="33"/>
  <c r="N34" i="17"/>
  <c r="O34" i="17" s="1"/>
  <c r="P34" i="17"/>
  <c r="Q34" i="17" s="1"/>
  <c r="P8" i="27"/>
  <c r="Q8" i="27" s="1"/>
  <c r="M8" i="27"/>
  <c r="P23" i="29"/>
  <c r="Q23" i="29" s="1"/>
  <c r="N23" i="29"/>
  <c r="O23" i="29" s="1"/>
  <c r="M23" i="29"/>
  <c r="P14" i="33"/>
  <c r="Q14" i="33" s="1"/>
  <c r="N14" i="33"/>
  <c r="O14" i="33" s="1"/>
  <c r="M18" i="33"/>
  <c r="N18" i="33"/>
  <c r="O18" i="33" s="1"/>
  <c r="P18" i="33"/>
  <c r="Q18" i="33" s="1"/>
  <c r="P31" i="35"/>
  <c r="Q31" i="35" s="1"/>
  <c r="M31" i="35"/>
  <c r="N31" i="35"/>
  <c r="O31" i="35" s="1"/>
  <c r="P18" i="17"/>
  <c r="Q18" i="17" s="1"/>
  <c r="M18" i="17"/>
  <c r="N18" i="17"/>
  <c r="O18" i="17" s="1"/>
  <c r="N24" i="23"/>
  <c r="O24" i="23" s="1"/>
  <c r="P24" i="23"/>
  <c r="Q24" i="23" s="1"/>
  <c r="P20" i="27"/>
  <c r="Q20" i="27" s="1"/>
  <c r="M20" i="27"/>
  <c r="N20" i="27"/>
  <c r="O20" i="27" s="1"/>
  <c r="P35" i="27"/>
  <c r="Q35" i="27" s="1"/>
  <c r="M35" i="27"/>
  <c r="N35" i="27"/>
  <c r="O35" i="27" s="1"/>
  <c r="N21" i="29"/>
  <c r="O21" i="29" s="1"/>
  <c r="P21" i="29"/>
  <c r="Q21" i="29" s="1"/>
  <c r="M21" i="29"/>
  <c r="N23" i="33"/>
  <c r="O23" i="33" s="1"/>
  <c r="M23" i="33"/>
  <c r="P23" i="33"/>
  <c r="Q23" i="33" s="1"/>
  <c r="P24" i="33"/>
  <c r="Q24" i="33" s="1"/>
  <c r="M24" i="33"/>
  <c r="N24" i="33"/>
  <c r="O24" i="33" s="1"/>
  <c r="M31" i="33"/>
  <c r="N31" i="33"/>
  <c r="O31" i="33" s="1"/>
  <c r="P31" i="33"/>
  <c r="Q31" i="33" s="1"/>
  <c r="M14" i="33"/>
  <c r="N21" i="33"/>
  <c r="O21" i="33" s="1"/>
  <c r="M31" i="19"/>
  <c r="N31" i="19"/>
  <c r="O31" i="19" s="1"/>
  <c r="P31" i="19"/>
  <c r="Q31" i="19" s="1"/>
  <c r="M18" i="35"/>
  <c r="P18" i="35"/>
  <c r="Q18" i="35" s="1"/>
  <c r="N17" i="17"/>
  <c r="O17" i="17" s="1"/>
  <c r="P17" i="17"/>
  <c r="Q17" i="17" s="1"/>
  <c r="M17" i="17"/>
  <c r="P34" i="51"/>
  <c r="Q34" i="51" s="1"/>
  <c r="M34" i="51"/>
  <c r="N34" i="51"/>
  <c r="O34" i="51" s="1"/>
  <c r="N35" i="51"/>
  <c r="O35" i="51" s="1"/>
  <c r="P35" i="51"/>
  <c r="Q35" i="51" s="1"/>
  <c r="P18" i="27"/>
  <c r="Q18" i="27" s="1"/>
  <c r="M18" i="27"/>
  <c r="N18" i="27"/>
  <c r="O18" i="27" s="1"/>
  <c r="M19" i="27"/>
  <c r="P19" i="27"/>
  <c r="Q19" i="27" s="1"/>
  <c r="N34" i="27"/>
  <c r="O34" i="27" s="1"/>
  <c r="P34" i="27"/>
  <c r="Q34" i="27" s="1"/>
  <c r="M34" i="27"/>
  <c r="P18" i="29"/>
  <c r="Q18" i="29" s="1"/>
  <c r="M18" i="29"/>
  <c r="M24" i="29"/>
  <c r="N24" i="29"/>
  <c r="O24" i="29" s="1"/>
  <c r="P24" i="29"/>
  <c r="Q24" i="29" s="1"/>
  <c r="P34" i="29"/>
  <c r="Q34" i="29" s="1"/>
  <c r="M34" i="29"/>
  <c r="P16" i="33"/>
  <c r="Q16" i="33" s="1"/>
  <c r="M16" i="33"/>
  <c r="N19" i="33"/>
  <c r="O19" i="33" s="1"/>
  <c r="M19" i="33"/>
  <c r="P12" i="53"/>
  <c r="Q12" i="53" s="1"/>
  <c r="M12" i="53"/>
  <c r="N12" i="53"/>
  <c r="O12" i="53" s="1"/>
  <c r="P20" i="53"/>
  <c r="Q20" i="53" s="1"/>
  <c r="M20" i="53"/>
  <c r="N20" i="53"/>
  <c r="O20" i="53" s="1"/>
  <c r="P28" i="53"/>
  <c r="Q28" i="53" s="1"/>
  <c r="M28" i="53"/>
  <c r="N28" i="53"/>
  <c r="O28" i="53" s="1"/>
  <c r="N15" i="53"/>
  <c r="O15" i="53" s="1"/>
  <c r="P15" i="53"/>
  <c r="Q15" i="53" s="1"/>
  <c r="M15" i="53"/>
  <c r="N23" i="53"/>
  <c r="O23" i="53" s="1"/>
  <c r="P23" i="53"/>
  <c r="Q23" i="53" s="1"/>
  <c r="M23" i="53"/>
  <c r="N31" i="53"/>
  <c r="O31" i="53" s="1"/>
  <c r="P31" i="53"/>
  <c r="Q31" i="53" s="1"/>
  <c r="M31" i="53"/>
  <c r="P9" i="53"/>
  <c r="Q9" i="53" s="1"/>
  <c r="N9" i="53"/>
  <c r="O9" i="53" s="1"/>
  <c r="M9" i="53"/>
  <c r="M14" i="53"/>
  <c r="N14" i="53"/>
  <c r="O14" i="53" s="1"/>
  <c r="P14" i="53"/>
  <c r="Q14" i="53" s="1"/>
  <c r="P17" i="53"/>
  <c r="Q17" i="53" s="1"/>
  <c r="M17" i="53"/>
  <c r="N17" i="53"/>
  <c r="O17" i="53" s="1"/>
  <c r="M22" i="53"/>
  <c r="N22" i="53"/>
  <c r="O22" i="53" s="1"/>
  <c r="P22" i="53"/>
  <c r="Q22" i="53" s="1"/>
  <c r="P25" i="53"/>
  <c r="Q25" i="53" s="1"/>
  <c r="M25" i="53"/>
  <c r="N25" i="53"/>
  <c r="O25" i="53" s="1"/>
  <c r="M30" i="53"/>
  <c r="N30" i="53"/>
  <c r="O30" i="53" s="1"/>
  <c r="P30" i="53"/>
  <c r="Q30" i="53" s="1"/>
  <c r="P33" i="53"/>
  <c r="Q33" i="53" s="1"/>
  <c r="M33" i="53"/>
  <c r="N33" i="53"/>
  <c r="O33" i="53" s="1"/>
  <c r="N10" i="51"/>
  <c r="O10" i="51" s="1"/>
  <c r="M10" i="51"/>
  <c r="P10" i="51"/>
  <c r="Q10" i="51" s="1"/>
  <c r="N13" i="51"/>
  <c r="O13" i="51" s="1"/>
  <c r="M13" i="51"/>
  <c r="P13" i="51"/>
  <c r="Q13" i="51" s="1"/>
  <c r="N18" i="51"/>
  <c r="O18" i="51" s="1"/>
  <c r="P18" i="51"/>
  <c r="Q18" i="51" s="1"/>
  <c r="M18" i="51"/>
  <c r="N21" i="51"/>
  <c r="O21" i="51" s="1"/>
  <c r="M21" i="51"/>
  <c r="P21" i="51"/>
  <c r="Q21" i="51" s="1"/>
  <c r="N12" i="51"/>
  <c r="O12" i="51" s="1"/>
  <c r="P12" i="51"/>
  <c r="Q12" i="51" s="1"/>
  <c r="M12" i="51"/>
  <c r="N20" i="51"/>
  <c r="O20" i="51" s="1"/>
  <c r="M20" i="51"/>
  <c r="P20" i="51"/>
  <c r="Q20" i="51" s="1"/>
  <c r="N31" i="51"/>
  <c r="O31" i="51" s="1"/>
  <c r="P31" i="51"/>
  <c r="Q31" i="51" s="1"/>
  <c r="M31" i="51"/>
  <c r="N15" i="51"/>
  <c r="O15" i="51" s="1"/>
  <c r="P15" i="51"/>
  <c r="Q15" i="51" s="1"/>
  <c r="M15" i="51"/>
  <c r="N23" i="51"/>
  <c r="O23" i="51" s="1"/>
  <c r="P23" i="51"/>
  <c r="Q23" i="51" s="1"/>
  <c r="M23" i="51"/>
  <c r="N28" i="51"/>
  <c r="O28" i="51" s="1"/>
  <c r="M28" i="51"/>
  <c r="P28" i="51"/>
  <c r="Q28" i="51" s="1"/>
  <c r="N32" i="51"/>
  <c r="O32" i="51" s="1"/>
  <c r="M32" i="51"/>
  <c r="P32" i="51"/>
  <c r="Q32" i="51" s="1"/>
  <c r="N27" i="51"/>
  <c r="O27" i="51" s="1"/>
  <c r="P27" i="51"/>
  <c r="Q27" i="51" s="1"/>
  <c r="M27" i="51"/>
  <c r="M25" i="41"/>
  <c r="P25" i="41"/>
  <c r="Q25" i="41" s="1"/>
  <c r="M28" i="41"/>
  <c r="N28" i="41"/>
  <c r="O28" i="41" s="1"/>
  <c r="P28" i="41"/>
  <c r="Q28" i="41" s="1"/>
  <c r="N33" i="41"/>
  <c r="O33" i="41" s="1"/>
  <c r="P33" i="41"/>
  <c r="Q33" i="41" s="1"/>
  <c r="M33" i="41"/>
  <c r="M11" i="41"/>
  <c r="N11" i="41"/>
  <c r="O11" i="41" s="1"/>
  <c r="P11" i="41"/>
  <c r="Q11" i="41" s="1"/>
  <c r="P30" i="41"/>
  <c r="Q30" i="41" s="1"/>
  <c r="N30" i="41"/>
  <c r="O30" i="41" s="1"/>
  <c r="P27" i="41"/>
  <c r="Q27" i="41" s="1"/>
  <c r="M27" i="41"/>
  <c r="N27" i="41"/>
  <c r="O27" i="41" s="1"/>
  <c r="P35" i="41"/>
  <c r="Q35" i="41" s="1"/>
  <c r="M35" i="41"/>
  <c r="N35" i="41"/>
  <c r="O35" i="41" s="1"/>
  <c r="N18" i="39"/>
  <c r="O18" i="39" s="1"/>
  <c r="M18" i="39"/>
  <c r="P18" i="39"/>
  <c r="Q18" i="39" s="1"/>
  <c r="N16" i="39"/>
  <c r="O16" i="39" s="1"/>
  <c r="M16" i="39"/>
  <c r="N15" i="39"/>
  <c r="O15" i="39" s="1"/>
  <c r="M15" i="39"/>
  <c r="P15" i="39"/>
  <c r="Q15" i="39" s="1"/>
  <c r="M29" i="35"/>
  <c r="N29" i="35"/>
  <c r="O29" i="35" s="1"/>
  <c r="P29" i="35"/>
  <c r="Q29" i="35" s="1"/>
  <c r="M22" i="35"/>
  <c r="N22" i="35"/>
  <c r="O22" i="35" s="1"/>
  <c r="P22" i="35"/>
  <c r="Q22" i="35" s="1"/>
  <c r="M33" i="35"/>
  <c r="N33" i="35"/>
  <c r="O33" i="35" s="1"/>
  <c r="P33" i="35"/>
  <c r="Q33" i="35" s="1"/>
  <c r="P13" i="33"/>
  <c r="Q13" i="33" s="1"/>
  <c r="N13" i="33"/>
  <c r="O13" i="33" s="1"/>
  <c r="M13" i="33"/>
  <c r="P10" i="33"/>
  <c r="Q10" i="33" s="1"/>
  <c r="M10" i="33"/>
  <c r="N10" i="33"/>
  <c r="O10" i="33" s="1"/>
  <c r="N15" i="33"/>
  <c r="O15" i="33" s="1"/>
  <c r="P15" i="33"/>
  <c r="Q15" i="33" s="1"/>
  <c r="M15" i="33"/>
  <c r="M26" i="33"/>
  <c r="N26" i="33"/>
  <c r="O26" i="33" s="1"/>
  <c r="P26" i="33"/>
  <c r="Q26" i="33" s="1"/>
  <c r="P9" i="33"/>
  <c r="Q9" i="33" s="1"/>
  <c r="N9" i="33"/>
  <c r="O9" i="33" s="1"/>
  <c r="M9" i="33"/>
  <c r="P25" i="33"/>
  <c r="Q25" i="33" s="1"/>
  <c r="M25" i="33"/>
  <c r="N25" i="33"/>
  <c r="O25" i="33" s="1"/>
  <c r="P12" i="33"/>
  <c r="Q12" i="33" s="1"/>
  <c r="M12" i="33"/>
  <c r="N12" i="33"/>
  <c r="O12" i="33" s="1"/>
  <c r="P32" i="33"/>
  <c r="Q32" i="33" s="1"/>
  <c r="N32" i="33"/>
  <c r="O32" i="33" s="1"/>
  <c r="M32" i="33"/>
  <c r="P11" i="33"/>
  <c r="Q11" i="33" s="1"/>
  <c r="N11" i="33"/>
  <c r="O11" i="33" s="1"/>
  <c r="M11" i="33"/>
  <c r="M8" i="31"/>
  <c r="N8" i="31"/>
  <c r="O8" i="31" s="1"/>
  <c r="P8" i="31"/>
  <c r="Q8" i="31" s="1"/>
  <c r="M16" i="31"/>
  <c r="P16" i="31"/>
  <c r="Q16" i="31" s="1"/>
  <c r="N16" i="31"/>
  <c r="O16" i="31" s="1"/>
  <c r="M25" i="31"/>
  <c r="N25" i="31"/>
  <c r="O25" i="31" s="1"/>
  <c r="P25" i="31"/>
  <c r="Q25" i="31" s="1"/>
  <c r="M22" i="31"/>
  <c r="N22" i="31"/>
  <c r="O22" i="31" s="1"/>
  <c r="P22" i="31"/>
  <c r="Q22" i="31" s="1"/>
  <c r="M27" i="31"/>
  <c r="N27" i="31"/>
  <c r="O27" i="31" s="1"/>
  <c r="P27" i="31"/>
  <c r="Q27" i="31" s="1"/>
  <c r="M24" i="31"/>
  <c r="P24" i="31"/>
  <c r="Q24" i="31" s="1"/>
  <c r="N24" i="31"/>
  <c r="O24" i="31" s="1"/>
  <c r="M14" i="31"/>
  <c r="N14" i="31"/>
  <c r="O14" i="31" s="1"/>
  <c r="P14" i="31"/>
  <c r="Q14" i="31" s="1"/>
  <c r="M13" i="31"/>
  <c r="N13" i="31"/>
  <c r="O13" i="31" s="1"/>
  <c r="P13" i="31"/>
  <c r="Q13" i="31" s="1"/>
  <c r="M23" i="31"/>
  <c r="N23" i="31"/>
  <c r="O23" i="31" s="1"/>
  <c r="P23" i="31"/>
  <c r="Q23" i="31" s="1"/>
  <c r="M12" i="29"/>
  <c r="N12" i="29"/>
  <c r="O12" i="29" s="1"/>
  <c r="P12" i="29"/>
  <c r="Q12" i="29" s="1"/>
  <c r="P19" i="29"/>
  <c r="Q19" i="29" s="1"/>
  <c r="M19" i="29"/>
  <c r="N19" i="29"/>
  <c r="O19" i="29" s="1"/>
  <c r="M25" i="29"/>
  <c r="N25" i="29"/>
  <c r="O25" i="29" s="1"/>
  <c r="P25" i="29"/>
  <c r="Q25" i="29" s="1"/>
  <c r="P26" i="29"/>
  <c r="Q26" i="29" s="1"/>
  <c r="N26" i="29"/>
  <c r="O26" i="29" s="1"/>
  <c r="M26" i="29"/>
  <c r="M17" i="29"/>
  <c r="N17" i="29"/>
  <c r="O17" i="29" s="1"/>
  <c r="P17" i="29"/>
  <c r="Q17" i="29" s="1"/>
  <c r="M20" i="29"/>
  <c r="N20" i="29"/>
  <c r="O20" i="29" s="1"/>
  <c r="P20" i="29"/>
  <c r="Q20" i="29" s="1"/>
  <c r="M33" i="29"/>
  <c r="N33" i="29"/>
  <c r="O33" i="29" s="1"/>
  <c r="P33" i="29"/>
  <c r="Q33" i="29" s="1"/>
  <c r="M28" i="29"/>
  <c r="N28" i="29"/>
  <c r="O28" i="29" s="1"/>
  <c r="P28" i="29"/>
  <c r="Q28" i="29" s="1"/>
  <c r="P35" i="29"/>
  <c r="Q35" i="29" s="1"/>
  <c r="M35" i="29"/>
  <c r="N35" i="29"/>
  <c r="O35" i="29" s="1"/>
  <c r="M9" i="29"/>
  <c r="N9" i="29"/>
  <c r="O9" i="29" s="1"/>
  <c r="P9" i="29"/>
  <c r="Q9" i="29" s="1"/>
  <c r="P25" i="27"/>
  <c r="Q25" i="27" s="1"/>
  <c r="M25" i="27"/>
  <c r="N25" i="27"/>
  <c r="O25" i="27" s="1"/>
  <c r="N31" i="27"/>
  <c r="O31" i="27" s="1"/>
  <c r="P31" i="27"/>
  <c r="Q31" i="27" s="1"/>
  <c r="M31" i="27"/>
  <c r="P14" i="27"/>
  <c r="Q14" i="27" s="1"/>
  <c r="M14" i="27"/>
  <c r="N14" i="27"/>
  <c r="O14" i="27" s="1"/>
  <c r="M30" i="27"/>
  <c r="N30" i="27"/>
  <c r="O30" i="27" s="1"/>
  <c r="P30" i="27"/>
  <c r="Q30" i="27" s="1"/>
  <c r="P32" i="27"/>
  <c r="Q32" i="27" s="1"/>
  <c r="M32" i="27"/>
  <c r="N32" i="27"/>
  <c r="O32" i="27" s="1"/>
  <c r="P23" i="27"/>
  <c r="Q23" i="27" s="1"/>
  <c r="M23" i="27"/>
  <c r="N23" i="27"/>
  <c r="O23" i="27" s="1"/>
  <c r="P9" i="27"/>
  <c r="Q9" i="27" s="1"/>
  <c r="M9" i="27"/>
  <c r="N9" i="27"/>
  <c r="O9" i="27" s="1"/>
  <c r="P16" i="27"/>
  <c r="Q16" i="27" s="1"/>
  <c r="M16" i="27"/>
  <c r="N16" i="27"/>
  <c r="O16" i="27" s="1"/>
  <c r="N22" i="27"/>
  <c r="O22" i="27" s="1"/>
  <c r="P22" i="27"/>
  <c r="Q22" i="27" s="1"/>
  <c r="M22" i="27"/>
  <c r="P21" i="25"/>
  <c r="Q21" i="25" s="1"/>
  <c r="M21" i="25"/>
  <c r="N21" i="25"/>
  <c r="O21" i="25" s="1"/>
  <c r="P25" i="25"/>
  <c r="Q25" i="25" s="1"/>
  <c r="M25" i="25"/>
  <c r="N25" i="25"/>
  <c r="O25" i="25" s="1"/>
  <c r="P29" i="25"/>
  <c r="Q29" i="25" s="1"/>
  <c r="M29" i="25"/>
  <c r="N29" i="25"/>
  <c r="O29" i="25" s="1"/>
  <c r="P33" i="25"/>
  <c r="Q33" i="25" s="1"/>
  <c r="M33" i="25"/>
  <c r="N33" i="25"/>
  <c r="O33" i="25" s="1"/>
  <c r="P19" i="25"/>
  <c r="Q19" i="25" s="1"/>
  <c r="M19" i="25"/>
  <c r="N19" i="25"/>
  <c r="O19" i="25" s="1"/>
  <c r="P23" i="25"/>
  <c r="Q23" i="25" s="1"/>
  <c r="M23" i="25"/>
  <c r="N23" i="25"/>
  <c r="O23" i="25" s="1"/>
  <c r="P27" i="25"/>
  <c r="Q27" i="25" s="1"/>
  <c r="M27" i="25"/>
  <c r="N27" i="25"/>
  <c r="O27" i="25" s="1"/>
  <c r="P31" i="25"/>
  <c r="Q31" i="25" s="1"/>
  <c r="M31" i="25"/>
  <c r="N31" i="25"/>
  <c r="O31" i="25" s="1"/>
  <c r="P35" i="25"/>
  <c r="Q35" i="25" s="1"/>
  <c r="M35" i="25"/>
  <c r="N35" i="25"/>
  <c r="O35" i="25" s="1"/>
  <c r="P11" i="23"/>
  <c r="Q11" i="23" s="1"/>
  <c r="M11" i="23"/>
  <c r="N11" i="23"/>
  <c r="O11" i="23" s="1"/>
  <c r="M20" i="23"/>
  <c r="N20" i="23"/>
  <c r="O20" i="23" s="1"/>
  <c r="P20" i="23"/>
  <c r="Q20" i="23" s="1"/>
  <c r="M16" i="23"/>
  <c r="P16" i="23"/>
  <c r="Q16" i="23" s="1"/>
  <c r="N16" i="23"/>
  <c r="O16" i="23" s="1"/>
  <c r="P23" i="23"/>
  <c r="Q23" i="23" s="1"/>
  <c r="M23" i="23"/>
  <c r="N23" i="23"/>
  <c r="O23" i="23" s="1"/>
  <c r="M27" i="23"/>
  <c r="P27" i="23"/>
  <c r="Q27" i="23" s="1"/>
  <c r="N27" i="23"/>
  <c r="O27" i="23" s="1"/>
  <c r="P15" i="23"/>
  <c r="Q15" i="23" s="1"/>
  <c r="M15" i="23"/>
  <c r="N15" i="23"/>
  <c r="O15" i="23" s="1"/>
  <c r="N26" i="23"/>
  <c r="O26" i="23" s="1"/>
  <c r="P26" i="23"/>
  <c r="Q26" i="23" s="1"/>
  <c r="M9" i="23"/>
  <c r="N9" i="23"/>
  <c r="O9" i="23" s="1"/>
  <c r="P9" i="23"/>
  <c r="Q9" i="23" s="1"/>
  <c r="P31" i="23"/>
  <c r="Q31" i="23" s="1"/>
  <c r="M31" i="23"/>
  <c r="N31" i="23"/>
  <c r="O31" i="23" s="1"/>
  <c r="P10" i="19"/>
  <c r="Q10" i="19" s="1"/>
  <c r="N10" i="19"/>
  <c r="O10" i="19" s="1"/>
  <c r="M10" i="19"/>
  <c r="M15" i="19"/>
  <c r="N15" i="19"/>
  <c r="O15" i="19" s="1"/>
  <c r="P15" i="19"/>
  <c r="Q15" i="19" s="1"/>
  <c r="P9" i="19"/>
  <c r="Q9" i="19" s="1"/>
  <c r="M9" i="19"/>
  <c r="N9" i="19"/>
  <c r="O9" i="19" s="1"/>
  <c r="P24" i="19"/>
  <c r="Q24" i="19" s="1"/>
  <c r="N24" i="19"/>
  <c r="O24" i="19" s="1"/>
  <c r="M24" i="19"/>
  <c r="P33" i="19"/>
  <c r="Q33" i="19" s="1"/>
  <c r="M33" i="19"/>
  <c r="N33" i="19"/>
  <c r="O33" i="19" s="1"/>
  <c r="P31" i="17"/>
  <c r="Q31" i="17" s="1"/>
  <c r="M31" i="17"/>
  <c r="N31" i="17"/>
  <c r="O31" i="17" s="1"/>
  <c r="P30" i="17"/>
  <c r="Q30" i="17" s="1"/>
  <c r="M30" i="17"/>
  <c r="N30" i="17"/>
  <c r="O30" i="17" s="1"/>
  <c r="M25" i="17"/>
  <c r="N25" i="17"/>
  <c r="O25" i="17" s="1"/>
  <c r="P25" i="17"/>
  <c r="Q25" i="17" s="1"/>
  <c r="P28" i="17"/>
  <c r="Q28" i="17" s="1"/>
  <c r="N28" i="17"/>
  <c r="O28" i="17" s="1"/>
  <c r="M28" i="17"/>
  <c r="P15" i="17"/>
  <c r="Q15" i="17" s="1"/>
  <c r="M15" i="17"/>
  <c r="N15" i="17"/>
  <c r="O15" i="17" s="1"/>
  <c r="M26" i="17"/>
  <c r="N26" i="17"/>
  <c r="O26" i="17" s="1"/>
  <c r="P26" i="17"/>
  <c r="Q26" i="17" s="1"/>
  <c r="P14" i="15"/>
  <c r="Q14" i="15" s="1"/>
  <c r="M14" i="15"/>
  <c r="N14" i="15"/>
  <c r="O14" i="15" s="1"/>
  <c r="M9" i="15"/>
  <c r="P12" i="15"/>
  <c r="Q12" i="15" s="1"/>
  <c r="M12" i="15"/>
  <c r="N12" i="15"/>
  <c r="O12" i="15" s="1"/>
  <c r="P17" i="15"/>
  <c r="Q17" i="15" s="1"/>
  <c r="N17" i="15"/>
  <c r="O17" i="15" s="1"/>
  <c r="M17" i="15"/>
  <c r="M11" i="15"/>
  <c r="N11" i="15"/>
  <c r="O11" i="15" s="1"/>
  <c r="P11" i="15"/>
  <c r="Q11" i="15" s="1"/>
  <c r="M19" i="15"/>
  <c r="N19" i="15"/>
  <c r="O19" i="15" s="1"/>
  <c r="P19" i="15"/>
  <c r="Q19" i="15" s="1"/>
  <c r="N33" i="1"/>
  <c r="O33" i="1" s="1"/>
  <c r="P33" i="1"/>
  <c r="Q33" i="1" s="1"/>
  <c r="P14" i="1"/>
  <c r="Q14" i="1" s="1"/>
  <c r="M14" i="1"/>
  <c r="N14" i="1"/>
  <c r="O14" i="1" s="1"/>
  <c r="M24" i="1"/>
  <c r="P24" i="1"/>
  <c r="Q24" i="1" s="1"/>
  <c r="N24" i="1"/>
  <c r="O24" i="1" s="1"/>
  <c r="M19" i="1"/>
  <c r="P19" i="1"/>
  <c r="Q19" i="1" s="1"/>
  <c r="N19" i="1"/>
  <c r="O19" i="1" s="1"/>
  <c r="N18" i="1"/>
  <c r="O18" i="1" s="1"/>
  <c r="P18" i="1"/>
  <c r="Q18" i="1" s="1"/>
  <c r="M18" i="1"/>
  <c r="M22" i="1"/>
  <c r="P22" i="1"/>
  <c r="Q22" i="1" s="1"/>
  <c r="N22" i="1"/>
  <c r="O22" i="1" s="1"/>
  <c r="N30" i="1"/>
  <c r="O30" i="1" s="1"/>
  <c r="P30" i="1"/>
  <c r="Q30" i="1" s="1"/>
  <c r="M30" i="1"/>
  <c r="P23" i="1"/>
  <c r="Q23" i="1" s="1"/>
  <c r="N23" i="1"/>
  <c r="O23" i="1" s="1"/>
  <c r="M23" i="1"/>
  <c r="M33" i="1"/>
  <c r="N35" i="1"/>
  <c r="O35" i="1" s="1"/>
  <c r="N15" i="1"/>
  <c r="O15" i="1" s="1"/>
  <c r="P15" i="1"/>
  <c r="Q15" i="1" s="1"/>
  <c r="M12" i="1"/>
  <c r="N12" i="1"/>
  <c r="O12" i="1" s="1"/>
  <c r="P12" i="1"/>
  <c r="Q12" i="1" s="1"/>
  <c r="N32" i="1"/>
  <c r="O32" i="1" s="1"/>
  <c r="M32" i="1"/>
  <c r="N18" i="23"/>
  <c r="O18" i="23" s="1"/>
  <c r="P18" i="23"/>
  <c r="Q18" i="23" s="1"/>
  <c r="M18" i="23"/>
  <c r="N26" i="35"/>
  <c r="O26" i="35" s="1"/>
  <c r="P26" i="35"/>
  <c r="Q26" i="35" s="1"/>
  <c r="M26" i="35"/>
  <c r="N10" i="23"/>
  <c r="O10" i="23" s="1"/>
  <c r="M10" i="23"/>
  <c r="P10" i="23"/>
  <c r="Q10" i="23" s="1"/>
  <c r="N22" i="23"/>
  <c r="O22" i="23" s="1"/>
  <c r="M22" i="23"/>
  <c r="P22" i="23"/>
  <c r="Q22" i="23" s="1"/>
  <c r="P28" i="33"/>
  <c r="Q28" i="33" s="1"/>
  <c r="M28" i="33"/>
  <c r="N28" i="33"/>
  <c r="O28" i="33" s="1"/>
  <c r="P16" i="35"/>
  <c r="Q16" i="35" s="1"/>
  <c r="M16" i="35"/>
  <c r="N16" i="35"/>
  <c r="O16" i="35" s="1"/>
  <c r="P8" i="23"/>
  <c r="Q8" i="23" s="1"/>
  <c r="M8" i="23"/>
  <c r="N8" i="23"/>
  <c r="O8" i="23" s="1"/>
  <c r="M35" i="33"/>
  <c r="N35" i="33"/>
  <c r="O35" i="33" s="1"/>
  <c r="P35" i="33"/>
  <c r="Q35" i="33" s="1"/>
  <c r="N34" i="35"/>
  <c r="O34" i="35" s="1"/>
  <c r="M34" i="35"/>
  <c r="N14" i="23"/>
  <c r="O14" i="23" s="1"/>
  <c r="M14" i="23"/>
  <c r="P14" i="23"/>
  <c r="Q14" i="23" s="1"/>
  <c r="N14" i="35"/>
  <c r="O14" i="35" s="1"/>
  <c r="M14" i="35"/>
  <c r="P14" i="35"/>
  <c r="Q14" i="35" s="1"/>
  <c r="N30" i="35"/>
  <c r="O30" i="35" s="1"/>
  <c r="M30" i="35"/>
  <c r="P30" i="35"/>
  <c r="Q30" i="35" s="1"/>
  <c r="P12" i="23"/>
  <c r="Q12" i="23" s="1"/>
  <c r="M12" i="23"/>
  <c r="N12" i="23"/>
  <c r="O12" i="23" s="1"/>
  <c r="M23" i="35"/>
  <c r="N23" i="35"/>
  <c r="O23" i="35" s="1"/>
  <c r="P23" i="35"/>
  <c r="Q23" i="35" s="1"/>
  <c r="N10" i="35"/>
  <c r="O10" i="35" s="1"/>
  <c r="P10" i="35"/>
  <c r="Q10" i="35" s="1"/>
  <c r="M10" i="35"/>
  <c r="P13" i="1"/>
  <c r="Q13" i="1" s="1"/>
  <c r="M13" i="1"/>
  <c r="N13" i="1"/>
  <c r="O13" i="1" s="1"/>
  <c r="N9" i="15" l="1"/>
  <c r="O9" i="15" s="1"/>
  <c r="N13" i="39"/>
  <c r="O13" i="39" s="1"/>
  <c r="P13" i="39"/>
  <c r="Q13" i="39" s="1"/>
  <c r="M13" i="39"/>
  <c r="P8" i="35"/>
  <c r="Q8" i="35" s="1"/>
  <c r="N34" i="15"/>
  <c r="O34" i="15" s="1"/>
  <c r="P34" i="15"/>
  <c r="Q34" i="15" s="1"/>
  <c r="M34" i="15"/>
  <c r="P29" i="13"/>
  <c r="Q29" i="13" s="1"/>
  <c r="M29" i="13"/>
  <c r="N29" i="13"/>
  <c r="O29" i="13" s="1"/>
  <c r="P24" i="39"/>
  <c r="Q24" i="39" s="1"/>
  <c r="N24" i="39"/>
  <c r="O24" i="39" s="1"/>
  <c r="M24" i="39"/>
  <c r="P14" i="41"/>
  <c r="Q14" i="41" s="1"/>
  <c r="M14" i="41"/>
  <c r="N14" i="41"/>
  <c r="O14" i="41" s="1"/>
  <c r="N29" i="39"/>
  <c r="O29" i="39" s="1"/>
  <c r="P29" i="39"/>
  <c r="Q29" i="39" s="1"/>
  <c r="M29" i="39"/>
  <c r="P9" i="41"/>
  <c r="Q9" i="41" s="1"/>
  <c r="N9" i="41"/>
  <c r="O9" i="41" s="1"/>
  <c r="M9" i="41"/>
  <c r="N19" i="19"/>
  <c r="O19" i="19" s="1"/>
  <c r="P19" i="19"/>
  <c r="Q19" i="19" s="1"/>
  <c r="M19" i="19"/>
  <c r="N23" i="39"/>
  <c r="O23" i="39" s="1"/>
  <c r="P23" i="39"/>
  <c r="Q23" i="39" s="1"/>
  <c r="M23" i="39"/>
  <c r="M21" i="39"/>
  <c r="N21" i="39"/>
  <c r="O21" i="39" s="1"/>
  <c r="P21" i="39"/>
  <c r="Q21" i="39" s="1"/>
  <c r="M20" i="13"/>
  <c r="P20" i="13"/>
  <c r="Q20" i="13" s="1"/>
  <c r="N20" i="13"/>
  <c r="O20" i="13" s="1"/>
  <c r="P15" i="41"/>
  <c r="Q15" i="41" s="1"/>
  <c r="N15" i="41"/>
  <c r="O15" i="41" s="1"/>
  <c r="M15" i="41"/>
  <c r="M13" i="19"/>
  <c r="P13" i="19"/>
  <c r="Q13" i="19" s="1"/>
  <c r="N13" i="19"/>
  <c r="O13" i="19" s="1"/>
  <c r="M26" i="19"/>
  <c r="N26" i="19"/>
  <c r="O26" i="19" s="1"/>
  <c r="P26" i="19"/>
  <c r="Q26" i="19" s="1"/>
  <c r="M16" i="13"/>
  <c r="P16" i="13"/>
  <c r="Q16" i="13" s="1"/>
  <c r="N16" i="13"/>
  <c r="O16" i="13" s="1"/>
  <c r="N26" i="13"/>
  <c r="O26" i="13" s="1"/>
  <c r="P26" i="13"/>
  <c r="Q26" i="13" s="1"/>
  <c r="M26" i="13"/>
  <c r="N34" i="39"/>
  <c r="O34" i="39" s="1"/>
  <c r="P34" i="39"/>
  <c r="Q34" i="39" s="1"/>
  <c r="M34" i="39"/>
  <c r="P13" i="41"/>
  <c r="Q13" i="41" s="1"/>
  <c r="N13" i="41"/>
  <c r="O13" i="41" s="1"/>
  <c r="M13" i="41"/>
  <c r="M28" i="35"/>
  <c r="P28" i="35"/>
  <c r="Q28" i="35" s="1"/>
  <c r="N28" i="35"/>
  <c r="O28" i="35" s="1"/>
  <c r="P12" i="13"/>
  <c r="Q12" i="13" s="1"/>
  <c r="M12" i="13"/>
  <c r="N12" i="13"/>
  <c r="O12" i="13" s="1"/>
  <c r="N20" i="39"/>
  <c r="O20" i="39" s="1"/>
  <c r="M20" i="39"/>
  <c r="P20" i="39"/>
  <c r="Q20" i="39" s="1"/>
  <c r="N30" i="39"/>
  <c r="O30" i="39" s="1"/>
  <c r="P30" i="39"/>
  <c r="Q30" i="39" s="1"/>
  <c r="M30" i="39"/>
  <c r="P15" i="35"/>
  <c r="Q15" i="35" s="1"/>
  <c r="M15" i="35"/>
  <c r="N15" i="35"/>
  <c r="O15" i="35" s="1"/>
  <c r="M27" i="33"/>
  <c r="P27" i="33"/>
  <c r="Q27" i="33" s="1"/>
  <c r="N27" i="33"/>
  <c r="O27" i="33" s="1"/>
  <c r="N11" i="19"/>
  <c r="O11" i="19" s="1"/>
  <c r="P11" i="19"/>
  <c r="Q11" i="19" s="1"/>
  <c r="M11" i="19"/>
  <c r="P18" i="19"/>
  <c r="Q18" i="19" s="1"/>
  <c r="M18" i="19"/>
  <c r="N18" i="19"/>
  <c r="O18" i="19" s="1"/>
  <c r="M15" i="13"/>
  <c r="N15" i="13"/>
  <c r="O15" i="13" s="1"/>
  <c r="P15" i="13"/>
  <c r="Q15" i="13" s="1"/>
  <c r="N26" i="39"/>
  <c r="O26" i="39" s="1"/>
  <c r="P26" i="39"/>
  <c r="Q26" i="39" s="1"/>
  <c r="M26" i="39"/>
  <c r="P18" i="41"/>
  <c r="Q18" i="41" s="1"/>
  <c r="N18" i="41"/>
  <c r="O18" i="41" s="1"/>
  <c r="M18" i="41"/>
  <c r="N21" i="41"/>
  <c r="O21" i="41" s="1"/>
  <c r="M21" i="41"/>
  <c r="P21" i="41"/>
  <c r="Q21" i="41" s="1"/>
  <c r="M24" i="35"/>
  <c r="P24" i="35"/>
  <c r="Q24" i="35" s="1"/>
  <c r="N24" i="35"/>
  <c r="O24" i="35" s="1"/>
  <c r="N30" i="19"/>
  <c r="O30" i="19" s="1"/>
  <c r="P30" i="19"/>
  <c r="Q30" i="19" s="1"/>
  <c r="M30" i="19"/>
  <c r="N14" i="13"/>
  <c r="O14" i="13" s="1"/>
  <c r="M14" i="13"/>
  <c r="P14" i="13"/>
  <c r="Q14" i="13" s="1"/>
  <c r="P20" i="41"/>
  <c r="Q20" i="41" s="1"/>
  <c r="N20" i="41"/>
  <c r="O20" i="41" s="1"/>
  <c r="M20" i="41"/>
  <c r="P9" i="35"/>
  <c r="Q9" i="35" s="1"/>
  <c r="M9" i="35"/>
  <c r="N9" i="35"/>
  <c r="O9" i="35" s="1"/>
  <c r="P13" i="35"/>
  <c r="Q13" i="35" s="1"/>
  <c r="M13" i="35"/>
  <c r="N13" i="35"/>
  <c r="O13" i="35" s="1"/>
  <c r="P8" i="33"/>
  <c r="Q8" i="33" s="1"/>
  <c r="N8" i="33"/>
  <c r="O8" i="33" s="1"/>
  <c r="M8" i="33"/>
  <c r="M16" i="19"/>
  <c r="P16" i="19"/>
  <c r="Q16" i="19" s="1"/>
  <c r="N16" i="19"/>
  <c r="O16" i="19" s="1"/>
  <c r="P18" i="15"/>
  <c r="Q18" i="15" s="1"/>
  <c r="M18" i="15"/>
  <c r="N18" i="15"/>
  <c r="O18" i="15" s="1"/>
  <c r="M35" i="15"/>
  <c r="P35" i="15"/>
  <c r="Q35" i="15" s="1"/>
  <c r="N35" i="15"/>
  <c r="O35" i="15" s="1"/>
  <c r="M32" i="13"/>
  <c r="N32" i="13"/>
  <c r="O32" i="13" s="1"/>
  <c r="P32" i="13"/>
  <c r="Q32" i="13" s="1"/>
  <c r="M31" i="13"/>
  <c r="P31" i="13"/>
  <c r="Q31" i="13" s="1"/>
  <c r="N31" i="13"/>
  <c r="O31" i="13" s="1"/>
  <c r="P22" i="41"/>
  <c r="Q22" i="41" s="1"/>
  <c r="N22" i="41"/>
  <c r="O22" i="41" s="1"/>
  <c r="M22" i="41"/>
  <c r="P17" i="41"/>
  <c r="Q17" i="41" s="1"/>
  <c r="N17" i="41"/>
  <c r="O17" i="41" s="1"/>
  <c r="M17" i="41"/>
  <c r="P14" i="19"/>
  <c r="Q14" i="19" s="1"/>
  <c r="N14" i="19"/>
  <c r="O14" i="19" s="1"/>
  <c r="M14" i="19"/>
  <c r="M22" i="19"/>
  <c r="P22" i="19"/>
  <c r="Q22" i="19" s="1"/>
  <c r="N22" i="19"/>
  <c r="O22" i="19" s="1"/>
  <c r="P22" i="13"/>
  <c r="Q22" i="13" s="1"/>
  <c r="M22" i="13"/>
  <c r="N22" i="13"/>
  <c r="O22" i="13" s="1"/>
  <c r="N13" i="13"/>
  <c r="O13" i="13" s="1"/>
  <c r="P13" i="13"/>
  <c r="Q13" i="13" s="1"/>
  <c r="M13" i="13"/>
  <c r="N14" i="39"/>
  <c r="O14" i="39" s="1"/>
  <c r="P14" i="39"/>
  <c r="Q14" i="39" s="1"/>
  <c r="M14" i="39"/>
  <c r="N27" i="39"/>
  <c r="O27" i="39" s="1"/>
  <c r="M27" i="39"/>
  <c r="P27" i="39"/>
  <c r="Q27" i="39" s="1"/>
  <c r="P31" i="39"/>
  <c r="Q31" i="39" s="1"/>
  <c r="M31" i="39"/>
  <c r="N31" i="39"/>
  <c r="O31" i="39" s="1"/>
  <c r="N33" i="39"/>
  <c r="O33" i="39" s="1"/>
  <c r="P33" i="39"/>
  <c r="Q33" i="39" s="1"/>
  <c r="M33" i="39"/>
  <c r="M35" i="35"/>
  <c r="N35" i="35"/>
  <c r="O35" i="35" s="1"/>
  <c r="P35" i="35"/>
  <c r="Q35" i="35" s="1"/>
  <c r="N26" i="15"/>
  <c r="O26" i="15" s="1"/>
  <c r="M26" i="15"/>
  <c r="P26" i="15"/>
  <c r="Q26" i="15" s="1"/>
  <c r="N32" i="39"/>
  <c r="O32" i="39" s="1"/>
  <c r="M32" i="39"/>
  <c r="P32" i="39"/>
  <c r="Q32" i="39" s="1"/>
  <c r="N10" i="39"/>
  <c r="O10" i="39" s="1"/>
  <c r="P10" i="39"/>
  <c r="Q10" i="39" s="1"/>
  <c r="M10" i="39"/>
  <c r="M8" i="39"/>
  <c r="N8" i="39"/>
  <c r="O8" i="39" s="1"/>
  <c r="P8" i="39"/>
  <c r="Q8" i="39" s="1"/>
  <c r="P17" i="39"/>
  <c r="Q17" i="39" s="1"/>
  <c r="M17" i="39"/>
  <c r="N17" i="39"/>
  <c r="O17" i="39" s="1"/>
  <c r="N20" i="33"/>
  <c r="O20" i="33" s="1"/>
  <c r="P20" i="33"/>
  <c r="Q20" i="33" s="1"/>
  <c r="M20" i="33"/>
  <c r="N12" i="19"/>
  <c r="O12" i="19" s="1"/>
  <c r="P12" i="19"/>
  <c r="Q12" i="19" s="1"/>
  <c r="M12" i="19"/>
  <c r="P28" i="15"/>
  <c r="Q28" i="15" s="1"/>
  <c r="M28" i="15"/>
  <c r="N28" i="15"/>
  <c r="O28" i="15" s="1"/>
  <c r="P11" i="13"/>
  <c r="Q11" i="13" s="1"/>
  <c r="M11" i="13"/>
  <c r="N11" i="13"/>
  <c r="O11" i="13" s="1"/>
  <c r="N11" i="39"/>
  <c r="O11" i="39" s="1"/>
  <c r="P11" i="39"/>
  <c r="Q11" i="39" s="1"/>
  <c r="M11" i="39"/>
  <c r="P23" i="41"/>
  <c r="Q23" i="41" s="1"/>
  <c r="M23" i="41"/>
  <c r="N23" i="41"/>
  <c r="O23" i="41" s="1"/>
  <c r="P29" i="33"/>
  <c r="Q29" i="33" s="1"/>
  <c r="N29" i="33"/>
  <c r="O29" i="33" s="1"/>
  <c r="M29" i="33"/>
  <c r="N35" i="39"/>
  <c r="O35" i="39" s="1"/>
  <c r="M35" i="39"/>
  <c r="P35" i="39"/>
  <c r="Q35" i="39" s="1"/>
  <c r="P29" i="15"/>
  <c r="Q29" i="15" s="1"/>
  <c r="N29" i="15"/>
  <c r="O29" i="15" s="1"/>
  <c r="M29" i="15"/>
  <c r="P33" i="33"/>
  <c r="Q33" i="33" s="1"/>
  <c r="M33" i="33"/>
  <c r="N33" i="33"/>
  <c r="O33" i="33" s="1"/>
  <c r="P27" i="13"/>
  <c r="Q27" i="13" s="1"/>
  <c r="M27" i="13"/>
  <c r="N27" i="13"/>
  <c r="O27" i="13" s="1"/>
  <c r="P31" i="41"/>
  <c r="Q31" i="41" s="1"/>
  <c r="N31" i="41"/>
  <c r="O31" i="41" s="1"/>
  <c r="M31" i="41"/>
  <c r="M16" i="41"/>
  <c r="N16" i="41"/>
  <c r="O16" i="41" s="1"/>
  <c r="P16" i="41"/>
  <c r="Q16" i="41" s="1"/>
  <c r="P19" i="41"/>
  <c r="Q19" i="41" s="1"/>
  <c r="N19" i="41"/>
  <c r="O19" i="41" s="1"/>
  <c r="M19" i="41"/>
  <c r="M12" i="35"/>
  <c r="N12" i="35"/>
  <c r="O12" i="35" s="1"/>
  <c r="P12" i="35"/>
  <c r="Q12" i="35" s="1"/>
  <c r="N34" i="19"/>
  <c r="O34" i="19" s="1"/>
  <c r="P34" i="19"/>
  <c r="Q34" i="19" s="1"/>
  <c r="M34" i="19"/>
  <c r="N19" i="39"/>
  <c r="O19" i="39" s="1"/>
  <c r="M19" i="39"/>
  <c r="P19" i="39"/>
  <c r="Q19" i="39" s="1"/>
  <c r="N25" i="39"/>
  <c r="O25" i="39" s="1"/>
  <c r="P25" i="39"/>
  <c r="Q25" i="39" s="1"/>
  <c r="M25" i="39"/>
  <c r="P10" i="41"/>
  <c r="Q10" i="41" s="1"/>
  <c r="M10" i="41"/>
  <c r="N10" i="41"/>
  <c r="O10" i="41" s="1"/>
  <c r="N29" i="41"/>
  <c r="O29" i="41" s="1"/>
  <c r="M29" i="41"/>
  <c r="P29" i="41"/>
  <c r="Q29" i="41" s="1"/>
  <c r="M20" i="35"/>
  <c r="N20" i="35"/>
  <c r="O20" i="35" s="1"/>
  <c r="P20" i="35"/>
  <c r="Q20" i="35" s="1"/>
  <c r="N27" i="19"/>
  <c r="O27" i="19" s="1"/>
  <c r="M27" i="19"/>
  <c r="P27" i="19"/>
  <c r="Q27" i="19" s="1"/>
  <c r="P15" i="15"/>
  <c r="Q15" i="15" s="1"/>
  <c r="N15" i="15"/>
  <c r="O15" i="15" s="1"/>
  <c r="M15" i="15"/>
  <c r="N12" i="39"/>
  <c r="O12" i="39" s="1"/>
  <c r="M12" i="39"/>
  <c r="P12" i="39"/>
  <c r="Q12" i="39" s="1"/>
  <c r="N28" i="39"/>
  <c r="O28" i="39" s="1"/>
  <c r="M28" i="39"/>
  <c r="P28" i="39"/>
  <c r="Q28" i="39" s="1"/>
  <c r="N22" i="39"/>
  <c r="O22" i="39" s="1"/>
  <c r="P22" i="39"/>
  <c r="Q22" i="39" s="1"/>
  <c r="M22" i="39"/>
  <c r="N9" i="39"/>
  <c r="O9" i="39" s="1"/>
  <c r="P9" i="39"/>
  <c r="Q9" i="39" s="1"/>
  <c r="M9" i="39"/>
  <c r="P12" i="41"/>
  <c r="Q12" i="41" s="1"/>
  <c r="N12" i="41"/>
  <c r="O12" i="41" s="1"/>
  <c r="M12" i="41"/>
  <c r="P25" i="13"/>
  <c r="Q25" i="13" s="1"/>
  <c r="M25" i="13"/>
  <c r="N25" i="13"/>
  <c r="O25" i="13" s="1"/>
</calcChain>
</file>

<file path=xl/sharedStrings.xml><?xml version="1.0" encoding="utf-8"?>
<sst xmlns="http://schemas.openxmlformats.org/spreadsheetml/2006/main" count="351" uniqueCount="92">
  <si>
    <t>L4</t>
  </si>
  <si>
    <t xml:space="preserve"> </t>
  </si>
  <si>
    <t>LOGISTIEK PERSONEEL KLASSE 4</t>
  </si>
  <si>
    <t>Barema 1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</si>
  <si>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</si>
  <si>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</si>
  <si>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</si>
  <si>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</si>
  <si>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</si>
  <si>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</si>
  <si>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</si>
  <si>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</si>
  <si>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</si>
  <si>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</si>
  <si>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OVERZICHT</t>
  </si>
  <si>
    <t>Logistiek personeel klasse 4</t>
  </si>
  <si>
    <t>Barema 7</t>
  </si>
  <si>
    <t>L3</t>
  </si>
  <si>
    <t>Barema 8</t>
  </si>
  <si>
    <t xml:space="preserve">L2    </t>
  </si>
  <si>
    <t>Logistiek personeel klasse 2</t>
  </si>
  <si>
    <t>Barema 9</t>
  </si>
  <si>
    <t>A1</t>
  </si>
  <si>
    <t>Barema 10</t>
  </si>
  <si>
    <t>A2</t>
  </si>
  <si>
    <t>Barema 12</t>
  </si>
  <si>
    <t>A3</t>
  </si>
  <si>
    <t>Administratief personeel klasse 3</t>
  </si>
  <si>
    <t>Barema 13</t>
  </si>
  <si>
    <t>MV2</t>
  </si>
  <si>
    <t>Barema 14</t>
  </si>
  <si>
    <t>B3</t>
  </si>
  <si>
    <t>Barema 15</t>
  </si>
  <si>
    <t>B2B</t>
  </si>
  <si>
    <t>Barema 16</t>
  </si>
  <si>
    <t>B2A</t>
  </si>
  <si>
    <t>Barema 17</t>
  </si>
  <si>
    <t>B1c</t>
  </si>
  <si>
    <t>Barema 18</t>
  </si>
  <si>
    <t>B1b</t>
  </si>
  <si>
    <t>Barema 20</t>
  </si>
  <si>
    <t>MV1</t>
  </si>
  <si>
    <t>Barema 21</t>
  </si>
  <si>
    <t>L1</t>
  </si>
  <si>
    <t>Barema 23</t>
  </si>
  <si>
    <t>K3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</si>
  <si>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</si>
  <si>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</si>
  <si>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</si>
  <si>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</si>
  <si>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</si>
  <si>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</si>
  <si>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</si>
  <si>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PERSONEEL KLASSE 2</t>
  </si>
  <si>
    <t>ADMINISTRATIEF + LOGISTIEK PERSONEEL KLASSE 1</t>
  </si>
  <si>
    <t>ADMINISTRATIEF PERSONEEL KLASSE 3</t>
  </si>
  <si>
    <t>B1C</t>
  </si>
  <si>
    <t>GENEESHEER OMNIPRACTICUS</t>
  </si>
  <si>
    <t>GENEESHEER SPECIALIST</t>
  </si>
  <si>
    <t>GEWAARBORGD  INKOMEN</t>
  </si>
  <si>
    <t>L2</t>
  </si>
  <si>
    <t>Barema</t>
  </si>
  <si>
    <t>MV1bis</t>
  </si>
  <si>
    <t>Dienstverantwoordelijke in DVO</t>
  </si>
  <si>
    <t>Opmerking: Lager dan gewaarborgd inkomen</t>
  </si>
  <si>
    <t>DIENSTVERANTWOORDELIJKEN IN DVO</t>
  </si>
  <si>
    <t>basis = 01/03/2012 (100%)</t>
  </si>
  <si>
    <t>1 maart 2012</t>
  </si>
  <si>
    <t>Begeleidend personeel klasse 3</t>
  </si>
  <si>
    <t>BEGELEIDEND PERSONEEL KLASSE 3</t>
  </si>
  <si>
    <t xml:space="preserve">Begeleidend personeel klasse 2B </t>
  </si>
  <si>
    <t>BEGELEIDEND PERSONEEL KLASSE 2B</t>
  </si>
  <si>
    <t>Begeleidend personeel klasse 2A</t>
  </si>
  <si>
    <t>BEGELEIDEND PERSONEEL KLASSE 2A</t>
  </si>
  <si>
    <t>BEGELEIDEND PERSONEEL KLASSE 1</t>
  </si>
  <si>
    <t>Begeleidend personeel klasse 1</t>
  </si>
  <si>
    <t>Gebrevetteerde verpleegkundige</t>
  </si>
  <si>
    <t>GEBREVETTEERDE VERPLEEGKUNDIGE</t>
  </si>
  <si>
    <t>Sociaal, verpleegkundig, paramedisch en therapeutisch personeel</t>
  </si>
  <si>
    <t>LICENTIATEN / MASTERS</t>
  </si>
  <si>
    <t>Licentiaten / masters</t>
  </si>
  <si>
    <t>Logistiek personeel klasse 3</t>
  </si>
  <si>
    <t>LOGISTIEK PERSONEEL KLASSE 3</t>
  </si>
  <si>
    <t>Administratief personeel klasse 2</t>
  </si>
  <si>
    <t>ADMINISTRATIEF PERSONEEL KLASSE 2</t>
  </si>
  <si>
    <t>Administratief + Logistiek personeel klasse 1</t>
  </si>
  <si>
    <t>Diensthoofd in de erkende kinderdagverblijven</t>
  </si>
  <si>
    <t>DIENSTHOOFD IN  DE ERKENDE KINDERDAGVERBLIJVEN</t>
  </si>
  <si>
    <t>Directie in de erkende kinderdagverblijven</t>
  </si>
  <si>
    <t>DIRECTIE IN DE ERKENDE KINDERDAGVERBLIJVEN</t>
  </si>
  <si>
    <t>coëfficiënt:</t>
  </si>
  <si>
    <t>SOCIAAL, VERPLEEGKUNDIG, PARAMEDISCH &amp; THERAPEUTISCH PERSONEEL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</si>
</sst>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d\ mmmm\ yyyy"/>
  </numFmts>
  <fonts count="16" x14ac:knownFonts="1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b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quotePrefix="1" applyNumberFormat="1" applyFont="1" applyAlignment="1">
      <alignment horizontal="right"/>
    </xf>
    <xf numFmtId="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9" fillId="0" borderId="0" xfId="0" applyFont="1"/>
    <xf numFmtId="15" fontId="1" fillId="0" borderId="0" xfId="0" applyNumberFormat="1" applyFont="1"/>
    <xf numFmtId="0" fontId="10" fillId="0" borderId="0" xfId="1" applyAlignment="1" applyProtection="1"/>
    <xf numFmtId="2" fontId="1" fillId="0" borderId="0" xfId="0" applyNumberFormat="1" applyFont="1"/>
    <xf numFmtId="0" fontId="11" fillId="2" borderId="2" xfId="0" applyFont="1" applyFill="1" applyBorder="1" applyAlignment="1"/>
    <xf numFmtId="0" fontId="12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4" fillId="0" borderId="0" xfId="2" applyFont="1"/>
    <xf numFmtId="164" fontId="15" fillId="0" borderId="0" xfId="2" applyNumberFormat="1" applyFont="1"/>
    <xf numFmtId="0" fontId="13" fillId="0" borderId="0" xfId="2" applyFont="1"/>
    <xf numFmtId="164" fontId="13" fillId="0" borderId="0" xfId="2" applyNumberFormat="1" applyFont="1"/>
    <xf numFmtId="0" fontId="13" fillId="0" borderId="1" xfId="2" applyBorder="1"/>
    <xf numFmtId="0" fontId="13" fillId="0" borderId="4" xfId="2" applyBorder="1" applyAlignment="1">
      <alignment horizontal="centerContinuous"/>
    </xf>
    <xf numFmtId="0" fontId="13" fillId="0" borderId="3" xfId="2" applyBorder="1" applyAlignment="1">
      <alignment horizontal="centerContinuous"/>
    </xf>
    <xf numFmtId="0" fontId="13" fillId="0" borderId="5" xfId="2" applyBorder="1"/>
    <xf numFmtId="0" fontId="13" fillId="0" borderId="0" xfId="2" applyBorder="1" applyAlignment="1">
      <alignment horizontal="center"/>
    </xf>
    <xf numFmtId="0" fontId="13" fillId="0" borderId="0" xfId="2" applyBorder="1" applyAlignment="1">
      <alignment horizontal="centerContinuous"/>
    </xf>
    <xf numFmtId="0" fontId="13" fillId="0" borderId="7" xfId="2" applyBorder="1" applyAlignment="1">
      <alignment horizontal="centerContinuous"/>
    </xf>
    <xf numFmtId="0" fontId="13" fillId="0" borderId="4" xfId="2" applyBorder="1" applyAlignment="1"/>
    <xf numFmtId="165" fontId="13" fillId="0" borderId="5" xfId="2" applyNumberFormat="1" applyBorder="1"/>
    <xf numFmtId="0" fontId="13" fillId="0" borderId="8" xfId="2" applyBorder="1"/>
    <xf numFmtId="0" fontId="13" fillId="0" borderId="11" xfId="2" applyBorder="1" applyAlignment="1">
      <alignment horizontal="center"/>
    </xf>
    <xf numFmtId="0" fontId="13" fillId="0" borderId="0" xfId="2"/>
    <xf numFmtId="15" fontId="14" fillId="0" borderId="0" xfId="2" applyNumberFormat="1" applyFont="1"/>
    <xf numFmtId="0" fontId="1" fillId="0" borderId="0" xfId="0" applyFont="1" applyFill="1"/>
    <xf numFmtId="0" fontId="1" fillId="0" borderId="0" xfId="0" applyFont="1" applyAlignment="1">
      <alignment horizontal="right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13" fillId="0" borderId="9" xfId="2" applyBorder="1" applyAlignment="1">
      <alignment horizontal="center"/>
    </xf>
    <xf numFmtId="0" fontId="13" fillId="0" borderId="10" xfId="2" applyBorder="1" applyAlignment="1">
      <alignment horizontal="center"/>
    </xf>
    <xf numFmtId="165" fontId="13" fillId="0" borderId="6" xfId="2" applyNumberFormat="1" applyBorder="1" applyAlignment="1">
      <alignment horizontal="center"/>
    </xf>
    <xf numFmtId="165" fontId="13" fillId="0" borderId="7" xfId="2" applyNumberFormat="1" applyBorder="1" applyAlignment="1">
      <alignment horizontal="center"/>
    </xf>
    <xf numFmtId="4" fontId="13" fillId="0" borderId="6" xfId="2" applyNumberFormat="1" applyBorder="1" applyAlignment="1">
      <alignment horizontal="center"/>
    </xf>
    <xf numFmtId="0" fontId="13" fillId="0" borderId="7" xfId="2" applyBorder="1"/>
    <xf numFmtId="4" fontId="13" fillId="0" borderId="7" xfId="2" applyNumberFormat="1" applyBorder="1" applyAlignment="1">
      <alignment horizontal="center"/>
    </xf>
    <xf numFmtId="0" fontId="13" fillId="0" borderId="2" xfId="2" applyBorder="1" applyAlignment="1">
      <alignment horizontal="center"/>
    </xf>
    <xf numFmtId="0" fontId="13" fillId="0" borderId="3" xfId="2" applyBorder="1" applyAlignment="1">
      <alignment horizontal="center"/>
    </xf>
    <xf numFmtId="0" fontId="13" fillId="0" borderId="2" xfId="2" applyBorder="1" applyAlignment="1"/>
    <xf numFmtId="0" fontId="13" fillId="0" borderId="3" xfId="2" applyBorder="1" applyAlignment="1"/>
    <xf numFmtId="0" fontId="13" fillId="0" borderId="0" xfId="2" applyBorder="1" applyAlignment="1">
      <alignment horizontal="center"/>
    </xf>
    <xf numFmtId="0" fontId="13" fillId="0" borderId="7" xfId="2" applyBorder="1" applyAlignment="1">
      <alignment horizontal="center"/>
    </xf>
    <xf numFmtId="49" fontId="13" fillId="0" borderId="9" xfId="2" applyNumberFormat="1" applyFont="1" applyBorder="1" applyAlignment="1">
      <alignment horizontal="center"/>
    </xf>
    <xf numFmtId="49" fontId="13" fillId="0" borderId="10" xfId="2" applyNumberFormat="1" applyBorder="1" applyAlignment="1">
      <alignment horizontal="center"/>
    </xf>
    <xf numFmtId="166" fontId="13" fillId="0" borderId="9" xfId="2" applyNumberFormat="1" applyBorder="1" applyAlignment="1">
      <alignment horizontal="center"/>
    </xf>
    <xf numFmtId="166" fontId="13" fillId="0" borderId="10" xfId="2" applyNumberFormat="1" applyBorder="1" applyAlignment="1">
      <alignment horizontal="center"/>
    </xf>
    <xf numFmtId="0" fontId="13" fillId="0" borderId="9" xfId="2" applyBorder="1" applyAlignment="1"/>
    <xf numFmtId="0" fontId="13" fillId="0" borderId="10" xfId="2" applyBorder="1" applyAlignment="1"/>
    <xf numFmtId="9" fontId="13" fillId="0" borderId="9" xfId="2" applyNumberFormat="1" applyBorder="1" applyAlignment="1">
      <alignment horizontal="center"/>
    </xf>
    <xf numFmtId="9" fontId="13" fillId="0" borderId="11" xfId="2" applyNumberFormat="1" applyBorder="1" applyAlignment="1">
      <alignment horizontal="center"/>
    </xf>
    <xf numFmtId="9" fontId="13" fillId="0" borderId="10" xfId="2" applyNumberFormat="1" applyBorder="1" applyAlignment="1">
      <alignment horizontal="center"/>
    </xf>
    <xf numFmtId="0" fontId="13" fillId="0" borderId="4" xfId="2" applyBorder="1" applyAlignment="1">
      <alignment horizontal="center"/>
    </xf>
    <xf numFmtId="9" fontId="13" fillId="0" borderId="6" xfId="2" applyNumberFormat="1" applyBorder="1" applyAlignment="1">
      <alignment horizontal="center"/>
    </xf>
    <xf numFmtId="9" fontId="13" fillId="0" borderId="7" xfId="2" applyNumberFormat="1" applyBorder="1" applyAlignment="1">
      <alignment horizontal="center"/>
    </xf>
    <xf numFmtId="0" fontId="13" fillId="0" borderId="6" xfId="2" applyBorder="1" applyAlignment="1">
      <alignment horizontal="center"/>
    </xf>
    <xf numFmtId="0" fontId="13" fillId="0" borderId="0" xfId="2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Normal="100" workbookViewId="0"/>
  </sheetViews>
  <sheetFormatPr defaultRowHeight="12.75" x14ac:dyDescent="0.2"/>
  <cols>
    <col min="1" max="1" width="14.7109375" customWidth="1"/>
    <col min="2" max="2" width="17.140625" customWidth="1"/>
    <col min="3" max="3" width="57.42578125" bestFit="1" customWidth="1"/>
    <col min="4" max="4" width="11.85546875" bestFit="1" customWidth="1"/>
  </cols>
  <sheetData>
    <row r="1" spans="1:4" ht="15" x14ac:dyDescent="0.3">
      <c r="A1" s="1"/>
      <c r="B1" s="1"/>
      <c r="C1" s="1"/>
      <c r="D1" s="1"/>
    </row>
    <row r="2" spans="1:4" ht="15" x14ac:dyDescent="0.3">
      <c r="A2" s="1"/>
      <c r="B2" s="1"/>
      <c r="C2" s="1"/>
      <c r="D2" s="1"/>
    </row>
    <row r="3" spans="1:4" ht="15" x14ac:dyDescent="0.3">
      <c r="A3" s="1" t="s">
        <v>14</v>
      </c>
      <c r="B3" s="1"/>
      <c r="C3" s="3">
        <v>42552</v>
      </c>
    </row>
    <row r="4" spans="1:4" ht="15" x14ac:dyDescent="0.3">
      <c r="A4" s="1"/>
      <c r="B4" s="1"/>
      <c r="C4" s="1"/>
      <c r="D4" s="1"/>
    </row>
    <row r="5" spans="1:4" ht="15" x14ac:dyDescent="0.3">
      <c r="A5" s="1"/>
      <c r="B5" s="1"/>
      <c r="C5" s="1"/>
      <c r="D5" s="1"/>
    </row>
    <row r="6" spans="1:4" ht="15" x14ac:dyDescent="0.3">
      <c r="A6" s="35" t="s">
        <v>3</v>
      </c>
      <c r="B6" s="1" t="s">
        <v>0</v>
      </c>
      <c r="C6" s="58" t="s">
        <v>15</v>
      </c>
      <c r="D6" s="1"/>
    </row>
    <row r="7" spans="1:4" ht="15" x14ac:dyDescent="0.3">
      <c r="A7" s="35" t="s">
        <v>16</v>
      </c>
      <c r="B7" s="1" t="s">
        <v>17</v>
      </c>
      <c r="C7" s="58" t="s">
        <v>81</v>
      </c>
      <c r="D7" s="1"/>
    </row>
    <row r="8" spans="1:4" ht="15" x14ac:dyDescent="0.3">
      <c r="A8" s="35" t="s">
        <v>18</v>
      </c>
      <c r="B8" s="1" t="s">
        <v>19</v>
      </c>
      <c r="C8" s="58" t="s">
        <v>20</v>
      </c>
      <c r="D8" s="1"/>
    </row>
    <row r="9" spans="1:4" ht="15" x14ac:dyDescent="0.3">
      <c r="A9" s="35" t="s">
        <v>21</v>
      </c>
      <c r="B9" s="1" t="s">
        <v>22</v>
      </c>
      <c r="C9" s="58" t="s">
        <v>85</v>
      </c>
      <c r="D9" s="1"/>
    </row>
    <row r="10" spans="1:4" ht="15" x14ac:dyDescent="0.3">
      <c r="A10" s="35" t="s">
        <v>23</v>
      </c>
      <c r="B10" s="1" t="s">
        <v>24</v>
      </c>
      <c r="C10" s="58" t="s">
        <v>83</v>
      </c>
      <c r="D10" s="1"/>
    </row>
    <row r="11" spans="1:4" ht="15" x14ac:dyDescent="0.3">
      <c r="A11" s="35" t="s">
        <v>25</v>
      </c>
      <c r="B11" s="1" t="s">
        <v>26</v>
      </c>
      <c r="C11" s="58" t="s">
        <v>27</v>
      </c>
      <c r="D11" s="1"/>
    </row>
    <row r="12" spans="1:4" ht="15" x14ac:dyDescent="0.3">
      <c r="A12" s="35" t="s">
        <v>28</v>
      </c>
      <c r="B12" s="4" t="s">
        <v>29</v>
      </c>
      <c r="C12" s="58" t="s">
        <v>76</v>
      </c>
      <c r="D12" s="1"/>
    </row>
    <row r="13" spans="1:4" ht="15" x14ac:dyDescent="0.3">
      <c r="A13" s="35" t="s">
        <v>30</v>
      </c>
      <c r="B13" s="1" t="s">
        <v>31</v>
      </c>
      <c r="C13" s="58" t="s">
        <v>68</v>
      </c>
      <c r="D13" s="1"/>
    </row>
    <row r="14" spans="1:4" ht="15" x14ac:dyDescent="0.3">
      <c r="A14" s="35" t="s">
        <v>32</v>
      </c>
      <c r="B14" s="1" t="s">
        <v>33</v>
      </c>
      <c r="C14" s="58" t="s">
        <v>70</v>
      </c>
      <c r="D14" s="1"/>
    </row>
    <row r="15" spans="1:4" ht="15" x14ac:dyDescent="0.3">
      <c r="A15" s="35" t="s">
        <v>34</v>
      </c>
      <c r="B15" s="1" t="s">
        <v>35</v>
      </c>
      <c r="C15" s="58" t="s">
        <v>72</v>
      </c>
      <c r="D15" s="1"/>
    </row>
    <row r="16" spans="1:4" ht="15" x14ac:dyDescent="0.3">
      <c r="A16" s="35" t="s">
        <v>36</v>
      </c>
      <c r="B16" s="1" t="s">
        <v>37</v>
      </c>
      <c r="C16" s="58" t="s">
        <v>75</v>
      </c>
      <c r="D16" s="1"/>
    </row>
    <row r="17" spans="1:4" ht="15" x14ac:dyDescent="0.3">
      <c r="A17" s="35" t="s">
        <v>38</v>
      </c>
      <c r="B17" s="1" t="s">
        <v>39</v>
      </c>
      <c r="C17" s="58" t="s">
        <v>86</v>
      </c>
      <c r="D17" s="1"/>
    </row>
    <row r="18" spans="1:4" ht="15" x14ac:dyDescent="0.3">
      <c r="A18" s="35" t="s">
        <v>40</v>
      </c>
      <c r="B18" s="1" t="s">
        <v>41</v>
      </c>
      <c r="C18" s="58" t="s">
        <v>78</v>
      </c>
      <c r="D18" s="1"/>
    </row>
    <row r="19" spans="1:4" ht="15" x14ac:dyDescent="0.3">
      <c r="A19" s="35" t="s">
        <v>61</v>
      </c>
      <c r="B19" s="1" t="s">
        <v>62</v>
      </c>
      <c r="C19" s="58" t="s">
        <v>63</v>
      </c>
      <c r="D19" s="1"/>
    </row>
    <row r="20" spans="1:4" ht="15" x14ac:dyDescent="0.3">
      <c r="A20" s="35" t="s">
        <v>42</v>
      </c>
      <c r="B20" s="1" t="s">
        <v>43</v>
      </c>
      <c r="C20" s="58" t="s">
        <v>80</v>
      </c>
      <c r="D20" s="1"/>
    </row>
    <row r="21" spans="1:4" ht="15" x14ac:dyDescent="0.3">
      <c r="A21" s="35" t="s">
        <v>44</v>
      </c>
      <c r="B21" s="1" t="s">
        <v>45</v>
      </c>
      <c r="C21" s="58" t="s">
        <v>88</v>
      </c>
      <c r="D21" s="1"/>
    </row>
    <row r="22" spans="1:4" ht="15" x14ac:dyDescent="0.3">
      <c r="A22" s="35" t="s">
        <v>46</v>
      </c>
      <c r="B22" s="1" t="s">
        <v>47</v>
      </c>
      <c r="C22" s="58" t="s">
        <v>48</v>
      </c>
      <c r="D22" s="1"/>
    </row>
    <row r="23" spans="1:4" ht="15" x14ac:dyDescent="0.3">
      <c r="A23" s="35" t="s">
        <v>49</v>
      </c>
      <c r="B23" s="1" t="s">
        <v>50</v>
      </c>
      <c r="C23" s="58" t="s">
        <v>51</v>
      </c>
      <c r="D23" s="1"/>
    </row>
    <row r="24" spans="1:4" ht="15" x14ac:dyDescent="0.3">
      <c r="A24" s="1"/>
      <c r="B24" s="1"/>
      <c r="C24" s="35" t="s">
        <v>52</v>
      </c>
      <c r="D24" s="1"/>
    </row>
  </sheetData>
  <phoneticPr fontId="0" type="noConversion"/>
  <hyperlinks>
    <hyperlink ref="A6" location="LOG4!A1" display="Barema 1"/>
    <hyperlink ref="A7" location="'LOG3 (2)'!A1" display="Barema 7"/>
    <hyperlink ref="A8" location="LOG2!A1" display="Barema 8"/>
    <hyperlink ref="A9" location="ADM1!A1" display="Barema 9"/>
    <hyperlink ref="A10" location="ADM2!A1" display="Barema 10"/>
    <hyperlink ref="A11" location="ADM3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MV1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33</v>
      </c>
      <c r="B1" s="5" t="s">
        <v>1</v>
      </c>
      <c r="C1" s="5" t="s">
        <v>71</v>
      </c>
      <c r="D1" s="5"/>
      <c r="E1" s="6"/>
      <c r="G1" s="5"/>
      <c r="H1" s="5"/>
      <c r="N1" s="34">
        <f>D6</f>
        <v>42552</v>
      </c>
      <c r="Q1" s="8" t="s">
        <v>32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17110.62</v>
      </c>
      <c r="C8" s="61"/>
      <c r="D8" s="60">
        <f t="shared" ref="D8:D35" si="0">B8*$U$2</f>
        <v>22134.298031999999</v>
      </c>
      <c r="E8" s="64">
        <f t="shared" ref="E8:E35" si="1">D8/40.3399</f>
        <v>548.69491575338554</v>
      </c>
      <c r="F8" s="60">
        <f t="shared" ref="F8:F35" si="2">B8/12*$U$2</f>
        <v>1844.5248360000001</v>
      </c>
      <c r="G8" s="64">
        <f t="shared" ref="G8:G35" si="3">F8/40.3399</f>
        <v>45.724576312782133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11.201567829959513</v>
      </c>
      <c r="M8" s="82">
        <f t="shared" ref="M8:M35" si="9">L8/40.3399</f>
        <v>0.27767961323551899</v>
      </c>
      <c r="N8" s="81">
        <f t="shared" ref="N8:N35" si="10">L8/2</f>
        <v>5.6007839149797567</v>
      </c>
      <c r="O8" s="82">
        <f t="shared" ref="O8:O35" si="11">N8/40.3399</f>
        <v>0.13883980661775949</v>
      </c>
      <c r="P8" s="81">
        <f t="shared" ref="P8:P35" si="12">L8/5</f>
        <v>2.2403135659919027</v>
      </c>
      <c r="Q8" s="82">
        <f t="shared" ref="Q8:Q35" si="13">P8/40.3399</f>
        <v>5.5535922647103803E-2</v>
      </c>
      <c r="R8" s="23">
        <f t="shared" ref="R8:R35" si="14">(F8+H8)/1976*12</f>
        <v>11.799288279352226</v>
      </c>
      <c r="S8" s="23">
        <f t="shared" ref="S8:S35" si="15">R8/40.3399</f>
        <v>0.29249671613841943</v>
      </c>
      <c r="T8" s="81">
        <f t="shared" ref="T8:T35" si="16">D8/2080</f>
        <v>10.641489438461537</v>
      </c>
      <c r="U8" s="82">
        <f t="shared" ref="U8:U35" si="17">T8/40.3399</f>
        <v>0.26379563257374306</v>
      </c>
      <c r="W8" s="36"/>
    </row>
    <row r="9" spans="1:23" x14ac:dyDescent="0.3">
      <c r="A9" s="16">
        <f t="shared" ref="A9:A35" si="18">+A8+1</f>
        <v>1</v>
      </c>
      <c r="B9" s="60">
        <v>17440.61</v>
      </c>
      <c r="C9" s="61"/>
      <c r="D9" s="60">
        <f t="shared" si="0"/>
        <v>22561.173096000002</v>
      </c>
      <c r="E9" s="64">
        <f t="shared" si="1"/>
        <v>559.27687217866185</v>
      </c>
      <c r="F9" s="60">
        <f t="shared" si="2"/>
        <v>1880.0977580000001</v>
      </c>
      <c r="G9" s="64">
        <f t="shared" si="3"/>
        <v>46.606406014888485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11.417597720647775</v>
      </c>
      <c r="M9" s="82">
        <f t="shared" si="9"/>
        <v>0.28303485434142811</v>
      </c>
      <c r="N9" s="81">
        <f t="shared" si="10"/>
        <v>5.7087988603238875</v>
      </c>
      <c r="O9" s="82">
        <f t="shared" si="11"/>
        <v>0.14151742717071406</v>
      </c>
      <c r="P9" s="81">
        <f t="shared" si="12"/>
        <v>2.2835195441295548</v>
      </c>
      <c r="Q9" s="82">
        <f t="shared" si="13"/>
        <v>5.6606970868285617E-2</v>
      </c>
      <c r="R9" s="23">
        <f t="shared" si="14"/>
        <v>12.015318170040487</v>
      </c>
      <c r="S9" s="23">
        <f t="shared" si="15"/>
        <v>0.2978519572443285</v>
      </c>
      <c r="T9" s="81">
        <f t="shared" si="16"/>
        <v>10.846717834615387</v>
      </c>
      <c r="U9" s="82">
        <f t="shared" si="17"/>
        <v>0.26888311162435669</v>
      </c>
      <c r="W9" s="36"/>
    </row>
    <row r="10" spans="1:23" x14ac:dyDescent="0.3">
      <c r="A10" s="16">
        <f t="shared" si="18"/>
        <v>2</v>
      </c>
      <c r="B10" s="60">
        <v>17814.82</v>
      </c>
      <c r="C10" s="61"/>
      <c r="D10" s="60">
        <f t="shared" si="0"/>
        <v>23045.251152000001</v>
      </c>
      <c r="E10" s="64">
        <f t="shared" si="1"/>
        <v>571.27685373538361</v>
      </c>
      <c r="F10" s="60">
        <f t="shared" si="2"/>
        <v>1920.4375960000002</v>
      </c>
      <c r="G10" s="64">
        <f t="shared" si="3"/>
        <v>47.606404477948637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11.662576493927126</v>
      </c>
      <c r="M10" s="82">
        <f t="shared" si="9"/>
        <v>0.28910771950171238</v>
      </c>
      <c r="N10" s="81">
        <f t="shared" si="10"/>
        <v>5.8312882469635632</v>
      </c>
      <c r="O10" s="82">
        <f t="shared" si="11"/>
        <v>0.14455385975085619</v>
      </c>
      <c r="P10" s="81">
        <f t="shared" si="12"/>
        <v>2.3325152987854252</v>
      </c>
      <c r="Q10" s="82">
        <f t="shared" si="13"/>
        <v>5.782154390034247E-2</v>
      </c>
      <c r="R10" s="23">
        <f t="shared" si="14"/>
        <v>12.26029694331984</v>
      </c>
      <c r="S10" s="23">
        <f t="shared" si="15"/>
        <v>0.30392482240461283</v>
      </c>
      <c r="T10" s="81">
        <f t="shared" si="16"/>
        <v>11.07944766923077</v>
      </c>
      <c r="U10" s="82">
        <f t="shared" si="17"/>
        <v>0.27465233352662677</v>
      </c>
      <c r="W10" s="36"/>
    </row>
    <row r="11" spans="1:23" x14ac:dyDescent="0.3">
      <c r="A11" s="16">
        <f t="shared" si="18"/>
        <v>3</v>
      </c>
      <c r="B11" s="60">
        <v>18486.04</v>
      </c>
      <c r="C11" s="61"/>
      <c r="D11" s="60">
        <f t="shared" si="0"/>
        <v>23913.541344000001</v>
      </c>
      <c r="E11" s="64">
        <f t="shared" si="1"/>
        <v>592.80120535747483</v>
      </c>
      <c r="F11" s="60">
        <f t="shared" si="2"/>
        <v>1992.795112</v>
      </c>
      <c r="G11" s="64">
        <f t="shared" si="3"/>
        <v>49.400100446456236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12.10199460728745</v>
      </c>
      <c r="M11" s="82">
        <f t="shared" si="9"/>
        <v>0.30000060999872213</v>
      </c>
      <c r="N11" s="81">
        <f t="shared" si="10"/>
        <v>6.050997303643725</v>
      </c>
      <c r="O11" s="82">
        <f t="shared" si="11"/>
        <v>0.15000030499936107</v>
      </c>
      <c r="P11" s="81">
        <f t="shared" si="12"/>
        <v>2.4203989214574899</v>
      </c>
      <c r="Q11" s="82">
        <f t="shared" si="13"/>
        <v>6.0000121999744423E-2</v>
      </c>
      <c r="R11" s="23">
        <f t="shared" si="14"/>
        <v>12.699715056680162</v>
      </c>
      <c r="S11" s="23">
        <f t="shared" si="15"/>
        <v>0.31481771290162253</v>
      </c>
      <c r="T11" s="81">
        <f t="shared" si="16"/>
        <v>11.496894876923077</v>
      </c>
      <c r="U11" s="82">
        <f t="shared" si="17"/>
        <v>0.28500057949878599</v>
      </c>
      <c r="W11" s="36"/>
    </row>
    <row r="12" spans="1:23" x14ac:dyDescent="0.3">
      <c r="A12" s="16">
        <f t="shared" si="18"/>
        <v>4</v>
      </c>
      <c r="B12" s="60">
        <v>19153.23</v>
      </c>
      <c r="C12" s="61"/>
      <c r="D12" s="60">
        <f t="shared" si="0"/>
        <v>24776.618328</v>
      </c>
      <c r="E12" s="64">
        <f t="shared" si="1"/>
        <v>614.19632492891651</v>
      </c>
      <c r="F12" s="60">
        <f t="shared" si="2"/>
        <v>2064.718194</v>
      </c>
      <c r="G12" s="64">
        <f t="shared" si="3"/>
        <v>51.183027077409712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12.538774457489879</v>
      </c>
      <c r="M12" s="82">
        <f t="shared" si="9"/>
        <v>0.31082809966038288</v>
      </c>
      <c r="N12" s="81">
        <f t="shared" si="10"/>
        <v>6.2693872287449395</v>
      </c>
      <c r="O12" s="82">
        <f t="shared" si="11"/>
        <v>0.15541404983019144</v>
      </c>
      <c r="P12" s="81">
        <f t="shared" si="12"/>
        <v>2.5077548914979757</v>
      </c>
      <c r="Q12" s="82">
        <f t="shared" si="13"/>
        <v>6.2165619932076574E-2</v>
      </c>
      <c r="R12" s="23">
        <f t="shared" si="14"/>
        <v>13.136494906882589</v>
      </c>
      <c r="S12" s="23">
        <f t="shared" si="15"/>
        <v>0.32564520256328322</v>
      </c>
      <c r="T12" s="81">
        <f t="shared" si="16"/>
        <v>11.911835734615385</v>
      </c>
      <c r="U12" s="82">
        <f t="shared" si="17"/>
        <v>0.29528669467736374</v>
      </c>
      <c r="W12" s="36"/>
    </row>
    <row r="13" spans="1:23" x14ac:dyDescent="0.3">
      <c r="A13" s="16">
        <f t="shared" si="18"/>
        <v>5</v>
      </c>
      <c r="B13" s="60">
        <v>19157.259999999998</v>
      </c>
      <c r="C13" s="61"/>
      <c r="D13" s="60">
        <f t="shared" si="0"/>
        <v>24781.831535999998</v>
      </c>
      <c r="E13" s="64">
        <f t="shared" si="1"/>
        <v>614.32555697956604</v>
      </c>
      <c r="F13" s="60">
        <f t="shared" si="2"/>
        <v>2065.1526280000003</v>
      </c>
      <c r="G13" s="64">
        <f t="shared" si="3"/>
        <v>51.193796414963849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12.541412720647772</v>
      </c>
      <c r="M13" s="82">
        <f t="shared" si="9"/>
        <v>0.31089350049573183</v>
      </c>
      <c r="N13" s="81">
        <f t="shared" si="10"/>
        <v>6.270706360323886</v>
      </c>
      <c r="O13" s="82">
        <f t="shared" si="11"/>
        <v>0.15544675024786592</v>
      </c>
      <c r="P13" s="81">
        <f t="shared" si="12"/>
        <v>2.5082825441295542</v>
      </c>
      <c r="Q13" s="82">
        <f t="shared" si="13"/>
        <v>6.2178700099146361E-2</v>
      </c>
      <c r="R13" s="23">
        <f t="shared" si="14"/>
        <v>13.139133170040488</v>
      </c>
      <c r="S13" s="23">
        <f t="shared" si="15"/>
        <v>0.32571060339863234</v>
      </c>
      <c r="T13" s="81">
        <f t="shared" si="16"/>
        <v>11.914342084615384</v>
      </c>
      <c r="U13" s="82">
        <f t="shared" si="17"/>
        <v>0.29534882547094526</v>
      </c>
      <c r="W13" s="36"/>
    </row>
    <row r="14" spans="1:23" x14ac:dyDescent="0.3">
      <c r="A14" s="16">
        <f t="shared" si="18"/>
        <v>6</v>
      </c>
      <c r="B14" s="60">
        <v>20108.48</v>
      </c>
      <c r="C14" s="61"/>
      <c r="D14" s="60">
        <f t="shared" si="0"/>
        <v>26012.329728000001</v>
      </c>
      <c r="E14" s="64">
        <f t="shared" si="1"/>
        <v>644.82881038376399</v>
      </c>
      <c r="F14" s="60">
        <f t="shared" si="2"/>
        <v>2167.6941440000001</v>
      </c>
      <c r="G14" s="64">
        <f t="shared" si="3"/>
        <v>53.735734198646995</v>
      </c>
      <c r="H14" s="60">
        <f t="shared" si="4"/>
        <v>83.301371999999958</v>
      </c>
      <c r="I14" s="64">
        <f t="shared" si="5"/>
        <v>2.064987072352682</v>
      </c>
      <c r="J14" s="60">
        <f t="shared" si="6"/>
        <v>34.090671999999955</v>
      </c>
      <c r="K14" s="64">
        <f t="shared" si="7"/>
        <v>0.84508568439683673</v>
      </c>
      <c r="L14" s="81">
        <f t="shared" si="8"/>
        <v>13.164134477732794</v>
      </c>
      <c r="M14" s="82">
        <f t="shared" si="9"/>
        <v>0.32633036962741091</v>
      </c>
      <c r="N14" s="81">
        <f t="shared" si="10"/>
        <v>6.5820672388663972</v>
      </c>
      <c r="O14" s="82">
        <f t="shared" si="11"/>
        <v>0.16316518481370546</v>
      </c>
      <c r="P14" s="81">
        <f t="shared" si="12"/>
        <v>2.6328268955465588</v>
      </c>
      <c r="Q14" s="82">
        <f t="shared" si="13"/>
        <v>6.5266073925482185E-2</v>
      </c>
      <c r="R14" s="23">
        <f t="shared" si="14"/>
        <v>13.670013255060729</v>
      </c>
      <c r="S14" s="23">
        <f t="shared" si="15"/>
        <v>0.33887077694939077</v>
      </c>
      <c r="T14" s="81">
        <f t="shared" si="16"/>
        <v>12.505927753846153</v>
      </c>
      <c r="U14" s="82">
        <f t="shared" si="17"/>
        <v>0.31001385114604035</v>
      </c>
      <c r="W14" s="36"/>
    </row>
    <row r="15" spans="1:23" x14ac:dyDescent="0.3">
      <c r="A15" s="16">
        <f t="shared" si="18"/>
        <v>7</v>
      </c>
      <c r="B15" s="60">
        <v>20116.03</v>
      </c>
      <c r="C15" s="61"/>
      <c r="D15" s="60">
        <f t="shared" si="0"/>
        <v>26022.096408000001</v>
      </c>
      <c r="E15" s="64">
        <f t="shared" si="1"/>
        <v>645.07092005681727</v>
      </c>
      <c r="F15" s="60">
        <f t="shared" si="2"/>
        <v>2168.508034</v>
      </c>
      <c r="G15" s="64">
        <f t="shared" si="3"/>
        <v>53.755910004734766</v>
      </c>
      <c r="H15" s="60">
        <f t="shared" si="4"/>
        <v>82.487482000000028</v>
      </c>
      <c r="I15" s="64">
        <f t="shared" si="5"/>
        <v>2.0448112662649147</v>
      </c>
      <c r="J15" s="60">
        <f t="shared" si="6"/>
        <v>33.276782000000033</v>
      </c>
      <c r="K15" s="64">
        <f t="shared" si="7"/>
        <v>0.82490987830906948</v>
      </c>
      <c r="L15" s="81">
        <f t="shared" si="8"/>
        <v>13.169077129554656</v>
      </c>
      <c r="M15" s="82">
        <f t="shared" si="9"/>
        <v>0.32645289476559575</v>
      </c>
      <c r="N15" s="81">
        <f t="shared" si="10"/>
        <v>6.5845385647773282</v>
      </c>
      <c r="O15" s="82">
        <f t="shared" si="11"/>
        <v>0.16322644738279787</v>
      </c>
      <c r="P15" s="81">
        <f t="shared" si="12"/>
        <v>2.6338154259109312</v>
      </c>
      <c r="Q15" s="82">
        <f t="shared" si="13"/>
        <v>6.5290578953119155E-2</v>
      </c>
      <c r="R15" s="23">
        <f t="shared" si="14"/>
        <v>13.670013255060729</v>
      </c>
      <c r="S15" s="23">
        <f t="shared" si="15"/>
        <v>0.33887077694939077</v>
      </c>
      <c r="T15" s="81">
        <f t="shared" si="16"/>
        <v>12.510623273076924</v>
      </c>
      <c r="U15" s="82">
        <f t="shared" si="17"/>
        <v>0.31013025002731598</v>
      </c>
      <c r="W15" s="36"/>
    </row>
    <row r="16" spans="1:23" x14ac:dyDescent="0.3">
      <c r="A16" s="16">
        <f t="shared" si="18"/>
        <v>8</v>
      </c>
      <c r="B16" s="60">
        <v>21066.97</v>
      </c>
      <c r="C16" s="61"/>
      <c r="D16" s="60">
        <f t="shared" si="0"/>
        <v>27252.232392000002</v>
      </c>
      <c r="E16" s="64">
        <f t="shared" si="1"/>
        <v>675.56519455923296</v>
      </c>
      <c r="F16" s="60">
        <f t="shared" si="2"/>
        <v>2271.0193660000004</v>
      </c>
      <c r="G16" s="64">
        <f t="shared" si="3"/>
        <v>56.297099546602752</v>
      </c>
      <c r="H16" s="60">
        <f t="shared" si="4"/>
        <v>49.211778000000002</v>
      </c>
      <c r="I16" s="64">
        <f t="shared" si="5"/>
        <v>1.2199281108778157</v>
      </c>
      <c r="J16" s="60">
        <f t="shared" si="6"/>
        <v>24.606427999999998</v>
      </c>
      <c r="K16" s="64">
        <f t="shared" si="7"/>
        <v>0.60997741689989304</v>
      </c>
      <c r="L16" s="81">
        <f t="shared" si="8"/>
        <v>13.791615582995952</v>
      </c>
      <c r="M16" s="82">
        <f t="shared" si="9"/>
        <v>0.34188521991864018</v>
      </c>
      <c r="N16" s="81">
        <f t="shared" si="10"/>
        <v>6.8958077914979761</v>
      </c>
      <c r="O16" s="82">
        <f t="shared" si="11"/>
        <v>0.17094260995932009</v>
      </c>
      <c r="P16" s="81">
        <f t="shared" si="12"/>
        <v>2.7583231165991906</v>
      </c>
      <c r="Q16" s="82">
        <f t="shared" si="13"/>
        <v>6.8377043983728042E-2</v>
      </c>
      <c r="R16" s="23">
        <f t="shared" si="14"/>
        <v>14.090472534412957</v>
      </c>
      <c r="S16" s="23">
        <f t="shared" si="15"/>
        <v>0.34929369022761475</v>
      </c>
      <c r="T16" s="81">
        <f t="shared" si="16"/>
        <v>13.102034803846154</v>
      </c>
      <c r="U16" s="82">
        <f t="shared" si="17"/>
        <v>0.32479095892270815</v>
      </c>
      <c r="W16" s="36"/>
    </row>
    <row r="17" spans="1:23" x14ac:dyDescent="0.3">
      <c r="A17" s="16">
        <f t="shared" si="18"/>
        <v>9</v>
      </c>
      <c r="B17" s="60">
        <v>21077.29</v>
      </c>
      <c r="C17" s="61"/>
      <c r="D17" s="60">
        <f t="shared" si="0"/>
        <v>27265.582344000002</v>
      </c>
      <c r="E17" s="64">
        <f t="shared" si="1"/>
        <v>675.8961312249163</v>
      </c>
      <c r="F17" s="60">
        <f t="shared" si="2"/>
        <v>2272.1318620000002</v>
      </c>
      <c r="G17" s="64">
        <f t="shared" si="3"/>
        <v>56.324677602076363</v>
      </c>
      <c r="H17" s="60">
        <f t="shared" si="4"/>
        <v>49.211778000000002</v>
      </c>
      <c r="I17" s="64">
        <f t="shared" si="5"/>
        <v>1.2199281108778157</v>
      </c>
      <c r="J17" s="60">
        <f t="shared" si="6"/>
        <v>24.606427999999998</v>
      </c>
      <c r="K17" s="64">
        <f t="shared" si="7"/>
        <v>0.60997741689989304</v>
      </c>
      <c r="L17" s="81">
        <f t="shared" si="8"/>
        <v>13.798371631578949</v>
      </c>
      <c r="M17" s="82">
        <f t="shared" si="9"/>
        <v>0.342052697988318</v>
      </c>
      <c r="N17" s="81">
        <f t="shared" si="10"/>
        <v>6.8991858157894743</v>
      </c>
      <c r="O17" s="82">
        <f t="shared" si="11"/>
        <v>0.171026348994159</v>
      </c>
      <c r="P17" s="81">
        <f t="shared" si="12"/>
        <v>2.7596743263157899</v>
      </c>
      <c r="Q17" s="82">
        <f t="shared" si="13"/>
        <v>6.8410539597663605E-2</v>
      </c>
      <c r="R17" s="23">
        <f t="shared" si="14"/>
        <v>14.097228582995953</v>
      </c>
      <c r="S17" s="23">
        <f t="shared" si="15"/>
        <v>0.34946116829729257</v>
      </c>
      <c r="T17" s="81">
        <f t="shared" si="16"/>
        <v>13.108453050000001</v>
      </c>
      <c r="U17" s="82">
        <f t="shared" si="17"/>
        <v>0.32495006308890206</v>
      </c>
      <c r="W17" s="36"/>
    </row>
    <row r="18" spans="1:23" x14ac:dyDescent="0.3">
      <c r="A18" s="16">
        <f t="shared" si="18"/>
        <v>10</v>
      </c>
      <c r="B18" s="60">
        <v>22028.23</v>
      </c>
      <c r="C18" s="61"/>
      <c r="D18" s="60">
        <f t="shared" si="0"/>
        <v>28495.718328000003</v>
      </c>
      <c r="E18" s="64">
        <f t="shared" si="1"/>
        <v>706.39040572733211</v>
      </c>
      <c r="F18" s="60">
        <f t="shared" si="2"/>
        <v>2374.6431940000002</v>
      </c>
      <c r="G18" s="64">
        <f t="shared" si="3"/>
        <v>58.865867143944335</v>
      </c>
      <c r="H18" s="60">
        <f t="shared" si="4"/>
        <v>49.211778000000002</v>
      </c>
      <c r="I18" s="64">
        <f t="shared" si="5"/>
        <v>1.2199281108778157</v>
      </c>
      <c r="J18" s="60">
        <f t="shared" si="6"/>
        <v>24.606427999999998</v>
      </c>
      <c r="K18" s="64">
        <f t="shared" si="7"/>
        <v>0.60997741689989304</v>
      </c>
      <c r="L18" s="81">
        <f t="shared" si="8"/>
        <v>14.420910085020244</v>
      </c>
      <c r="M18" s="82">
        <f t="shared" si="9"/>
        <v>0.35748502314136238</v>
      </c>
      <c r="N18" s="81">
        <f t="shared" si="10"/>
        <v>7.2104550425101221</v>
      </c>
      <c r="O18" s="82">
        <f t="shared" si="11"/>
        <v>0.17874251157068119</v>
      </c>
      <c r="P18" s="81">
        <f t="shared" si="12"/>
        <v>2.8841820170040489</v>
      </c>
      <c r="Q18" s="82">
        <f t="shared" si="13"/>
        <v>7.1497004628272479E-2</v>
      </c>
      <c r="R18" s="23">
        <f t="shared" si="14"/>
        <v>14.719767036437249</v>
      </c>
      <c r="S18" s="23">
        <f t="shared" si="15"/>
        <v>0.364893493450337</v>
      </c>
      <c r="T18" s="81">
        <f t="shared" si="16"/>
        <v>13.699864580769232</v>
      </c>
      <c r="U18" s="82">
        <f t="shared" si="17"/>
        <v>0.33961077198429424</v>
      </c>
      <c r="W18" s="36"/>
    </row>
    <row r="19" spans="1:23" x14ac:dyDescent="0.3">
      <c r="A19" s="16">
        <f t="shared" si="18"/>
        <v>11</v>
      </c>
      <c r="B19" s="60">
        <v>22038.57</v>
      </c>
      <c r="C19" s="61"/>
      <c r="D19" s="60">
        <f t="shared" si="0"/>
        <v>28509.094152000001</v>
      </c>
      <c r="E19" s="64">
        <f t="shared" si="1"/>
        <v>706.72198374314269</v>
      </c>
      <c r="F19" s="60">
        <f t="shared" si="2"/>
        <v>2375.757846</v>
      </c>
      <c r="G19" s="64">
        <f t="shared" si="3"/>
        <v>58.893498645261886</v>
      </c>
      <c r="H19" s="60">
        <f t="shared" si="4"/>
        <v>49.211778000000002</v>
      </c>
      <c r="I19" s="64">
        <f t="shared" si="5"/>
        <v>1.2199281108778157</v>
      </c>
      <c r="J19" s="60">
        <f t="shared" si="6"/>
        <v>24.606427999999998</v>
      </c>
      <c r="K19" s="64">
        <f t="shared" si="7"/>
        <v>0.60997741689989304</v>
      </c>
      <c r="L19" s="81">
        <f t="shared" si="8"/>
        <v>14.427679226720649</v>
      </c>
      <c r="M19" s="82">
        <f t="shared" si="9"/>
        <v>0.35765282578094265</v>
      </c>
      <c r="N19" s="81">
        <f t="shared" si="10"/>
        <v>7.2138396133603244</v>
      </c>
      <c r="O19" s="82">
        <f t="shared" si="11"/>
        <v>0.17882641289047133</v>
      </c>
      <c r="P19" s="81">
        <f t="shared" si="12"/>
        <v>2.8855358453441298</v>
      </c>
      <c r="Q19" s="82">
        <f t="shared" si="13"/>
        <v>7.1530565156188539E-2</v>
      </c>
      <c r="R19" s="23">
        <f t="shared" si="14"/>
        <v>14.72653617813765</v>
      </c>
      <c r="S19" s="23">
        <f t="shared" si="15"/>
        <v>0.36506129608991716</v>
      </c>
      <c r="T19" s="81">
        <f t="shared" si="16"/>
        <v>13.706295265384616</v>
      </c>
      <c r="U19" s="82">
        <f t="shared" si="17"/>
        <v>0.3397701844918955</v>
      </c>
      <c r="W19" s="36"/>
    </row>
    <row r="20" spans="1:23" x14ac:dyDescent="0.3">
      <c r="A20" s="16">
        <f t="shared" si="18"/>
        <v>12</v>
      </c>
      <c r="B20" s="60">
        <v>22989.52</v>
      </c>
      <c r="C20" s="61"/>
      <c r="D20" s="60">
        <f t="shared" si="0"/>
        <v>29739.243072000001</v>
      </c>
      <c r="E20" s="64">
        <f t="shared" si="1"/>
        <v>737.21657892062206</v>
      </c>
      <c r="F20" s="60">
        <f t="shared" si="2"/>
        <v>2478.2702560000002</v>
      </c>
      <c r="G20" s="64">
        <f t="shared" si="3"/>
        <v>61.434714910051838</v>
      </c>
      <c r="H20" s="60">
        <f t="shared" si="4"/>
        <v>13.648558000000063</v>
      </c>
      <c r="I20" s="64">
        <f t="shared" si="5"/>
        <v>0.33833891506920105</v>
      </c>
      <c r="J20" s="60">
        <f t="shared" si="6"/>
        <v>0</v>
      </c>
      <c r="K20" s="64">
        <f t="shared" si="7"/>
        <v>0</v>
      </c>
      <c r="L20" s="81">
        <f t="shared" si="8"/>
        <v>15.050224226720648</v>
      </c>
      <c r="M20" s="82">
        <f t="shared" si="9"/>
        <v>0.37308531321893829</v>
      </c>
      <c r="N20" s="81">
        <f t="shared" si="10"/>
        <v>7.5251121133603238</v>
      </c>
      <c r="O20" s="82">
        <f t="shared" si="11"/>
        <v>0.18654265660946914</v>
      </c>
      <c r="P20" s="81">
        <f t="shared" si="12"/>
        <v>3.0100448453441295</v>
      </c>
      <c r="Q20" s="82">
        <f t="shared" si="13"/>
        <v>7.4617062643787646E-2</v>
      </c>
      <c r="R20" s="23">
        <f t="shared" si="14"/>
        <v>15.133110206477733</v>
      </c>
      <c r="S20" s="23">
        <f t="shared" si="15"/>
        <v>0.37514000298656497</v>
      </c>
      <c r="T20" s="81">
        <f t="shared" si="16"/>
        <v>14.297713015384616</v>
      </c>
      <c r="U20" s="82">
        <f t="shared" si="17"/>
        <v>0.35443104755799137</v>
      </c>
      <c r="W20" s="36"/>
    </row>
    <row r="21" spans="1:23" x14ac:dyDescent="0.3">
      <c r="A21" s="16">
        <f t="shared" si="18"/>
        <v>13</v>
      </c>
      <c r="B21" s="60">
        <v>22999.83</v>
      </c>
      <c r="C21" s="61"/>
      <c r="D21" s="60">
        <f t="shared" si="0"/>
        <v>29752.580088000002</v>
      </c>
      <c r="E21" s="64">
        <f t="shared" si="1"/>
        <v>737.54719491124183</v>
      </c>
      <c r="F21" s="60">
        <f t="shared" si="2"/>
        <v>2479.3816740000002</v>
      </c>
      <c r="G21" s="64">
        <f t="shared" si="3"/>
        <v>61.462266242603484</v>
      </c>
      <c r="H21" s="60">
        <f t="shared" si="4"/>
        <v>12.537139999999923</v>
      </c>
      <c r="I21" s="64">
        <f t="shared" si="5"/>
        <v>0.31078758251755512</v>
      </c>
      <c r="J21" s="60">
        <f t="shared" si="6"/>
        <v>0</v>
      </c>
      <c r="K21" s="64">
        <f t="shared" si="7"/>
        <v>0</v>
      </c>
      <c r="L21" s="81">
        <f t="shared" si="8"/>
        <v>15.056973728744941</v>
      </c>
      <c r="M21" s="82">
        <f t="shared" si="9"/>
        <v>0.3732526290036649</v>
      </c>
      <c r="N21" s="81">
        <f t="shared" si="10"/>
        <v>7.5284868643724705</v>
      </c>
      <c r="O21" s="82">
        <f t="shared" si="11"/>
        <v>0.18662631450183245</v>
      </c>
      <c r="P21" s="81">
        <f t="shared" si="12"/>
        <v>3.011394745748988</v>
      </c>
      <c r="Q21" s="82">
        <f t="shared" si="13"/>
        <v>7.4650525800732975E-2</v>
      </c>
      <c r="R21" s="23">
        <f t="shared" si="14"/>
        <v>15.133110206477733</v>
      </c>
      <c r="S21" s="23">
        <f t="shared" si="15"/>
        <v>0.37514000298656497</v>
      </c>
      <c r="T21" s="81">
        <f t="shared" si="16"/>
        <v>14.304125042307694</v>
      </c>
      <c r="U21" s="82">
        <f t="shared" si="17"/>
        <v>0.35458999755348164</v>
      </c>
      <c r="W21" s="36"/>
    </row>
    <row r="22" spans="1:23" x14ac:dyDescent="0.3">
      <c r="A22" s="16">
        <f t="shared" si="18"/>
        <v>14</v>
      </c>
      <c r="B22" s="60">
        <v>23950.78</v>
      </c>
      <c r="C22" s="61"/>
      <c r="D22" s="60">
        <f t="shared" si="0"/>
        <v>30982.729008000002</v>
      </c>
      <c r="E22" s="64">
        <f t="shared" si="1"/>
        <v>768.04179008872109</v>
      </c>
      <c r="F22" s="60">
        <f t="shared" si="2"/>
        <v>2581.894084</v>
      </c>
      <c r="G22" s="64">
        <f t="shared" si="3"/>
        <v>64.003482507393429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15.67951872874494</v>
      </c>
      <c r="M22" s="82">
        <f t="shared" si="9"/>
        <v>0.38868511644166048</v>
      </c>
      <c r="N22" s="81">
        <f t="shared" si="10"/>
        <v>7.8397593643724699</v>
      </c>
      <c r="O22" s="82">
        <f t="shared" si="11"/>
        <v>0.19434255822083024</v>
      </c>
      <c r="P22" s="81">
        <f t="shared" si="12"/>
        <v>3.1359037457489878</v>
      </c>
      <c r="Q22" s="82">
        <f t="shared" si="13"/>
        <v>7.7737023288332097E-2</v>
      </c>
      <c r="R22" s="23">
        <f t="shared" si="14"/>
        <v>15.679518728744942</v>
      </c>
      <c r="S22" s="23">
        <f t="shared" si="15"/>
        <v>0.38868511644166054</v>
      </c>
      <c r="T22" s="81">
        <f t="shared" si="16"/>
        <v>14.895542792307694</v>
      </c>
      <c r="U22" s="82">
        <f t="shared" si="17"/>
        <v>0.36925086061957751</v>
      </c>
      <c r="W22" s="36"/>
    </row>
    <row r="23" spans="1:23" x14ac:dyDescent="0.3">
      <c r="A23" s="16">
        <f t="shared" si="18"/>
        <v>15</v>
      </c>
      <c r="B23" s="60">
        <v>23961.119999999999</v>
      </c>
      <c r="C23" s="61"/>
      <c r="D23" s="60">
        <f t="shared" si="0"/>
        <v>30996.104832000001</v>
      </c>
      <c r="E23" s="64">
        <f t="shared" si="1"/>
        <v>768.37336810453178</v>
      </c>
      <c r="F23" s="60">
        <f t="shared" si="2"/>
        <v>2583.0087360000002</v>
      </c>
      <c r="G23" s="64">
        <f t="shared" si="3"/>
        <v>64.031114008710986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15.686287870445344</v>
      </c>
      <c r="M23" s="82">
        <f t="shared" si="9"/>
        <v>0.38885291908124076</v>
      </c>
      <c r="N23" s="81">
        <f t="shared" si="10"/>
        <v>7.8431439352226722</v>
      </c>
      <c r="O23" s="82">
        <f t="shared" si="11"/>
        <v>0.19442645954062038</v>
      </c>
      <c r="P23" s="81">
        <f t="shared" si="12"/>
        <v>3.1372575740890687</v>
      </c>
      <c r="Q23" s="82">
        <f t="shared" si="13"/>
        <v>7.7770583816248143E-2</v>
      </c>
      <c r="R23" s="23">
        <f t="shared" si="14"/>
        <v>15.686287870445344</v>
      </c>
      <c r="S23" s="23">
        <f t="shared" si="15"/>
        <v>0.38885291908124076</v>
      </c>
      <c r="T23" s="81">
        <f t="shared" si="16"/>
        <v>14.901973476923077</v>
      </c>
      <c r="U23" s="82">
        <f t="shared" si="17"/>
        <v>0.36941027312717872</v>
      </c>
      <c r="W23" s="36"/>
    </row>
    <row r="24" spans="1:23" x14ac:dyDescent="0.3">
      <c r="A24" s="16">
        <f t="shared" si="18"/>
        <v>16</v>
      </c>
      <c r="B24" s="60">
        <v>24912.06</v>
      </c>
      <c r="C24" s="61"/>
      <c r="D24" s="60">
        <f t="shared" si="0"/>
        <v>32226.240816000005</v>
      </c>
      <c r="E24" s="64">
        <f t="shared" si="1"/>
        <v>798.86764260694758</v>
      </c>
      <c r="F24" s="60">
        <f t="shared" si="2"/>
        <v>2685.5200680000003</v>
      </c>
      <c r="G24" s="64">
        <f t="shared" si="3"/>
        <v>66.572303550578965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16.308826323886642</v>
      </c>
      <c r="M24" s="82">
        <f t="shared" si="9"/>
        <v>0.40428524423428519</v>
      </c>
      <c r="N24" s="81">
        <f t="shared" si="10"/>
        <v>8.1544131619433209</v>
      </c>
      <c r="O24" s="82">
        <f t="shared" si="11"/>
        <v>0.2021426221171426</v>
      </c>
      <c r="P24" s="81">
        <f t="shared" si="12"/>
        <v>3.2617652647773285</v>
      </c>
      <c r="Q24" s="82">
        <f t="shared" si="13"/>
        <v>8.0857048846857044E-2</v>
      </c>
      <c r="R24" s="23">
        <f t="shared" si="14"/>
        <v>16.308826323886642</v>
      </c>
      <c r="S24" s="23">
        <f t="shared" si="15"/>
        <v>0.40428524423428519</v>
      </c>
      <c r="T24" s="81">
        <f t="shared" si="16"/>
        <v>15.493385007692311</v>
      </c>
      <c r="U24" s="82">
        <f t="shared" si="17"/>
        <v>0.38407098202257095</v>
      </c>
      <c r="W24" s="36"/>
    </row>
    <row r="25" spans="1:23" x14ac:dyDescent="0.3">
      <c r="A25" s="16">
        <f t="shared" si="18"/>
        <v>17</v>
      </c>
      <c r="B25" s="60">
        <v>24922.38</v>
      </c>
      <c r="C25" s="61"/>
      <c r="D25" s="60">
        <f t="shared" si="0"/>
        <v>32239.590768000002</v>
      </c>
      <c r="E25" s="64">
        <f t="shared" si="1"/>
        <v>799.19857927263081</v>
      </c>
      <c r="F25" s="60">
        <f t="shared" si="2"/>
        <v>2686.6325640000005</v>
      </c>
      <c r="G25" s="64">
        <f t="shared" si="3"/>
        <v>66.599881606052577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16.315582372469638</v>
      </c>
      <c r="M25" s="82">
        <f t="shared" si="9"/>
        <v>0.40445272230396301</v>
      </c>
      <c r="N25" s="81">
        <f t="shared" si="10"/>
        <v>8.1577911862348191</v>
      </c>
      <c r="O25" s="82">
        <f t="shared" si="11"/>
        <v>0.2022263611519815</v>
      </c>
      <c r="P25" s="81">
        <f t="shared" si="12"/>
        <v>3.2631164744939278</v>
      </c>
      <c r="Q25" s="82">
        <f t="shared" si="13"/>
        <v>8.0890544460792607E-2</v>
      </c>
      <c r="R25" s="23">
        <f t="shared" si="14"/>
        <v>16.315582372469638</v>
      </c>
      <c r="S25" s="23">
        <f t="shared" si="15"/>
        <v>0.40445272230396301</v>
      </c>
      <c r="T25" s="81">
        <f t="shared" si="16"/>
        <v>15.499803253846155</v>
      </c>
      <c r="U25" s="82">
        <f t="shared" si="17"/>
        <v>0.38423008618876486</v>
      </c>
      <c r="W25" s="36"/>
    </row>
    <row r="26" spans="1:23" x14ac:dyDescent="0.3">
      <c r="A26" s="16">
        <f t="shared" si="18"/>
        <v>18</v>
      </c>
      <c r="B26" s="60">
        <v>25873.32</v>
      </c>
      <c r="C26" s="61"/>
      <c r="D26" s="60">
        <f t="shared" si="0"/>
        <v>33469.726752000002</v>
      </c>
      <c r="E26" s="64">
        <f t="shared" si="1"/>
        <v>829.69285377504661</v>
      </c>
      <c r="F26" s="60">
        <f t="shared" si="2"/>
        <v>2789.1438960000005</v>
      </c>
      <c r="G26" s="64">
        <f t="shared" si="3"/>
        <v>69.141071147920556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16.938120825910932</v>
      </c>
      <c r="M26" s="82">
        <f t="shared" si="9"/>
        <v>0.41988504745700739</v>
      </c>
      <c r="N26" s="81">
        <f t="shared" si="10"/>
        <v>8.4690604129554661</v>
      </c>
      <c r="O26" s="82">
        <f t="shared" si="11"/>
        <v>0.20994252372850369</v>
      </c>
      <c r="P26" s="81">
        <f t="shared" si="12"/>
        <v>3.3876241651821863</v>
      </c>
      <c r="Q26" s="82">
        <f t="shared" si="13"/>
        <v>8.397700949140148E-2</v>
      </c>
      <c r="R26" s="23">
        <f t="shared" si="14"/>
        <v>16.938120825910936</v>
      </c>
      <c r="S26" s="23">
        <f t="shared" si="15"/>
        <v>0.41988504745700744</v>
      </c>
      <c r="T26" s="81">
        <f t="shared" si="16"/>
        <v>16.091214784615385</v>
      </c>
      <c r="U26" s="82">
        <f t="shared" si="17"/>
        <v>0.39889079508415698</v>
      </c>
      <c r="W26" s="36"/>
    </row>
    <row r="27" spans="1:23" x14ac:dyDescent="0.3">
      <c r="A27" s="16">
        <f t="shared" si="18"/>
        <v>19</v>
      </c>
      <c r="B27" s="60">
        <v>25883.67</v>
      </c>
      <c r="C27" s="61"/>
      <c r="D27" s="60">
        <f t="shared" si="0"/>
        <v>33483.115511999997</v>
      </c>
      <c r="E27" s="64">
        <f t="shared" si="1"/>
        <v>830.02475246592076</v>
      </c>
      <c r="F27" s="60">
        <f t="shared" si="2"/>
        <v>2790.259626</v>
      </c>
      <c r="G27" s="64">
        <f t="shared" si="3"/>
        <v>69.168729372160072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16.94489651417004</v>
      </c>
      <c r="M27" s="82">
        <f t="shared" si="9"/>
        <v>0.42005301238153886</v>
      </c>
      <c r="N27" s="81">
        <f t="shared" si="10"/>
        <v>8.4724482570850199</v>
      </c>
      <c r="O27" s="82">
        <f t="shared" si="11"/>
        <v>0.21002650619076943</v>
      </c>
      <c r="P27" s="81">
        <f t="shared" si="12"/>
        <v>3.3889793028340081</v>
      </c>
      <c r="Q27" s="82">
        <f t="shared" si="13"/>
        <v>8.4010602476307775E-2</v>
      </c>
      <c r="R27" s="23">
        <f t="shared" si="14"/>
        <v>16.94489651417004</v>
      </c>
      <c r="S27" s="23">
        <f t="shared" si="15"/>
        <v>0.42005301238153886</v>
      </c>
      <c r="T27" s="81">
        <f t="shared" si="16"/>
        <v>16.097651688461536</v>
      </c>
      <c r="U27" s="82">
        <f t="shared" si="17"/>
        <v>0.39905036176246189</v>
      </c>
      <c r="W27" s="36"/>
    </row>
    <row r="28" spans="1:23" x14ac:dyDescent="0.3">
      <c r="A28" s="16">
        <f t="shared" si="18"/>
        <v>20</v>
      </c>
      <c r="B28" s="60">
        <v>26834.61</v>
      </c>
      <c r="C28" s="61"/>
      <c r="D28" s="60">
        <f t="shared" si="0"/>
        <v>34713.251496000004</v>
      </c>
      <c r="E28" s="64">
        <f t="shared" si="1"/>
        <v>860.51902696833668</v>
      </c>
      <c r="F28" s="60">
        <f t="shared" si="2"/>
        <v>2892.7709580000005</v>
      </c>
      <c r="G28" s="64">
        <f t="shared" si="3"/>
        <v>71.709918914028066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17.567434967611337</v>
      </c>
      <c r="M28" s="82">
        <f t="shared" si="9"/>
        <v>0.43548533753458329</v>
      </c>
      <c r="N28" s="81">
        <f t="shared" si="10"/>
        <v>8.7837174838056686</v>
      </c>
      <c r="O28" s="82">
        <f t="shared" si="11"/>
        <v>0.21774266876729165</v>
      </c>
      <c r="P28" s="81">
        <f t="shared" si="12"/>
        <v>3.5134869935222675</v>
      </c>
      <c r="Q28" s="82">
        <f t="shared" si="13"/>
        <v>8.7097067506916662E-2</v>
      </c>
      <c r="R28" s="23">
        <f t="shared" si="14"/>
        <v>17.567434967611337</v>
      </c>
      <c r="S28" s="23">
        <f t="shared" si="15"/>
        <v>0.43548533753458329</v>
      </c>
      <c r="T28" s="81">
        <f t="shared" si="16"/>
        <v>16.689063219230771</v>
      </c>
      <c r="U28" s="82">
        <f t="shared" si="17"/>
        <v>0.41371107065785417</v>
      </c>
      <c r="W28" s="36"/>
    </row>
    <row r="29" spans="1:23" x14ac:dyDescent="0.3">
      <c r="A29" s="16">
        <f t="shared" si="18"/>
        <v>21</v>
      </c>
      <c r="B29" s="60">
        <v>26844.92</v>
      </c>
      <c r="C29" s="61"/>
      <c r="D29" s="60">
        <f t="shared" si="0"/>
        <v>34726.588512000002</v>
      </c>
      <c r="E29" s="64">
        <f t="shared" si="1"/>
        <v>860.84964295895634</v>
      </c>
      <c r="F29" s="60">
        <f t="shared" si="2"/>
        <v>2893.882376</v>
      </c>
      <c r="G29" s="64">
        <f t="shared" si="3"/>
        <v>71.73747024657969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17.574184469635629</v>
      </c>
      <c r="M29" s="82">
        <f t="shared" si="9"/>
        <v>0.43565265331930986</v>
      </c>
      <c r="N29" s="81">
        <f t="shared" si="10"/>
        <v>8.7870922348178144</v>
      </c>
      <c r="O29" s="82">
        <f t="shared" si="11"/>
        <v>0.21782632665965493</v>
      </c>
      <c r="P29" s="81">
        <f t="shared" si="12"/>
        <v>3.5148368939271259</v>
      </c>
      <c r="Q29" s="82">
        <f t="shared" si="13"/>
        <v>8.7130530663861977E-2</v>
      </c>
      <c r="R29" s="23">
        <f t="shared" si="14"/>
        <v>17.574184469635625</v>
      </c>
      <c r="S29" s="23">
        <f t="shared" si="15"/>
        <v>0.4356526533193098</v>
      </c>
      <c r="T29" s="81">
        <f t="shared" si="16"/>
        <v>16.695475246153848</v>
      </c>
      <c r="U29" s="82">
        <f t="shared" si="17"/>
        <v>0.41387002065334438</v>
      </c>
      <c r="W29" s="36"/>
    </row>
    <row r="30" spans="1:23" x14ac:dyDescent="0.3">
      <c r="A30" s="16">
        <f t="shared" si="18"/>
        <v>22</v>
      </c>
      <c r="B30" s="60">
        <v>27795.87</v>
      </c>
      <c r="C30" s="61"/>
      <c r="D30" s="60">
        <f t="shared" si="0"/>
        <v>35956.737432000002</v>
      </c>
      <c r="E30" s="64">
        <f t="shared" si="1"/>
        <v>891.34423813643571</v>
      </c>
      <c r="F30" s="60">
        <f t="shared" si="2"/>
        <v>2996.3947859999998</v>
      </c>
      <c r="G30" s="64">
        <f t="shared" si="3"/>
        <v>74.278686511369628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18.196729469635628</v>
      </c>
      <c r="M30" s="82">
        <f t="shared" si="9"/>
        <v>0.45108514075730549</v>
      </c>
      <c r="N30" s="81">
        <f t="shared" si="10"/>
        <v>9.0983647348178138</v>
      </c>
      <c r="O30" s="82">
        <f t="shared" si="11"/>
        <v>0.22554257037865275</v>
      </c>
      <c r="P30" s="81">
        <f t="shared" si="12"/>
        <v>3.6393458939271257</v>
      </c>
      <c r="Q30" s="82">
        <f t="shared" si="13"/>
        <v>9.0217028151461098E-2</v>
      </c>
      <c r="R30" s="23">
        <f t="shared" si="14"/>
        <v>18.196729469635628</v>
      </c>
      <c r="S30" s="23">
        <f t="shared" si="15"/>
        <v>0.45108514075730549</v>
      </c>
      <c r="T30" s="81">
        <f t="shared" si="16"/>
        <v>17.286892996153846</v>
      </c>
      <c r="U30" s="82">
        <f t="shared" si="17"/>
        <v>0.4285308837194402</v>
      </c>
      <c r="W30" s="36"/>
    </row>
    <row r="31" spans="1:23" x14ac:dyDescent="0.3">
      <c r="A31" s="16">
        <f t="shared" si="18"/>
        <v>23</v>
      </c>
      <c r="B31" s="60">
        <v>28757.15</v>
      </c>
      <c r="C31" s="61"/>
      <c r="D31" s="60">
        <f t="shared" si="0"/>
        <v>37200.249240000005</v>
      </c>
      <c r="E31" s="64">
        <f t="shared" si="1"/>
        <v>922.17009065466209</v>
      </c>
      <c r="F31" s="60">
        <f t="shared" si="2"/>
        <v>3100.0207700000005</v>
      </c>
      <c r="G31" s="64">
        <f t="shared" si="3"/>
        <v>76.847507554555179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18.826037064777331</v>
      </c>
      <c r="M31" s="82">
        <f t="shared" si="9"/>
        <v>0.46668526854993025</v>
      </c>
      <c r="N31" s="81">
        <f t="shared" si="10"/>
        <v>9.4130185323886657</v>
      </c>
      <c r="O31" s="82">
        <f t="shared" si="11"/>
        <v>0.23334263427496513</v>
      </c>
      <c r="P31" s="81">
        <f t="shared" si="12"/>
        <v>3.7652074129554665</v>
      </c>
      <c r="Q31" s="82">
        <f t="shared" si="13"/>
        <v>9.3337053709986059E-2</v>
      </c>
      <c r="R31" s="23">
        <f t="shared" si="14"/>
        <v>18.826037064777331</v>
      </c>
      <c r="S31" s="23">
        <f t="shared" si="15"/>
        <v>0.46668526854993025</v>
      </c>
      <c r="T31" s="81">
        <f t="shared" si="16"/>
        <v>17.884735211538462</v>
      </c>
      <c r="U31" s="82">
        <f t="shared" si="17"/>
        <v>0.44335100512243369</v>
      </c>
      <c r="W31" s="36"/>
    </row>
    <row r="32" spans="1:23" x14ac:dyDescent="0.3">
      <c r="A32" s="16">
        <f t="shared" si="18"/>
        <v>24</v>
      </c>
      <c r="B32" s="60">
        <v>29708.1</v>
      </c>
      <c r="C32" s="61"/>
      <c r="D32" s="60">
        <f t="shared" si="0"/>
        <v>38430.398159999997</v>
      </c>
      <c r="E32" s="64">
        <f t="shared" si="1"/>
        <v>952.66468583214134</v>
      </c>
      <c r="F32" s="60">
        <f t="shared" si="2"/>
        <v>3202.5331799999999</v>
      </c>
      <c r="G32" s="64">
        <f t="shared" si="3"/>
        <v>79.388723819345117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19.448582064777327</v>
      </c>
      <c r="M32" s="82">
        <f t="shared" si="9"/>
        <v>0.48211775598792578</v>
      </c>
      <c r="N32" s="81">
        <f t="shared" si="10"/>
        <v>9.7242910323886633</v>
      </c>
      <c r="O32" s="82">
        <f t="shared" si="11"/>
        <v>0.24105887799396289</v>
      </c>
      <c r="P32" s="81">
        <f t="shared" si="12"/>
        <v>3.8897164129554653</v>
      </c>
      <c r="Q32" s="82">
        <f t="shared" si="13"/>
        <v>9.6423551197585153E-2</v>
      </c>
      <c r="R32" s="23">
        <f t="shared" si="14"/>
        <v>19.448582064777327</v>
      </c>
      <c r="S32" s="23">
        <f t="shared" si="15"/>
        <v>0.48211775598792578</v>
      </c>
      <c r="T32" s="81">
        <f t="shared" si="16"/>
        <v>18.47615296153846</v>
      </c>
      <c r="U32" s="82">
        <f t="shared" si="17"/>
        <v>0.45801186818852946</v>
      </c>
      <c r="W32" s="36"/>
    </row>
    <row r="33" spans="1:23" x14ac:dyDescent="0.3">
      <c r="A33" s="16">
        <f t="shared" si="18"/>
        <v>25</v>
      </c>
      <c r="B33" s="60">
        <v>29718.41</v>
      </c>
      <c r="C33" s="61"/>
      <c r="D33" s="60">
        <f t="shared" si="0"/>
        <v>38443.735176000002</v>
      </c>
      <c r="E33" s="64">
        <f t="shared" si="1"/>
        <v>952.99530182276112</v>
      </c>
      <c r="F33" s="60">
        <f t="shared" si="2"/>
        <v>3203.6445980000003</v>
      </c>
      <c r="G33" s="64">
        <f t="shared" si="3"/>
        <v>79.41627515189677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19.455331566801622</v>
      </c>
      <c r="M33" s="82">
        <f t="shared" si="9"/>
        <v>0.48228507177265245</v>
      </c>
      <c r="N33" s="81">
        <f t="shared" si="10"/>
        <v>9.7276657834008109</v>
      </c>
      <c r="O33" s="82">
        <f t="shared" si="11"/>
        <v>0.24114253588632623</v>
      </c>
      <c r="P33" s="81">
        <f t="shared" si="12"/>
        <v>3.8910663133603243</v>
      </c>
      <c r="Q33" s="82">
        <f t="shared" si="13"/>
        <v>9.6457014354530482E-2</v>
      </c>
      <c r="R33" s="23">
        <f t="shared" si="14"/>
        <v>19.455331566801622</v>
      </c>
      <c r="S33" s="23">
        <f t="shared" si="15"/>
        <v>0.48228507177265245</v>
      </c>
      <c r="T33" s="81">
        <f t="shared" si="16"/>
        <v>18.48256498846154</v>
      </c>
      <c r="U33" s="82">
        <f t="shared" si="17"/>
        <v>0.45817081818401978</v>
      </c>
      <c r="W33" s="36"/>
    </row>
    <row r="34" spans="1:23" x14ac:dyDescent="0.3">
      <c r="A34" s="16">
        <f t="shared" si="18"/>
        <v>26</v>
      </c>
      <c r="B34" s="60">
        <v>29718.41</v>
      </c>
      <c r="C34" s="61"/>
      <c r="D34" s="60">
        <f t="shared" si="0"/>
        <v>38443.735176000002</v>
      </c>
      <c r="E34" s="64">
        <f t="shared" si="1"/>
        <v>952.99530182276112</v>
      </c>
      <c r="F34" s="60">
        <f t="shared" si="2"/>
        <v>3203.6445980000003</v>
      </c>
      <c r="G34" s="64">
        <f t="shared" si="3"/>
        <v>79.41627515189677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19.455331566801622</v>
      </c>
      <c r="M34" s="82">
        <f t="shared" si="9"/>
        <v>0.48228507177265245</v>
      </c>
      <c r="N34" s="81">
        <f t="shared" si="10"/>
        <v>9.7276657834008109</v>
      </c>
      <c r="O34" s="82">
        <f t="shared" si="11"/>
        <v>0.24114253588632623</v>
      </c>
      <c r="P34" s="81">
        <f t="shared" si="12"/>
        <v>3.8910663133603243</v>
      </c>
      <c r="Q34" s="82">
        <f t="shared" si="13"/>
        <v>9.6457014354530482E-2</v>
      </c>
      <c r="R34" s="23">
        <f t="shared" si="14"/>
        <v>19.455331566801622</v>
      </c>
      <c r="S34" s="23">
        <f t="shared" si="15"/>
        <v>0.48228507177265245</v>
      </c>
      <c r="T34" s="81">
        <f t="shared" si="16"/>
        <v>18.48256498846154</v>
      </c>
      <c r="U34" s="82">
        <f t="shared" si="17"/>
        <v>0.45817081818401978</v>
      </c>
      <c r="W34" s="36"/>
    </row>
    <row r="35" spans="1:23" x14ac:dyDescent="0.3">
      <c r="A35" s="16">
        <f t="shared" si="18"/>
        <v>27</v>
      </c>
      <c r="B35" s="60">
        <v>29728.76</v>
      </c>
      <c r="C35" s="61"/>
      <c r="D35" s="60">
        <f t="shared" si="0"/>
        <v>38457.123936000004</v>
      </c>
      <c r="E35" s="64">
        <f t="shared" si="1"/>
        <v>953.32720051363549</v>
      </c>
      <c r="F35" s="60">
        <f t="shared" si="2"/>
        <v>3204.7603279999998</v>
      </c>
      <c r="G35" s="64">
        <f t="shared" si="3"/>
        <v>79.443933376136272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19.462107255060729</v>
      </c>
      <c r="M35" s="82">
        <f t="shared" si="9"/>
        <v>0.48245303669718392</v>
      </c>
      <c r="N35" s="81">
        <f t="shared" si="10"/>
        <v>9.7310536275303647</v>
      </c>
      <c r="O35" s="82">
        <f t="shared" si="11"/>
        <v>0.24122651834859196</v>
      </c>
      <c r="P35" s="81">
        <f t="shared" si="12"/>
        <v>3.892421451012146</v>
      </c>
      <c r="Q35" s="82">
        <f t="shared" si="13"/>
        <v>9.649060733943679E-2</v>
      </c>
      <c r="R35" s="23">
        <f t="shared" si="14"/>
        <v>19.462107255060729</v>
      </c>
      <c r="S35" s="23">
        <f t="shared" si="15"/>
        <v>0.48245303669718392</v>
      </c>
      <c r="T35" s="81">
        <f t="shared" si="16"/>
        <v>18.489001892307694</v>
      </c>
      <c r="U35" s="82">
        <f t="shared" si="17"/>
        <v>0.45833038486232475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35</v>
      </c>
      <c r="B1" s="5" t="s">
        <v>1</v>
      </c>
      <c r="C1" s="5" t="s">
        <v>73</v>
      </c>
      <c r="D1" s="5"/>
      <c r="E1" s="6"/>
      <c r="G1" s="5"/>
      <c r="H1" s="5"/>
      <c r="N1" s="34">
        <f>D6</f>
        <v>42552</v>
      </c>
      <c r="Q1" s="8" t="s">
        <v>34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17770.990000000002</v>
      </c>
      <c r="C8" s="61"/>
      <c r="D8" s="60">
        <f t="shared" ref="D8:D35" si="0">B8*$U$2</f>
        <v>22988.552664000003</v>
      </c>
      <c r="E8" s="64">
        <f t="shared" ref="E8:E35" si="1">D8/40.3399</f>
        <v>569.87133493142028</v>
      </c>
      <c r="F8" s="60">
        <f t="shared" ref="F8:F35" si="2">B8/12*$U$2</f>
        <v>1915.7127220000002</v>
      </c>
      <c r="G8" s="64">
        <f t="shared" ref="G8:G35" si="3">F8/40.3399</f>
        <v>47.489277910951692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11.633882927125507</v>
      </c>
      <c r="M8" s="82">
        <f t="shared" ref="M8:M35" si="9">L8/40.3399</f>
        <v>0.28839642456043535</v>
      </c>
      <c r="N8" s="81">
        <f t="shared" ref="N8:N35" si="10">L8/2</f>
        <v>5.8169414635627534</v>
      </c>
      <c r="O8" s="82">
        <f t="shared" ref="O8:O35" si="11">N8/40.3399</f>
        <v>0.14419821228021767</v>
      </c>
      <c r="P8" s="81">
        <f t="shared" ref="P8:P35" si="12">L8/5</f>
        <v>2.3267765854251015</v>
      </c>
      <c r="Q8" s="82">
        <f t="shared" ref="Q8:Q35" si="13">P8/40.3399</f>
        <v>5.7679284912087077E-2</v>
      </c>
      <c r="R8" s="23">
        <f t="shared" ref="R8:R35" si="14">(F8+H8)/1976*12</f>
        <v>12.231603376518221</v>
      </c>
      <c r="S8" s="23">
        <f t="shared" ref="S8:S35" si="15">R8/40.3399</f>
        <v>0.3032135274633358</v>
      </c>
      <c r="T8" s="81">
        <f t="shared" ref="T8:T35" si="16">D8/2080</f>
        <v>11.052188780769232</v>
      </c>
      <c r="U8" s="82">
        <f t="shared" ref="U8:U35" si="17">T8/40.3399</f>
        <v>0.27397660333241358</v>
      </c>
      <c r="W8" s="36"/>
    </row>
    <row r="9" spans="1:23" x14ac:dyDescent="0.3">
      <c r="A9" s="16">
        <f t="shared" ref="A9:A35" si="18">+A8+1</f>
        <v>1</v>
      </c>
      <c r="B9" s="60">
        <v>18046.03</v>
      </c>
      <c r="C9" s="61"/>
      <c r="D9" s="60">
        <f t="shared" si="0"/>
        <v>23344.344408000001</v>
      </c>
      <c r="E9" s="64">
        <f t="shared" si="1"/>
        <v>578.69118188195807</v>
      </c>
      <c r="F9" s="60">
        <f t="shared" si="2"/>
        <v>1945.362034</v>
      </c>
      <c r="G9" s="64">
        <f t="shared" si="3"/>
        <v>48.224265156829837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11.813939477732793</v>
      </c>
      <c r="M9" s="82">
        <f t="shared" si="9"/>
        <v>0.2928599098592905</v>
      </c>
      <c r="N9" s="81">
        <f t="shared" si="10"/>
        <v>5.9069697388663966</v>
      </c>
      <c r="O9" s="82">
        <f t="shared" si="11"/>
        <v>0.14642995492964525</v>
      </c>
      <c r="P9" s="81">
        <f t="shared" si="12"/>
        <v>2.3627878955465587</v>
      </c>
      <c r="Q9" s="82">
        <f t="shared" si="13"/>
        <v>5.8571981971858103E-2</v>
      </c>
      <c r="R9" s="23">
        <f t="shared" si="14"/>
        <v>12.411659927125505</v>
      </c>
      <c r="S9" s="23">
        <f t="shared" si="15"/>
        <v>0.30767701276219089</v>
      </c>
      <c r="T9" s="81">
        <f t="shared" si="16"/>
        <v>11.223242503846155</v>
      </c>
      <c r="U9" s="82">
        <f t="shared" si="17"/>
        <v>0.27821691436632601</v>
      </c>
      <c r="W9" s="36"/>
    </row>
    <row r="10" spans="1:23" x14ac:dyDescent="0.3">
      <c r="A10" s="16">
        <f t="shared" si="18"/>
        <v>2</v>
      </c>
      <c r="B10" s="60">
        <v>18659.52</v>
      </c>
      <c r="C10" s="61"/>
      <c r="D10" s="60">
        <f t="shared" si="0"/>
        <v>24137.955072000001</v>
      </c>
      <c r="E10" s="64">
        <f t="shared" si="1"/>
        <v>598.36427636161716</v>
      </c>
      <c r="F10" s="60">
        <f t="shared" si="2"/>
        <v>2011.4962560000001</v>
      </c>
      <c r="G10" s="64">
        <f t="shared" si="3"/>
        <v>49.86368969680143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12.215564307692308</v>
      </c>
      <c r="M10" s="82">
        <f t="shared" si="9"/>
        <v>0.30281592933280221</v>
      </c>
      <c r="N10" s="81">
        <f t="shared" si="10"/>
        <v>6.1077821538461539</v>
      </c>
      <c r="O10" s="82">
        <f t="shared" si="11"/>
        <v>0.15140796466640111</v>
      </c>
      <c r="P10" s="81">
        <f t="shared" si="12"/>
        <v>2.4431128615384616</v>
      </c>
      <c r="Q10" s="82">
        <f t="shared" si="13"/>
        <v>6.056318586656044E-2</v>
      </c>
      <c r="R10" s="23">
        <f t="shared" si="14"/>
        <v>12.813284757085023</v>
      </c>
      <c r="S10" s="23">
        <f t="shared" si="15"/>
        <v>0.31763303223570272</v>
      </c>
      <c r="T10" s="81">
        <f t="shared" si="16"/>
        <v>11.604786092307693</v>
      </c>
      <c r="U10" s="82">
        <f t="shared" si="17"/>
        <v>0.28767513286616209</v>
      </c>
      <c r="W10" s="36"/>
    </row>
    <row r="11" spans="1:23" x14ac:dyDescent="0.3">
      <c r="A11" s="16">
        <f t="shared" si="18"/>
        <v>3</v>
      </c>
      <c r="B11" s="60">
        <v>19361.84</v>
      </c>
      <c r="C11" s="61"/>
      <c r="D11" s="60">
        <f t="shared" si="0"/>
        <v>25046.476224000002</v>
      </c>
      <c r="E11" s="64">
        <f t="shared" si="1"/>
        <v>620.88592743164963</v>
      </c>
      <c r="F11" s="60">
        <f t="shared" si="2"/>
        <v>2087.2063520000002</v>
      </c>
      <c r="G11" s="64">
        <f t="shared" si="3"/>
        <v>51.740493952637465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12.675342218623483</v>
      </c>
      <c r="M11" s="82">
        <f t="shared" si="9"/>
        <v>0.31421352602816277</v>
      </c>
      <c r="N11" s="81">
        <f t="shared" si="10"/>
        <v>6.3376711093117413</v>
      </c>
      <c r="O11" s="82">
        <f t="shared" si="11"/>
        <v>0.15710676301408139</v>
      </c>
      <c r="P11" s="81">
        <f t="shared" si="12"/>
        <v>2.5350684437246964</v>
      </c>
      <c r="Q11" s="82">
        <f t="shared" si="13"/>
        <v>6.2842705205632551E-2</v>
      </c>
      <c r="R11" s="23">
        <f t="shared" si="14"/>
        <v>13.273062668016195</v>
      </c>
      <c r="S11" s="23">
        <f t="shared" si="15"/>
        <v>0.32903062893106316</v>
      </c>
      <c r="T11" s="81">
        <f t="shared" si="16"/>
        <v>12.041575107692308</v>
      </c>
      <c r="U11" s="82">
        <f t="shared" si="17"/>
        <v>0.29850284972675462</v>
      </c>
      <c r="W11" s="36"/>
    </row>
    <row r="12" spans="1:23" x14ac:dyDescent="0.3">
      <c r="A12" s="16">
        <f t="shared" si="18"/>
        <v>4</v>
      </c>
      <c r="B12" s="60">
        <v>20060.82</v>
      </c>
      <c r="C12" s="61"/>
      <c r="D12" s="60">
        <f t="shared" si="0"/>
        <v>25950.676752000003</v>
      </c>
      <c r="E12" s="64">
        <f t="shared" si="1"/>
        <v>643.30047303042409</v>
      </c>
      <c r="F12" s="60">
        <f t="shared" si="2"/>
        <v>2162.5563959999999</v>
      </c>
      <c r="G12" s="64">
        <f t="shared" si="3"/>
        <v>53.608372752535331</v>
      </c>
      <c r="H12" s="60">
        <f t="shared" si="4"/>
        <v>88.439119999999946</v>
      </c>
      <c r="I12" s="64">
        <f t="shared" si="5"/>
        <v>2.1923485184643479</v>
      </c>
      <c r="J12" s="60">
        <f t="shared" si="6"/>
        <v>39.228419999999936</v>
      </c>
      <c r="K12" s="64">
        <f t="shared" si="7"/>
        <v>0.9724471305085024</v>
      </c>
      <c r="L12" s="81">
        <f t="shared" si="8"/>
        <v>13.13293357894737</v>
      </c>
      <c r="M12" s="82">
        <f t="shared" si="9"/>
        <v>0.32555691954980975</v>
      </c>
      <c r="N12" s="81">
        <f t="shared" si="10"/>
        <v>6.5664667894736848</v>
      </c>
      <c r="O12" s="82">
        <f t="shared" si="11"/>
        <v>0.16277845977490488</v>
      </c>
      <c r="P12" s="81">
        <f t="shared" si="12"/>
        <v>2.626586715789474</v>
      </c>
      <c r="Q12" s="82">
        <f t="shared" si="13"/>
        <v>6.5111383909961948E-2</v>
      </c>
      <c r="R12" s="23">
        <f t="shared" si="14"/>
        <v>13.670013255060729</v>
      </c>
      <c r="S12" s="23">
        <f t="shared" si="15"/>
        <v>0.33887077694939077</v>
      </c>
      <c r="T12" s="81">
        <f t="shared" si="16"/>
        <v>12.476286900000002</v>
      </c>
      <c r="U12" s="82">
        <f t="shared" si="17"/>
        <v>0.30927907357231926</v>
      </c>
      <c r="W12" s="36"/>
    </row>
    <row r="13" spans="1:23" x14ac:dyDescent="0.3">
      <c r="A13" s="16">
        <f t="shared" si="18"/>
        <v>5</v>
      </c>
      <c r="B13" s="60">
        <v>20066.45</v>
      </c>
      <c r="C13" s="61"/>
      <c r="D13" s="60">
        <f t="shared" si="0"/>
        <v>25957.959720000003</v>
      </c>
      <c r="E13" s="64">
        <f t="shared" si="1"/>
        <v>643.48101309125707</v>
      </c>
      <c r="F13" s="60">
        <f t="shared" si="2"/>
        <v>2163.1633099999999</v>
      </c>
      <c r="G13" s="64">
        <f t="shared" si="3"/>
        <v>53.623417757604749</v>
      </c>
      <c r="H13" s="60">
        <f t="shared" si="4"/>
        <v>87.832205999999829</v>
      </c>
      <c r="I13" s="64">
        <f t="shared" si="5"/>
        <v>2.1773035133949223</v>
      </c>
      <c r="J13" s="60">
        <f t="shared" si="6"/>
        <v>38.621505999999826</v>
      </c>
      <c r="K13" s="64">
        <f t="shared" si="7"/>
        <v>0.9574021254390771</v>
      </c>
      <c r="L13" s="81">
        <f t="shared" si="8"/>
        <v>13.136619291497977</v>
      </c>
      <c r="M13" s="82">
        <f t="shared" si="9"/>
        <v>0.32564828597735684</v>
      </c>
      <c r="N13" s="81">
        <f t="shared" si="10"/>
        <v>6.5683096457489887</v>
      </c>
      <c r="O13" s="82">
        <f t="shared" si="11"/>
        <v>0.16282414298867842</v>
      </c>
      <c r="P13" s="81">
        <f t="shared" si="12"/>
        <v>2.6273238582995955</v>
      </c>
      <c r="Q13" s="82">
        <f t="shared" si="13"/>
        <v>6.5129657195471369E-2</v>
      </c>
      <c r="R13" s="23">
        <f t="shared" si="14"/>
        <v>13.670013255060729</v>
      </c>
      <c r="S13" s="23">
        <f t="shared" si="15"/>
        <v>0.33887077694939077</v>
      </c>
      <c r="T13" s="81">
        <f t="shared" si="16"/>
        <v>12.479788326923078</v>
      </c>
      <c r="U13" s="82">
        <f t="shared" si="17"/>
        <v>0.309365871678489</v>
      </c>
      <c r="W13" s="36"/>
    </row>
    <row r="14" spans="1:23" x14ac:dyDescent="0.3">
      <c r="A14" s="16">
        <f t="shared" si="18"/>
        <v>6</v>
      </c>
      <c r="B14" s="60">
        <v>21062.67</v>
      </c>
      <c r="C14" s="61"/>
      <c r="D14" s="60">
        <f t="shared" si="0"/>
        <v>27246.669912000001</v>
      </c>
      <c r="E14" s="64">
        <f t="shared" si="1"/>
        <v>675.42730428186485</v>
      </c>
      <c r="F14" s="60">
        <f t="shared" si="2"/>
        <v>2270.5558259999998</v>
      </c>
      <c r="G14" s="64">
        <f t="shared" si="3"/>
        <v>56.285608690155399</v>
      </c>
      <c r="H14" s="60">
        <f t="shared" si="4"/>
        <v>49.211778000000002</v>
      </c>
      <c r="I14" s="64">
        <f t="shared" si="5"/>
        <v>1.2199281108778157</v>
      </c>
      <c r="J14" s="60">
        <f t="shared" si="6"/>
        <v>24.606427999999998</v>
      </c>
      <c r="K14" s="64">
        <f t="shared" si="7"/>
        <v>0.60997741689989304</v>
      </c>
      <c r="L14" s="81">
        <f t="shared" si="8"/>
        <v>13.788800562753037</v>
      </c>
      <c r="M14" s="82">
        <f t="shared" si="9"/>
        <v>0.34181543738960773</v>
      </c>
      <c r="N14" s="81">
        <f t="shared" si="10"/>
        <v>6.8944002813765186</v>
      </c>
      <c r="O14" s="82">
        <f t="shared" si="11"/>
        <v>0.17090771869480387</v>
      </c>
      <c r="P14" s="81">
        <f t="shared" si="12"/>
        <v>2.7577601125506073</v>
      </c>
      <c r="Q14" s="82">
        <f t="shared" si="13"/>
        <v>6.8363087477921539E-2</v>
      </c>
      <c r="R14" s="23">
        <f t="shared" si="14"/>
        <v>14.08765751417004</v>
      </c>
      <c r="S14" s="23">
        <f t="shared" si="15"/>
        <v>0.3492239076985823</v>
      </c>
      <c r="T14" s="81">
        <f t="shared" si="16"/>
        <v>13.099360534615386</v>
      </c>
      <c r="U14" s="82">
        <f t="shared" si="17"/>
        <v>0.32472466552012735</v>
      </c>
      <c r="W14" s="36"/>
    </row>
    <row r="15" spans="1:23" x14ac:dyDescent="0.3">
      <c r="A15" s="16">
        <f t="shared" si="18"/>
        <v>7</v>
      </c>
      <c r="B15" s="60">
        <v>21073.48</v>
      </c>
      <c r="C15" s="61"/>
      <c r="D15" s="60">
        <f t="shared" si="0"/>
        <v>27260.653728000001</v>
      </c>
      <c r="E15" s="64">
        <f t="shared" si="1"/>
        <v>675.77395402566697</v>
      </c>
      <c r="F15" s="60">
        <f t="shared" si="2"/>
        <v>2271.7211440000001</v>
      </c>
      <c r="G15" s="64">
        <f t="shared" si="3"/>
        <v>56.314496168805576</v>
      </c>
      <c r="H15" s="60">
        <f t="shared" si="4"/>
        <v>49.211778000000002</v>
      </c>
      <c r="I15" s="64">
        <f t="shared" si="5"/>
        <v>1.2199281108778157</v>
      </c>
      <c r="J15" s="60">
        <f t="shared" si="6"/>
        <v>24.606427999999998</v>
      </c>
      <c r="K15" s="64">
        <f t="shared" si="7"/>
        <v>0.60997741689989304</v>
      </c>
      <c r="L15" s="81">
        <f t="shared" si="8"/>
        <v>13.795877392712551</v>
      </c>
      <c r="M15" s="82">
        <f t="shared" si="9"/>
        <v>0.34199086742189622</v>
      </c>
      <c r="N15" s="81">
        <f t="shared" si="10"/>
        <v>6.8979386963562757</v>
      </c>
      <c r="O15" s="82">
        <f t="shared" si="11"/>
        <v>0.17099543371094811</v>
      </c>
      <c r="P15" s="81">
        <f t="shared" si="12"/>
        <v>2.7591754785425104</v>
      </c>
      <c r="Q15" s="82">
        <f t="shared" si="13"/>
        <v>6.8398173484379252E-2</v>
      </c>
      <c r="R15" s="23">
        <f t="shared" si="14"/>
        <v>14.094734344129554</v>
      </c>
      <c r="S15" s="23">
        <f t="shared" si="15"/>
        <v>0.34939933773087078</v>
      </c>
      <c r="T15" s="81">
        <f t="shared" si="16"/>
        <v>13.106083523076924</v>
      </c>
      <c r="U15" s="82">
        <f t="shared" si="17"/>
        <v>0.3248913240508014</v>
      </c>
      <c r="W15" s="36"/>
    </row>
    <row r="16" spans="1:23" x14ac:dyDescent="0.3">
      <c r="A16" s="16">
        <f t="shared" si="18"/>
        <v>8</v>
      </c>
      <c r="B16" s="60">
        <v>22069.7</v>
      </c>
      <c r="C16" s="61"/>
      <c r="D16" s="60">
        <f t="shared" si="0"/>
        <v>28549.363920000003</v>
      </c>
      <c r="E16" s="64">
        <f t="shared" si="1"/>
        <v>707.72024521627475</v>
      </c>
      <c r="F16" s="60">
        <f t="shared" si="2"/>
        <v>2379.11366</v>
      </c>
      <c r="G16" s="64">
        <f t="shared" si="3"/>
        <v>58.976687101356227</v>
      </c>
      <c r="H16" s="60">
        <f t="shared" si="4"/>
        <v>49.211778000000002</v>
      </c>
      <c r="I16" s="64">
        <f t="shared" si="5"/>
        <v>1.2199281108778157</v>
      </c>
      <c r="J16" s="60">
        <f t="shared" si="6"/>
        <v>24.606427999999998</v>
      </c>
      <c r="K16" s="64">
        <f t="shared" si="7"/>
        <v>0.60997741689989304</v>
      </c>
      <c r="L16" s="81">
        <f t="shared" si="8"/>
        <v>14.448058663967613</v>
      </c>
      <c r="M16" s="82">
        <f t="shared" si="9"/>
        <v>0.35815801883414716</v>
      </c>
      <c r="N16" s="81">
        <f t="shared" si="10"/>
        <v>7.2240293319838065</v>
      </c>
      <c r="O16" s="82">
        <f t="shared" si="11"/>
        <v>0.17907900941707358</v>
      </c>
      <c r="P16" s="81">
        <f t="shared" si="12"/>
        <v>2.8896117327935227</v>
      </c>
      <c r="Q16" s="82">
        <f t="shared" si="13"/>
        <v>7.1631603766829435E-2</v>
      </c>
      <c r="R16" s="23">
        <f t="shared" si="14"/>
        <v>14.746915615384614</v>
      </c>
      <c r="S16" s="23">
        <f t="shared" si="15"/>
        <v>0.36556648914312168</v>
      </c>
      <c r="T16" s="81">
        <f t="shared" si="16"/>
        <v>13.725655730769233</v>
      </c>
      <c r="U16" s="82">
        <f t="shared" si="17"/>
        <v>0.34025011789243981</v>
      </c>
      <c r="W16" s="36"/>
    </row>
    <row r="17" spans="1:23" x14ac:dyDescent="0.3">
      <c r="A17" s="16">
        <f t="shared" si="18"/>
        <v>9</v>
      </c>
      <c r="B17" s="60">
        <v>22080.55</v>
      </c>
      <c r="C17" s="61"/>
      <c r="D17" s="60">
        <f t="shared" si="0"/>
        <v>28563.39948</v>
      </c>
      <c r="E17" s="64">
        <f t="shared" si="1"/>
        <v>708.06817766033134</v>
      </c>
      <c r="F17" s="60">
        <f t="shared" si="2"/>
        <v>2380.2832900000003</v>
      </c>
      <c r="G17" s="64">
        <f t="shared" si="3"/>
        <v>59.005681471694288</v>
      </c>
      <c r="H17" s="60">
        <f t="shared" si="4"/>
        <v>49.211778000000002</v>
      </c>
      <c r="I17" s="64">
        <f t="shared" si="5"/>
        <v>1.2199281108778157</v>
      </c>
      <c r="J17" s="60">
        <f t="shared" si="6"/>
        <v>24.606427999999998</v>
      </c>
      <c r="K17" s="64">
        <f t="shared" si="7"/>
        <v>0.60997741689989304</v>
      </c>
      <c r="L17" s="81">
        <f t="shared" si="8"/>
        <v>14.455161680161943</v>
      </c>
      <c r="M17" s="82">
        <f t="shared" si="9"/>
        <v>0.35833409800624055</v>
      </c>
      <c r="N17" s="81">
        <f t="shared" si="10"/>
        <v>7.2275808400809716</v>
      </c>
      <c r="O17" s="82">
        <f t="shared" si="11"/>
        <v>0.17916704900312028</v>
      </c>
      <c r="P17" s="81">
        <f t="shared" si="12"/>
        <v>2.8910323360323886</v>
      </c>
      <c r="Q17" s="82">
        <f t="shared" si="13"/>
        <v>7.1666819601248113E-2</v>
      </c>
      <c r="R17" s="23">
        <f t="shared" si="14"/>
        <v>14.754018631578949</v>
      </c>
      <c r="S17" s="23">
        <f t="shared" si="15"/>
        <v>0.36574256831521518</v>
      </c>
      <c r="T17" s="81">
        <f t="shared" si="16"/>
        <v>13.732403596153846</v>
      </c>
      <c r="U17" s="82">
        <f t="shared" si="17"/>
        <v>0.3404173931059285</v>
      </c>
      <c r="W17" s="36"/>
    </row>
    <row r="18" spans="1:23" x14ac:dyDescent="0.3">
      <c r="A18" s="16">
        <f t="shared" si="18"/>
        <v>10</v>
      </c>
      <c r="B18" s="60">
        <v>23076.77</v>
      </c>
      <c r="C18" s="61"/>
      <c r="D18" s="60">
        <f t="shared" si="0"/>
        <v>29852.109672000002</v>
      </c>
      <c r="E18" s="64">
        <f t="shared" si="1"/>
        <v>740.01446885093924</v>
      </c>
      <c r="F18" s="60">
        <f t="shared" si="2"/>
        <v>2487.6758060000002</v>
      </c>
      <c r="G18" s="64">
        <f t="shared" si="3"/>
        <v>61.667872404244932</v>
      </c>
      <c r="H18" s="60">
        <f t="shared" si="4"/>
        <v>4.2430080000000636</v>
      </c>
      <c r="I18" s="64">
        <f t="shared" si="5"/>
        <v>0.10518142087610687</v>
      </c>
      <c r="J18" s="60">
        <f t="shared" si="6"/>
        <v>0</v>
      </c>
      <c r="K18" s="64">
        <f t="shared" si="7"/>
        <v>0</v>
      </c>
      <c r="L18" s="81">
        <f t="shared" si="8"/>
        <v>15.107342951417005</v>
      </c>
      <c r="M18" s="82">
        <f t="shared" si="9"/>
        <v>0.3745012494184915</v>
      </c>
      <c r="N18" s="81">
        <f t="shared" si="10"/>
        <v>7.5536714757085024</v>
      </c>
      <c r="O18" s="82">
        <f t="shared" si="11"/>
        <v>0.18725062470924575</v>
      </c>
      <c r="P18" s="81">
        <f t="shared" si="12"/>
        <v>3.0214685902834009</v>
      </c>
      <c r="Q18" s="82">
        <f t="shared" si="13"/>
        <v>7.4900249883698297E-2</v>
      </c>
      <c r="R18" s="23">
        <f t="shared" si="14"/>
        <v>15.133110206477733</v>
      </c>
      <c r="S18" s="23">
        <f t="shared" si="15"/>
        <v>0.37514000298656497</v>
      </c>
      <c r="T18" s="81">
        <f t="shared" si="16"/>
        <v>14.351975803846155</v>
      </c>
      <c r="U18" s="82">
        <f t="shared" si="17"/>
        <v>0.35577618694756691</v>
      </c>
      <c r="W18" s="36"/>
    </row>
    <row r="19" spans="1:23" x14ac:dyDescent="0.3">
      <c r="A19" s="16">
        <f t="shared" si="18"/>
        <v>11</v>
      </c>
      <c r="B19" s="60">
        <v>23087.58</v>
      </c>
      <c r="C19" s="61"/>
      <c r="D19" s="60">
        <f t="shared" si="0"/>
        <v>29866.093488000006</v>
      </c>
      <c r="E19" s="64">
        <f t="shared" si="1"/>
        <v>740.36111859474136</v>
      </c>
      <c r="F19" s="60">
        <f t="shared" si="2"/>
        <v>2488.8411240000005</v>
      </c>
      <c r="G19" s="64">
        <f t="shared" si="3"/>
        <v>61.696759882895108</v>
      </c>
      <c r="H19" s="60">
        <f t="shared" si="4"/>
        <v>3.0776899999999219</v>
      </c>
      <c r="I19" s="64">
        <f t="shared" si="5"/>
        <v>7.6293942225933178E-2</v>
      </c>
      <c r="J19" s="60">
        <f t="shared" si="6"/>
        <v>0</v>
      </c>
      <c r="K19" s="64">
        <f t="shared" si="7"/>
        <v>0</v>
      </c>
      <c r="L19" s="81">
        <f t="shared" si="8"/>
        <v>15.114419781376521</v>
      </c>
      <c r="M19" s="82">
        <f t="shared" si="9"/>
        <v>0.37467667945078004</v>
      </c>
      <c r="N19" s="81">
        <f t="shared" si="10"/>
        <v>7.5572098906882603</v>
      </c>
      <c r="O19" s="82">
        <f t="shared" si="11"/>
        <v>0.18733833972539002</v>
      </c>
      <c r="P19" s="81">
        <f t="shared" si="12"/>
        <v>3.022883956275304</v>
      </c>
      <c r="Q19" s="82">
        <f t="shared" si="13"/>
        <v>7.4935335890155996E-2</v>
      </c>
      <c r="R19" s="23">
        <f t="shared" si="14"/>
        <v>15.133110206477735</v>
      </c>
      <c r="S19" s="23">
        <f t="shared" si="15"/>
        <v>0.37514000298656502</v>
      </c>
      <c r="T19" s="81">
        <f t="shared" si="16"/>
        <v>14.358698792307695</v>
      </c>
      <c r="U19" s="82">
        <f t="shared" si="17"/>
        <v>0.35594284547824101</v>
      </c>
      <c r="W19" s="36"/>
    </row>
    <row r="20" spans="1:23" x14ac:dyDescent="0.3">
      <c r="A20" s="16">
        <f t="shared" si="18"/>
        <v>12</v>
      </c>
      <c r="B20" s="60">
        <v>24083.71</v>
      </c>
      <c r="C20" s="61"/>
      <c r="D20" s="60">
        <f t="shared" si="0"/>
        <v>31154.687256000001</v>
      </c>
      <c r="E20" s="64">
        <f t="shared" si="1"/>
        <v>772.30452370977616</v>
      </c>
      <c r="F20" s="60">
        <f t="shared" si="2"/>
        <v>2596.2239380000001</v>
      </c>
      <c r="G20" s="64">
        <f t="shared" si="3"/>
        <v>64.358710309148023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15.76654213360324</v>
      </c>
      <c r="M20" s="82">
        <f t="shared" si="9"/>
        <v>0.39084237029846974</v>
      </c>
      <c r="N20" s="81">
        <f t="shared" si="10"/>
        <v>7.8832710668016199</v>
      </c>
      <c r="O20" s="82">
        <f t="shared" si="11"/>
        <v>0.19542118514923487</v>
      </c>
      <c r="P20" s="81">
        <f t="shared" si="12"/>
        <v>3.1533084267206481</v>
      </c>
      <c r="Q20" s="82">
        <f t="shared" si="13"/>
        <v>7.816847405969396E-2</v>
      </c>
      <c r="R20" s="23">
        <f t="shared" si="14"/>
        <v>15.76654213360324</v>
      </c>
      <c r="S20" s="23">
        <f t="shared" si="15"/>
        <v>0.39084237029846974</v>
      </c>
      <c r="T20" s="81">
        <f t="shared" si="16"/>
        <v>14.978215026923078</v>
      </c>
      <c r="U20" s="82">
        <f t="shared" si="17"/>
        <v>0.37130025178354625</v>
      </c>
      <c r="W20" s="36"/>
    </row>
    <row r="21" spans="1:23" x14ac:dyDescent="0.3">
      <c r="A21" s="16">
        <f t="shared" si="18"/>
        <v>13</v>
      </c>
      <c r="B21" s="60">
        <v>24094.65</v>
      </c>
      <c r="C21" s="61"/>
      <c r="D21" s="60">
        <f t="shared" si="0"/>
        <v>31168.839240000005</v>
      </c>
      <c r="E21" s="64">
        <f t="shared" si="1"/>
        <v>772.65534222940573</v>
      </c>
      <c r="F21" s="60">
        <f t="shared" si="2"/>
        <v>2597.4032700000002</v>
      </c>
      <c r="G21" s="64">
        <f t="shared" si="3"/>
        <v>64.387945185783806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15.773704068825912</v>
      </c>
      <c r="M21" s="82">
        <f t="shared" si="9"/>
        <v>0.39101991003512432</v>
      </c>
      <c r="N21" s="81">
        <f t="shared" si="10"/>
        <v>7.8868520344129562</v>
      </c>
      <c r="O21" s="82">
        <f t="shared" si="11"/>
        <v>0.19550995501756216</v>
      </c>
      <c r="P21" s="81">
        <f t="shared" si="12"/>
        <v>3.1547408137651827</v>
      </c>
      <c r="Q21" s="82">
        <f t="shared" si="13"/>
        <v>7.8203982007024872E-2</v>
      </c>
      <c r="R21" s="23">
        <f t="shared" si="14"/>
        <v>15.773704068825911</v>
      </c>
      <c r="S21" s="23">
        <f t="shared" si="15"/>
        <v>0.39101991003512432</v>
      </c>
      <c r="T21" s="81">
        <f t="shared" si="16"/>
        <v>14.985018865384617</v>
      </c>
      <c r="U21" s="82">
        <f t="shared" si="17"/>
        <v>0.37146891453336817</v>
      </c>
      <c r="W21" s="36"/>
    </row>
    <row r="22" spans="1:23" x14ac:dyDescent="0.3">
      <c r="A22" s="16">
        <f t="shared" si="18"/>
        <v>14</v>
      </c>
      <c r="B22" s="60">
        <v>25090.87</v>
      </c>
      <c r="C22" s="61"/>
      <c r="D22" s="60">
        <f t="shared" si="0"/>
        <v>32457.549432</v>
      </c>
      <c r="E22" s="64">
        <f t="shared" si="1"/>
        <v>804.6016334200134</v>
      </c>
      <c r="F22" s="60">
        <f t="shared" si="2"/>
        <v>2704.7957860000001</v>
      </c>
      <c r="G22" s="64">
        <f t="shared" si="3"/>
        <v>67.05013611833445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16.425885340080971</v>
      </c>
      <c r="M22" s="82">
        <f t="shared" si="9"/>
        <v>0.40718706144737521</v>
      </c>
      <c r="N22" s="81">
        <f t="shared" si="10"/>
        <v>8.2129426700404853</v>
      </c>
      <c r="O22" s="82">
        <f t="shared" si="11"/>
        <v>0.2035935307236876</v>
      </c>
      <c r="P22" s="81">
        <f t="shared" si="12"/>
        <v>3.285177068016194</v>
      </c>
      <c r="Q22" s="82">
        <f t="shared" si="13"/>
        <v>8.1437412289475042E-2</v>
      </c>
      <c r="R22" s="23">
        <f t="shared" si="14"/>
        <v>16.425885340080971</v>
      </c>
      <c r="S22" s="23">
        <f t="shared" si="15"/>
        <v>0.40718706144737521</v>
      </c>
      <c r="T22" s="81">
        <f t="shared" si="16"/>
        <v>15.604591073076923</v>
      </c>
      <c r="U22" s="82">
        <f t="shared" si="17"/>
        <v>0.38682770837500646</v>
      </c>
      <c r="W22" s="36"/>
    </row>
    <row r="23" spans="1:23" x14ac:dyDescent="0.3">
      <c r="A23" s="16">
        <f t="shared" si="18"/>
        <v>15</v>
      </c>
      <c r="B23" s="60">
        <v>25101.68</v>
      </c>
      <c r="C23" s="61"/>
      <c r="D23" s="60">
        <f t="shared" si="0"/>
        <v>32471.533248000003</v>
      </c>
      <c r="E23" s="64">
        <f t="shared" si="1"/>
        <v>804.94828316381552</v>
      </c>
      <c r="F23" s="60">
        <f t="shared" si="2"/>
        <v>2705.9611040000004</v>
      </c>
      <c r="G23" s="64">
        <f t="shared" si="3"/>
        <v>67.079023596984641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16.432962170040486</v>
      </c>
      <c r="M23" s="82">
        <f t="shared" si="9"/>
        <v>0.40736249147966369</v>
      </c>
      <c r="N23" s="81">
        <f t="shared" si="10"/>
        <v>8.2164810850202432</v>
      </c>
      <c r="O23" s="82">
        <f t="shared" si="11"/>
        <v>0.20368124573983185</v>
      </c>
      <c r="P23" s="81">
        <f t="shared" si="12"/>
        <v>3.2865924340080972</v>
      </c>
      <c r="Q23" s="82">
        <f t="shared" si="13"/>
        <v>8.1472498295932741E-2</v>
      </c>
      <c r="R23" s="23">
        <f t="shared" si="14"/>
        <v>16.43296217004049</v>
      </c>
      <c r="S23" s="23">
        <f t="shared" si="15"/>
        <v>0.4073624914796638</v>
      </c>
      <c r="T23" s="81">
        <f t="shared" si="16"/>
        <v>15.611314061538463</v>
      </c>
      <c r="U23" s="82">
        <f t="shared" si="17"/>
        <v>0.38699436690568056</v>
      </c>
      <c r="W23" s="36"/>
    </row>
    <row r="24" spans="1:23" x14ac:dyDescent="0.3">
      <c r="A24" s="16">
        <f t="shared" si="18"/>
        <v>16</v>
      </c>
      <c r="B24" s="60">
        <v>26097.9</v>
      </c>
      <c r="C24" s="61"/>
      <c r="D24" s="60">
        <f t="shared" si="0"/>
        <v>33760.243440000006</v>
      </c>
      <c r="E24" s="64">
        <f t="shared" si="1"/>
        <v>836.89457435442341</v>
      </c>
      <c r="F24" s="60">
        <f t="shared" si="2"/>
        <v>2813.3536200000003</v>
      </c>
      <c r="G24" s="64">
        <f t="shared" si="3"/>
        <v>69.741214529535284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17.08514344129555</v>
      </c>
      <c r="M24" s="82">
        <f t="shared" si="9"/>
        <v>0.42352964289191469</v>
      </c>
      <c r="N24" s="81">
        <f t="shared" si="10"/>
        <v>8.5425717206477749</v>
      </c>
      <c r="O24" s="82">
        <f t="shared" si="11"/>
        <v>0.21176482144595735</v>
      </c>
      <c r="P24" s="81">
        <f t="shared" si="12"/>
        <v>3.4170286882591099</v>
      </c>
      <c r="Q24" s="82">
        <f t="shared" si="13"/>
        <v>8.4705928578382939E-2</v>
      </c>
      <c r="R24" s="23">
        <f t="shared" si="14"/>
        <v>17.08514344129555</v>
      </c>
      <c r="S24" s="23">
        <f t="shared" si="15"/>
        <v>0.42352964289191469</v>
      </c>
      <c r="T24" s="81">
        <f t="shared" si="16"/>
        <v>16.230886269230773</v>
      </c>
      <c r="U24" s="82">
        <f t="shared" si="17"/>
        <v>0.40235316074731897</v>
      </c>
      <c r="W24" s="36"/>
    </row>
    <row r="25" spans="1:23" x14ac:dyDescent="0.3">
      <c r="A25" s="16">
        <f t="shared" si="18"/>
        <v>17</v>
      </c>
      <c r="B25" s="60">
        <v>26108.75</v>
      </c>
      <c r="C25" s="61"/>
      <c r="D25" s="60">
        <f t="shared" si="0"/>
        <v>33774.279000000002</v>
      </c>
      <c r="E25" s="64">
        <f t="shared" si="1"/>
        <v>837.24250679848001</v>
      </c>
      <c r="F25" s="60">
        <f t="shared" si="2"/>
        <v>2814.5232500000002</v>
      </c>
      <c r="G25" s="64">
        <f t="shared" si="3"/>
        <v>69.770208899873325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17.092246457489878</v>
      </c>
      <c r="M25" s="82">
        <f t="shared" si="9"/>
        <v>0.42370572206400803</v>
      </c>
      <c r="N25" s="81">
        <f t="shared" si="10"/>
        <v>8.5461232287449391</v>
      </c>
      <c r="O25" s="82">
        <f t="shared" si="11"/>
        <v>0.21185286103200401</v>
      </c>
      <c r="P25" s="81">
        <f t="shared" si="12"/>
        <v>3.4184492914979758</v>
      </c>
      <c r="Q25" s="82">
        <f t="shared" si="13"/>
        <v>8.4741144412801617E-2</v>
      </c>
      <c r="R25" s="23">
        <f t="shared" si="14"/>
        <v>17.092246457489878</v>
      </c>
      <c r="S25" s="23">
        <f t="shared" si="15"/>
        <v>0.42370572206400803</v>
      </c>
      <c r="T25" s="81">
        <f t="shared" si="16"/>
        <v>16.237634134615387</v>
      </c>
      <c r="U25" s="82">
        <f t="shared" si="17"/>
        <v>0.40252043596080772</v>
      </c>
      <c r="W25" s="36"/>
    </row>
    <row r="26" spans="1:23" x14ac:dyDescent="0.3">
      <c r="A26" s="16">
        <f t="shared" si="18"/>
        <v>18</v>
      </c>
      <c r="B26" s="60">
        <v>27104.959999999999</v>
      </c>
      <c r="C26" s="61"/>
      <c r="D26" s="60">
        <f t="shared" si="0"/>
        <v>35062.976256000002</v>
      </c>
      <c r="E26" s="64">
        <f t="shared" si="1"/>
        <v>869.18847731402411</v>
      </c>
      <c r="F26" s="60">
        <f t="shared" si="2"/>
        <v>2921.9146879999998</v>
      </c>
      <c r="G26" s="64">
        <f t="shared" si="3"/>
        <v>72.432373109502009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17.744421182186237</v>
      </c>
      <c r="M26" s="82">
        <f t="shared" si="9"/>
        <v>0.43987271119130777</v>
      </c>
      <c r="N26" s="81">
        <f t="shared" si="10"/>
        <v>8.8722105910931184</v>
      </c>
      <c r="O26" s="82">
        <f t="shared" si="11"/>
        <v>0.21993635559565389</v>
      </c>
      <c r="P26" s="81">
        <f t="shared" si="12"/>
        <v>3.5488842364372473</v>
      </c>
      <c r="Q26" s="82">
        <f t="shared" si="13"/>
        <v>8.7974542238261552E-2</v>
      </c>
      <c r="R26" s="23">
        <f t="shared" si="14"/>
        <v>17.744421182186233</v>
      </c>
      <c r="S26" s="23">
        <f t="shared" si="15"/>
        <v>0.43987271119130772</v>
      </c>
      <c r="T26" s="81">
        <f t="shared" si="16"/>
        <v>16.857200123076925</v>
      </c>
      <c r="U26" s="82">
        <f t="shared" si="17"/>
        <v>0.41787907563174242</v>
      </c>
      <c r="W26" s="36"/>
    </row>
    <row r="27" spans="1:23" x14ac:dyDescent="0.3">
      <c r="A27" s="16">
        <f t="shared" si="18"/>
        <v>19</v>
      </c>
      <c r="B27" s="60">
        <v>27115.78</v>
      </c>
      <c r="C27" s="61"/>
      <c r="D27" s="60">
        <f t="shared" si="0"/>
        <v>35076.973008000001</v>
      </c>
      <c r="E27" s="64">
        <f t="shared" si="1"/>
        <v>869.53544773288979</v>
      </c>
      <c r="F27" s="60">
        <f t="shared" si="2"/>
        <v>2923.0810839999999</v>
      </c>
      <c r="G27" s="64">
        <f t="shared" si="3"/>
        <v>72.461287311074145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17.751504558704454</v>
      </c>
      <c r="M27" s="82">
        <f t="shared" si="9"/>
        <v>0.44004830350854746</v>
      </c>
      <c r="N27" s="81">
        <f t="shared" si="10"/>
        <v>8.875752279352227</v>
      </c>
      <c r="O27" s="82">
        <f t="shared" si="11"/>
        <v>0.22002415175427373</v>
      </c>
      <c r="P27" s="81">
        <f t="shared" si="12"/>
        <v>3.5503009117408908</v>
      </c>
      <c r="Q27" s="82">
        <f t="shared" si="13"/>
        <v>8.80096607017095E-2</v>
      </c>
      <c r="R27" s="23">
        <f t="shared" si="14"/>
        <v>17.751504558704454</v>
      </c>
      <c r="S27" s="23">
        <f t="shared" si="15"/>
        <v>0.44004830350854746</v>
      </c>
      <c r="T27" s="81">
        <f t="shared" si="16"/>
        <v>16.863929330769231</v>
      </c>
      <c r="U27" s="82">
        <f t="shared" si="17"/>
        <v>0.41804588833312012</v>
      </c>
      <c r="W27" s="36"/>
    </row>
    <row r="28" spans="1:23" x14ac:dyDescent="0.3">
      <c r="A28" s="16">
        <f t="shared" si="18"/>
        <v>20</v>
      </c>
      <c r="B28" s="60">
        <v>28112</v>
      </c>
      <c r="C28" s="61"/>
      <c r="D28" s="60">
        <f t="shared" si="0"/>
        <v>36365.683199999999</v>
      </c>
      <c r="E28" s="64">
        <f t="shared" si="1"/>
        <v>901.48173892349757</v>
      </c>
      <c r="F28" s="60">
        <f t="shared" si="2"/>
        <v>3030.4735999999998</v>
      </c>
      <c r="G28" s="64">
        <f t="shared" si="3"/>
        <v>75.123478243624788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18.403685829959514</v>
      </c>
      <c r="M28" s="82">
        <f t="shared" si="9"/>
        <v>0.45621545492079835</v>
      </c>
      <c r="N28" s="81">
        <f t="shared" si="10"/>
        <v>9.2018429149797569</v>
      </c>
      <c r="O28" s="82">
        <f t="shared" si="11"/>
        <v>0.22810772746039917</v>
      </c>
      <c r="P28" s="81">
        <f t="shared" si="12"/>
        <v>3.6807371659919026</v>
      </c>
      <c r="Q28" s="82">
        <f t="shared" si="13"/>
        <v>9.1243090984159669E-2</v>
      </c>
      <c r="R28" s="23">
        <f t="shared" si="14"/>
        <v>18.403685829959514</v>
      </c>
      <c r="S28" s="23">
        <f t="shared" si="15"/>
        <v>0.45621545492079835</v>
      </c>
      <c r="T28" s="81">
        <f t="shared" si="16"/>
        <v>17.483501538461539</v>
      </c>
      <c r="U28" s="82">
        <f t="shared" si="17"/>
        <v>0.43340468217475847</v>
      </c>
      <c r="W28" s="36"/>
    </row>
    <row r="29" spans="1:23" x14ac:dyDescent="0.3">
      <c r="A29" s="16">
        <f t="shared" si="18"/>
        <v>21</v>
      </c>
      <c r="B29" s="60">
        <v>28122.85</v>
      </c>
      <c r="C29" s="61"/>
      <c r="D29" s="60">
        <f t="shared" si="0"/>
        <v>36379.718760000003</v>
      </c>
      <c r="E29" s="64">
        <f t="shared" si="1"/>
        <v>901.82967136755428</v>
      </c>
      <c r="F29" s="60">
        <f t="shared" si="2"/>
        <v>3031.6432300000001</v>
      </c>
      <c r="G29" s="64">
        <f t="shared" si="3"/>
        <v>75.152472613962857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18.410788846153849</v>
      </c>
      <c r="M29" s="82">
        <f t="shared" si="9"/>
        <v>0.4563915340928919</v>
      </c>
      <c r="N29" s="81">
        <f t="shared" si="10"/>
        <v>9.2053944230769247</v>
      </c>
      <c r="O29" s="82">
        <f t="shared" si="11"/>
        <v>0.22819576704644595</v>
      </c>
      <c r="P29" s="81">
        <f t="shared" si="12"/>
        <v>3.6821577692307699</v>
      </c>
      <c r="Q29" s="82">
        <f t="shared" si="13"/>
        <v>9.1278306818578375E-2</v>
      </c>
      <c r="R29" s="23">
        <f t="shared" si="14"/>
        <v>18.410788846153846</v>
      </c>
      <c r="S29" s="23">
        <f t="shared" si="15"/>
        <v>0.45639153409289179</v>
      </c>
      <c r="T29" s="81">
        <f t="shared" si="16"/>
        <v>17.490249403846157</v>
      </c>
      <c r="U29" s="82">
        <f t="shared" si="17"/>
        <v>0.43357195738824728</v>
      </c>
      <c r="W29" s="36"/>
    </row>
    <row r="30" spans="1:23" x14ac:dyDescent="0.3">
      <c r="A30" s="16">
        <f t="shared" si="18"/>
        <v>22</v>
      </c>
      <c r="B30" s="60">
        <v>29119.06</v>
      </c>
      <c r="C30" s="61"/>
      <c r="D30" s="60">
        <f t="shared" si="0"/>
        <v>37668.416016000003</v>
      </c>
      <c r="E30" s="64">
        <f t="shared" si="1"/>
        <v>933.77564188309839</v>
      </c>
      <c r="F30" s="60">
        <f t="shared" si="2"/>
        <v>3139.0346680000007</v>
      </c>
      <c r="G30" s="64">
        <f t="shared" si="3"/>
        <v>77.814636823591542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19.062963570850204</v>
      </c>
      <c r="M30" s="82">
        <f t="shared" si="9"/>
        <v>0.47255852322019154</v>
      </c>
      <c r="N30" s="81">
        <f t="shared" si="10"/>
        <v>9.5314817854251022</v>
      </c>
      <c r="O30" s="82">
        <f t="shared" si="11"/>
        <v>0.23627926161009577</v>
      </c>
      <c r="P30" s="81">
        <f t="shared" si="12"/>
        <v>3.8125927141700409</v>
      </c>
      <c r="Q30" s="82">
        <f t="shared" si="13"/>
        <v>9.4511704644038311E-2</v>
      </c>
      <c r="R30" s="23">
        <f t="shared" si="14"/>
        <v>19.062963570850208</v>
      </c>
      <c r="S30" s="23">
        <f t="shared" si="15"/>
        <v>0.4725585232201916</v>
      </c>
      <c r="T30" s="81">
        <f t="shared" si="16"/>
        <v>18.109815392307695</v>
      </c>
      <c r="U30" s="82">
        <f t="shared" si="17"/>
        <v>0.44893059705918198</v>
      </c>
      <c r="W30" s="36"/>
    </row>
    <row r="31" spans="1:23" x14ac:dyDescent="0.3">
      <c r="A31" s="16">
        <f t="shared" si="18"/>
        <v>23</v>
      </c>
      <c r="B31" s="60">
        <v>30126.1</v>
      </c>
      <c r="C31" s="61"/>
      <c r="D31" s="60">
        <f t="shared" si="0"/>
        <v>38971.122960000001</v>
      </c>
      <c r="E31" s="64">
        <f t="shared" si="1"/>
        <v>966.06890349257185</v>
      </c>
      <c r="F31" s="60">
        <f t="shared" si="2"/>
        <v>3247.5935800000002</v>
      </c>
      <c r="G31" s="64">
        <f t="shared" si="3"/>
        <v>80.505741957714321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19.722228218623481</v>
      </c>
      <c r="M31" s="82">
        <f t="shared" si="9"/>
        <v>0.48890126694968211</v>
      </c>
      <c r="N31" s="81">
        <f t="shared" si="10"/>
        <v>9.8611141093117407</v>
      </c>
      <c r="O31" s="82">
        <f t="shared" si="11"/>
        <v>0.24445063347484106</v>
      </c>
      <c r="P31" s="81">
        <f t="shared" si="12"/>
        <v>3.9444456437246962</v>
      </c>
      <c r="Q31" s="82">
        <f t="shared" si="13"/>
        <v>9.7780253389936414E-2</v>
      </c>
      <c r="R31" s="23">
        <f t="shared" si="14"/>
        <v>19.722228218623485</v>
      </c>
      <c r="S31" s="23">
        <f t="shared" si="15"/>
        <v>0.48890126694968222</v>
      </c>
      <c r="T31" s="81">
        <f t="shared" si="16"/>
        <v>18.736116807692309</v>
      </c>
      <c r="U31" s="82">
        <f t="shared" si="17"/>
        <v>0.46445620360219803</v>
      </c>
      <c r="W31" s="36"/>
    </row>
    <row r="32" spans="1:23" x14ac:dyDescent="0.3">
      <c r="A32" s="16">
        <f t="shared" si="18"/>
        <v>24</v>
      </c>
      <c r="B32" s="60">
        <v>31122.32</v>
      </c>
      <c r="C32" s="61"/>
      <c r="D32" s="60">
        <f t="shared" si="0"/>
        <v>40259.833151999999</v>
      </c>
      <c r="E32" s="64">
        <f t="shared" si="1"/>
        <v>998.01519468317963</v>
      </c>
      <c r="F32" s="60">
        <f t="shared" si="2"/>
        <v>3354.9860960000001</v>
      </c>
      <c r="G32" s="64">
        <f t="shared" si="3"/>
        <v>83.167932890264979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20.374409489878541</v>
      </c>
      <c r="M32" s="82">
        <f t="shared" si="9"/>
        <v>0.50506841836193306</v>
      </c>
      <c r="N32" s="81">
        <f t="shared" si="10"/>
        <v>10.187204744939271</v>
      </c>
      <c r="O32" s="82">
        <f t="shared" si="11"/>
        <v>0.25253420918096653</v>
      </c>
      <c r="P32" s="81">
        <f t="shared" si="12"/>
        <v>4.0748818979757084</v>
      </c>
      <c r="Q32" s="82">
        <f t="shared" si="13"/>
        <v>0.10101368367238661</v>
      </c>
      <c r="R32" s="23">
        <f t="shared" si="14"/>
        <v>20.374409489878545</v>
      </c>
      <c r="S32" s="23">
        <f t="shared" si="15"/>
        <v>0.50506841836193306</v>
      </c>
      <c r="T32" s="81">
        <f t="shared" si="16"/>
        <v>19.355689015384616</v>
      </c>
      <c r="U32" s="82">
        <f t="shared" si="17"/>
        <v>0.47981499744383638</v>
      </c>
      <c r="W32" s="36"/>
    </row>
    <row r="33" spans="1:23" x14ac:dyDescent="0.3">
      <c r="A33" s="16">
        <f t="shared" si="18"/>
        <v>25</v>
      </c>
      <c r="B33" s="60">
        <v>31133.13</v>
      </c>
      <c r="C33" s="61"/>
      <c r="D33" s="60">
        <f t="shared" si="0"/>
        <v>40273.816968000006</v>
      </c>
      <c r="E33" s="64">
        <f t="shared" si="1"/>
        <v>998.36184442698186</v>
      </c>
      <c r="F33" s="60">
        <f t="shared" si="2"/>
        <v>3356.1514140000004</v>
      </c>
      <c r="G33" s="64">
        <f t="shared" si="3"/>
        <v>83.196820368915155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20.381486319838061</v>
      </c>
      <c r="M33" s="82">
        <f t="shared" si="9"/>
        <v>0.50524384839422165</v>
      </c>
      <c r="N33" s="81">
        <f t="shared" si="10"/>
        <v>10.19074315991903</v>
      </c>
      <c r="O33" s="82">
        <f t="shared" si="11"/>
        <v>0.25262192419711083</v>
      </c>
      <c r="P33" s="81">
        <f t="shared" si="12"/>
        <v>4.0762972639676125</v>
      </c>
      <c r="Q33" s="82">
        <f t="shared" si="13"/>
        <v>0.10104876967884434</v>
      </c>
      <c r="R33" s="23">
        <f t="shared" si="14"/>
        <v>20.381486319838061</v>
      </c>
      <c r="S33" s="23">
        <f t="shared" si="15"/>
        <v>0.50524384839422165</v>
      </c>
      <c r="T33" s="81">
        <f t="shared" si="16"/>
        <v>19.362412003846156</v>
      </c>
      <c r="U33" s="82">
        <f t="shared" si="17"/>
        <v>0.47998165597451048</v>
      </c>
      <c r="W33" s="36"/>
    </row>
    <row r="34" spans="1:23" x14ac:dyDescent="0.3">
      <c r="A34" s="16">
        <f t="shared" si="18"/>
        <v>26</v>
      </c>
      <c r="B34" s="60">
        <v>31133.13</v>
      </c>
      <c r="C34" s="61"/>
      <c r="D34" s="60">
        <f t="shared" si="0"/>
        <v>40273.816968000006</v>
      </c>
      <c r="E34" s="64">
        <f t="shared" si="1"/>
        <v>998.36184442698186</v>
      </c>
      <c r="F34" s="60">
        <f t="shared" si="2"/>
        <v>3356.1514140000004</v>
      </c>
      <c r="G34" s="64">
        <f t="shared" si="3"/>
        <v>83.196820368915155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20.381486319838061</v>
      </c>
      <c r="M34" s="82">
        <f t="shared" si="9"/>
        <v>0.50524384839422165</v>
      </c>
      <c r="N34" s="81">
        <f t="shared" si="10"/>
        <v>10.19074315991903</v>
      </c>
      <c r="O34" s="82">
        <f t="shared" si="11"/>
        <v>0.25262192419711083</v>
      </c>
      <c r="P34" s="81">
        <f t="shared" si="12"/>
        <v>4.0762972639676125</v>
      </c>
      <c r="Q34" s="82">
        <f t="shared" si="13"/>
        <v>0.10104876967884434</v>
      </c>
      <c r="R34" s="23">
        <f t="shared" si="14"/>
        <v>20.381486319838061</v>
      </c>
      <c r="S34" s="23">
        <f t="shared" si="15"/>
        <v>0.50524384839422165</v>
      </c>
      <c r="T34" s="81">
        <f t="shared" si="16"/>
        <v>19.362412003846156</v>
      </c>
      <c r="U34" s="82">
        <f t="shared" si="17"/>
        <v>0.47998165597451048</v>
      </c>
      <c r="W34" s="36"/>
    </row>
    <row r="35" spans="1:23" x14ac:dyDescent="0.3">
      <c r="A35" s="16">
        <f t="shared" si="18"/>
        <v>27</v>
      </c>
      <c r="B35" s="60">
        <v>31143.98</v>
      </c>
      <c r="C35" s="61"/>
      <c r="D35" s="60">
        <f t="shared" si="0"/>
        <v>40287.852528000003</v>
      </c>
      <c r="E35" s="64">
        <f t="shared" si="1"/>
        <v>998.70977687103846</v>
      </c>
      <c r="F35" s="60">
        <f t="shared" si="2"/>
        <v>3357.3210439999998</v>
      </c>
      <c r="G35" s="64">
        <f t="shared" si="3"/>
        <v>83.225814739253195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20.388589336032389</v>
      </c>
      <c r="M35" s="82">
        <f t="shared" si="9"/>
        <v>0.50541992756631493</v>
      </c>
      <c r="N35" s="81">
        <f t="shared" si="10"/>
        <v>10.194294668016195</v>
      </c>
      <c r="O35" s="82">
        <f t="shared" si="11"/>
        <v>0.25270996378315747</v>
      </c>
      <c r="P35" s="81">
        <f t="shared" si="12"/>
        <v>4.077717867206478</v>
      </c>
      <c r="Q35" s="82">
        <f t="shared" si="13"/>
        <v>0.101083985513263</v>
      </c>
      <c r="R35" s="23">
        <f t="shared" si="14"/>
        <v>20.388589336032386</v>
      </c>
      <c r="S35" s="23">
        <f t="shared" si="15"/>
        <v>0.50541992756631493</v>
      </c>
      <c r="T35" s="81">
        <f t="shared" si="16"/>
        <v>19.369159869230771</v>
      </c>
      <c r="U35" s="82">
        <f t="shared" si="17"/>
        <v>0.48014893118799923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140625" style="1" customWidth="1"/>
    <col min="24" max="16384" width="8.85546875" style="1"/>
  </cols>
  <sheetData>
    <row r="1" spans="1:23" ht="16.5" x14ac:dyDescent="0.3">
      <c r="A1" s="5" t="s">
        <v>56</v>
      </c>
      <c r="B1" s="5"/>
      <c r="C1" s="5" t="s">
        <v>74</v>
      </c>
      <c r="D1" s="5"/>
      <c r="E1" s="6"/>
      <c r="G1" s="5"/>
      <c r="H1" s="5"/>
      <c r="N1" s="34">
        <f>D6</f>
        <v>42552</v>
      </c>
      <c r="Q1" s="8" t="s">
        <v>36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20228.900000000001</v>
      </c>
      <c r="C8" s="61"/>
      <c r="D8" s="60">
        <f t="shared" ref="D8:D35" si="0">B8*$U$2</f>
        <v>26168.105040000002</v>
      </c>
      <c r="E8" s="64">
        <f t="shared" ref="E8:E35" si="1">D8/40.3399</f>
        <v>648.69037950019708</v>
      </c>
      <c r="F8" s="60">
        <f t="shared" ref="F8:F35" si="2">B8/12*$U$2</f>
        <v>2180.6754200000005</v>
      </c>
      <c r="G8" s="64">
        <f t="shared" ref="G8:G35" si="3">F8/40.3399</f>
        <v>54.057531625016438</v>
      </c>
      <c r="H8" s="60">
        <f t="shared" ref="H8:H35" si="4">((B8&lt;19968.2)*913.03+(B8&gt;19968.2)*(B8&lt;20424.71)*(20424.71-B8+456.51)+(B8&gt;20424.71)*(B8&lt;22659.62)*456.51+(B8&gt;22659.62)*(B8&lt;23116.13)*(23116.13-B8))/12*$U$2</f>
        <v>70.320095999999751</v>
      </c>
      <c r="I8" s="64">
        <f t="shared" ref="I8:I35" si="5">H8/40.3399</f>
        <v>1.743189645983251</v>
      </c>
      <c r="J8" s="60">
        <f t="shared" ref="J8:J35" si="6">((B8&lt;19968.2)*456.51+(B8&gt;19968.2)*(B8&lt;20196.46)*(20196.46-B8+228.26)+(B8&gt;20196.46)*(B8&lt;22659.62)*228.26+(B8&gt;22659.62)*(B8&lt;22887.88)*(22887.88-B8))/12*$U$2</f>
        <v>24.606427999999998</v>
      </c>
      <c r="K8" s="64">
        <f t="shared" ref="K8:K35" si="7">J8/40.3399</f>
        <v>0.60997741689989304</v>
      </c>
      <c r="L8" s="81">
        <f t="shared" ref="L8:L35" si="8">D8/1976</f>
        <v>13.242968137651824</v>
      </c>
      <c r="M8" s="82">
        <f t="shared" ref="M8:M35" si="9">L8/40.3399</f>
        <v>0.32828460501022122</v>
      </c>
      <c r="N8" s="81">
        <f t="shared" ref="N8:N35" si="10">L8/2</f>
        <v>6.6214840688259118</v>
      </c>
      <c r="O8" s="82">
        <f t="shared" ref="O8:O35" si="11">N8/40.3399</f>
        <v>0.16414230250511061</v>
      </c>
      <c r="P8" s="81">
        <f t="shared" ref="P8:P35" si="12">L8/5</f>
        <v>2.6485936275303645</v>
      </c>
      <c r="Q8" s="82">
        <f t="shared" ref="Q8:Q35" si="13">P8/40.3399</f>
        <v>6.5656921002044247E-2</v>
      </c>
      <c r="R8" s="23">
        <f t="shared" ref="R8:R35" si="14">(F8+H8)/1976*12</f>
        <v>13.670013255060731</v>
      </c>
      <c r="S8" s="23">
        <f t="shared" ref="S8:S35" si="15">R8/40.3399</f>
        <v>0.33887077694939083</v>
      </c>
      <c r="T8" s="81">
        <f t="shared" ref="T8:T35" si="16">D8/2080</f>
        <v>12.580819730769232</v>
      </c>
      <c r="U8" s="82">
        <f t="shared" ref="U8:U35" si="17">T8/40.3399</f>
        <v>0.31187037475971013</v>
      </c>
      <c r="W8" s="36"/>
    </row>
    <row r="9" spans="1:23" x14ac:dyDescent="0.3">
      <c r="A9" s="16">
        <f t="shared" ref="A9:A35" si="18">+A8+1</f>
        <v>1</v>
      </c>
      <c r="B9" s="60">
        <v>20614.2</v>
      </c>
      <c r="C9" s="61"/>
      <c r="D9" s="60">
        <f t="shared" si="0"/>
        <v>26666.529120000003</v>
      </c>
      <c r="E9" s="64">
        <f t="shared" si="1"/>
        <v>661.04598970250311</v>
      </c>
      <c r="F9" s="60">
        <f t="shared" si="2"/>
        <v>2222.2107600000004</v>
      </c>
      <c r="G9" s="64">
        <f t="shared" si="3"/>
        <v>55.087165808541926</v>
      </c>
      <c r="H9" s="60">
        <f t="shared" si="4"/>
        <v>49.211778000000002</v>
      </c>
      <c r="I9" s="64">
        <f t="shared" si="5"/>
        <v>1.2199281108778157</v>
      </c>
      <c r="J9" s="60">
        <f t="shared" si="6"/>
        <v>24.606427999999998</v>
      </c>
      <c r="K9" s="64">
        <f t="shared" si="7"/>
        <v>0.60997741689989304</v>
      </c>
      <c r="L9" s="81">
        <f t="shared" si="8"/>
        <v>13.495207044534414</v>
      </c>
      <c r="M9" s="82">
        <f t="shared" si="9"/>
        <v>0.33453744418142867</v>
      </c>
      <c r="N9" s="81">
        <f t="shared" si="10"/>
        <v>6.7476035222672071</v>
      </c>
      <c r="O9" s="82">
        <f t="shared" si="11"/>
        <v>0.16726872209071433</v>
      </c>
      <c r="P9" s="81">
        <f t="shared" si="12"/>
        <v>2.6990414089068828</v>
      </c>
      <c r="Q9" s="82">
        <f t="shared" si="13"/>
        <v>6.6907488836285736E-2</v>
      </c>
      <c r="R9" s="23">
        <f t="shared" si="14"/>
        <v>13.794063995951419</v>
      </c>
      <c r="S9" s="23">
        <f t="shared" si="15"/>
        <v>0.34194591449040329</v>
      </c>
      <c r="T9" s="81">
        <f t="shared" si="16"/>
        <v>12.820446692307694</v>
      </c>
      <c r="U9" s="82">
        <f t="shared" si="17"/>
        <v>0.31781057197235724</v>
      </c>
      <c r="W9" s="36"/>
    </row>
    <row r="10" spans="1:23" x14ac:dyDescent="0.3">
      <c r="A10" s="16">
        <f t="shared" si="18"/>
        <v>2</v>
      </c>
      <c r="B10" s="60">
        <v>21206.19</v>
      </c>
      <c r="C10" s="61"/>
      <c r="D10" s="60">
        <f t="shared" si="0"/>
        <v>27432.327384</v>
      </c>
      <c r="E10" s="64">
        <f t="shared" si="1"/>
        <v>680.02963279532173</v>
      </c>
      <c r="F10" s="60">
        <f t="shared" si="2"/>
        <v>2286.027282</v>
      </c>
      <c r="G10" s="64">
        <f t="shared" si="3"/>
        <v>56.669136066276813</v>
      </c>
      <c r="H10" s="60">
        <f t="shared" si="4"/>
        <v>49.211778000000002</v>
      </c>
      <c r="I10" s="64">
        <f t="shared" si="5"/>
        <v>1.2199281108778157</v>
      </c>
      <c r="J10" s="60">
        <f t="shared" si="6"/>
        <v>24.606427999999998</v>
      </c>
      <c r="K10" s="64">
        <f t="shared" si="7"/>
        <v>0.60997741689989304</v>
      </c>
      <c r="L10" s="81">
        <f t="shared" si="8"/>
        <v>13.882756773279352</v>
      </c>
      <c r="M10" s="82">
        <f t="shared" si="9"/>
        <v>0.3441445510097782</v>
      </c>
      <c r="N10" s="81">
        <f t="shared" si="10"/>
        <v>6.9413783866396761</v>
      </c>
      <c r="O10" s="82">
        <f t="shared" si="11"/>
        <v>0.1720722755048891</v>
      </c>
      <c r="P10" s="81">
        <f t="shared" si="12"/>
        <v>2.7765513546558704</v>
      </c>
      <c r="Q10" s="82">
        <f t="shared" si="13"/>
        <v>6.882891020195564E-2</v>
      </c>
      <c r="R10" s="23">
        <f t="shared" si="14"/>
        <v>14.181613724696355</v>
      </c>
      <c r="S10" s="23">
        <f t="shared" si="15"/>
        <v>0.35155302131875277</v>
      </c>
      <c r="T10" s="81">
        <f t="shared" si="16"/>
        <v>13.188618934615384</v>
      </c>
      <c r="U10" s="82">
        <f t="shared" si="17"/>
        <v>0.32693732345928928</v>
      </c>
      <c r="W10" s="36"/>
    </row>
    <row r="11" spans="1:23" x14ac:dyDescent="0.3">
      <c r="A11" s="16">
        <f t="shared" si="18"/>
        <v>3</v>
      </c>
      <c r="B11" s="60">
        <v>22005.19</v>
      </c>
      <c r="C11" s="61"/>
      <c r="D11" s="60">
        <f t="shared" si="0"/>
        <v>28465.913784</v>
      </c>
      <c r="E11" s="64">
        <f t="shared" si="1"/>
        <v>705.65157038069015</v>
      </c>
      <c r="F11" s="60">
        <f t="shared" si="2"/>
        <v>2372.159482</v>
      </c>
      <c r="G11" s="64">
        <f t="shared" si="3"/>
        <v>58.804297531724174</v>
      </c>
      <c r="H11" s="60">
        <f t="shared" si="4"/>
        <v>49.211778000000002</v>
      </c>
      <c r="I11" s="64">
        <f t="shared" si="5"/>
        <v>1.2199281108778157</v>
      </c>
      <c r="J11" s="60">
        <f t="shared" si="6"/>
        <v>24.606427999999998</v>
      </c>
      <c r="K11" s="64">
        <f t="shared" si="7"/>
        <v>0.60997741689989304</v>
      </c>
      <c r="L11" s="81">
        <f t="shared" si="8"/>
        <v>14.405826813765183</v>
      </c>
      <c r="M11" s="82">
        <f t="shared" si="9"/>
        <v>0.35711111861370959</v>
      </c>
      <c r="N11" s="81">
        <f t="shared" si="10"/>
        <v>7.2029134068825913</v>
      </c>
      <c r="O11" s="82">
        <f t="shared" si="11"/>
        <v>0.17855555930685479</v>
      </c>
      <c r="P11" s="81">
        <f t="shared" si="12"/>
        <v>2.8811653627530367</v>
      </c>
      <c r="Q11" s="82">
        <f t="shared" si="13"/>
        <v>7.1422223722741915E-2</v>
      </c>
      <c r="R11" s="23">
        <f t="shared" si="14"/>
        <v>14.704683765182185</v>
      </c>
      <c r="S11" s="23">
        <f t="shared" si="15"/>
        <v>0.3645195889226841</v>
      </c>
      <c r="T11" s="81">
        <f t="shared" si="16"/>
        <v>13.685535473076923</v>
      </c>
      <c r="U11" s="82">
        <f t="shared" si="17"/>
        <v>0.33925556268302409</v>
      </c>
      <c r="W11" s="36"/>
    </row>
    <row r="12" spans="1:23" x14ac:dyDescent="0.3">
      <c r="A12" s="16">
        <f t="shared" si="18"/>
        <v>4</v>
      </c>
      <c r="B12" s="60">
        <v>22799.46</v>
      </c>
      <c r="C12" s="61"/>
      <c r="D12" s="60">
        <f t="shared" si="0"/>
        <v>29493.381455999999</v>
      </c>
      <c r="E12" s="64">
        <f t="shared" si="1"/>
        <v>731.1218286609535</v>
      </c>
      <c r="F12" s="60">
        <f t="shared" si="2"/>
        <v>2457.7817880000002</v>
      </c>
      <c r="G12" s="64">
        <f t="shared" si="3"/>
        <v>60.92681905507947</v>
      </c>
      <c r="H12" s="60">
        <f t="shared" si="4"/>
        <v>34.137026000000205</v>
      </c>
      <c r="I12" s="64">
        <f t="shared" si="5"/>
        <v>0.84623477004157677</v>
      </c>
      <c r="J12" s="60">
        <f t="shared" si="6"/>
        <v>9.5316760000002052</v>
      </c>
      <c r="K12" s="64">
        <f t="shared" si="7"/>
        <v>0.23628407606365423</v>
      </c>
      <c r="L12" s="81">
        <f t="shared" si="8"/>
        <v>14.925800331983805</v>
      </c>
      <c r="M12" s="82">
        <f t="shared" si="9"/>
        <v>0.37000092543570523</v>
      </c>
      <c r="N12" s="81">
        <f t="shared" si="10"/>
        <v>7.4629001659919023</v>
      </c>
      <c r="O12" s="82">
        <f t="shared" si="11"/>
        <v>0.18500046271785262</v>
      </c>
      <c r="P12" s="81">
        <f t="shared" si="12"/>
        <v>2.985160066396761</v>
      </c>
      <c r="Q12" s="82">
        <f t="shared" si="13"/>
        <v>7.400018508714104E-2</v>
      </c>
      <c r="R12" s="23">
        <f t="shared" si="14"/>
        <v>15.133110206477735</v>
      </c>
      <c r="S12" s="23">
        <f t="shared" si="15"/>
        <v>0.37514000298656502</v>
      </c>
      <c r="T12" s="81">
        <f t="shared" si="16"/>
        <v>14.179510315384615</v>
      </c>
      <c r="U12" s="82">
        <f t="shared" si="17"/>
        <v>0.35150087916391998</v>
      </c>
      <c r="W12" s="36"/>
    </row>
    <row r="13" spans="1:23" x14ac:dyDescent="0.3">
      <c r="A13" s="16">
        <f t="shared" si="18"/>
        <v>5</v>
      </c>
      <c r="B13" s="60">
        <v>22807.51</v>
      </c>
      <c r="C13" s="61"/>
      <c r="D13" s="60">
        <f t="shared" si="0"/>
        <v>29503.794935999998</v>
      </c>
      <c r="E13" s="64">
        <f t="shared" si="1"/>
        <v>731.37997208718912</v>
      </c>
      <c r="F13" s="60">
        <f t="shared" si="2"/>
        <v>2458.649578</v>
      </c>
      <c r="G13" s="64">
        <f t="shared" si="3"/>
        <v>60.948331007265757</v>
      </c>
      <c r="H13" s="60">
        <f t="shared" si="4"/>
        <v>33.269236000000284</v>
      </c>
      <c r="I13" s="64">
        <f t="shared" si="5"/>
        <v>0.82472281785528179</v>
      </c>
      <c r="J13" s="60">
        <f t="shared" si="6"/>
        <v>8.6638860000002822</v>
      </c>
      <c r="K13" s="64">
        <f t="shared" si="7"/>
        <v>0.21477212387735919</v>
      </c>
      <c r="L13" s="81">
        <f t="shared" si="8"/>
        <v>14.931070311740889</v>
      </c>
      <c r="M13" s="82">
        <f t="shared" si="9"/>
        <v>0.37013156482145193</v>
      </c>
      <c r="N13" s="81">
        <f t="shared" si="10"/>
        <v>7.4655351558704446</v>
      </c>
      <c r="O13" s="82">
        <f t="shared" si="11"/>
        <v>0.18506578241072597</v>
      </c>
      <c r="P13" s="81">
        <f t="shared" si="12"/>
        <v>2.9862140623481777</v>
      </c>
      <c r="Q13" s="82">
        <f t="shared" si="13"/>
        <v>7.4026312964290381E-2</v>
      </c>
      <c r="R13" s="23">
        <f t="shared" si="14"/>
        <v>15.133110206477733</v>
      </c>
      <c r="S13" s="23">
        <f t="shared" si="15"/>
        <v>0.37514000298656497</v>
      </c>
      <c r="T13" s="81">
        <f t="shared" si="16"/>
        <v>14.184516796153845</v>
      </c>
      <c r="U13" s="82">
        <f t="shared" si="17"/>
        <v>0.35162498658037938</v>
      </c>
      <c r="W13" s="36"/>
    </row>
    <row r="14" spans="1:23" x14ac:dyDescent="0.3">
      <c r="A14" s="16">
        <f t="shared" si="18"/>
        <v>6</v>
      </c>
      <c r="B14" s="60">
        <v>23939.58</v>
      </c>
      <c r="C14" s="61"/>
      <c r="D14" s="60">
        <f t="shared" si="0"/>
        <v>30968.240688000005</v>
      </c>
      <c r="E14" s="64">
        <f t="shared" si="1"/>
        <v>767.68263401743695</v>
      </c>
      <c r="F14" s="60">
        <f t="shared" si="2"/>
        <v>2580.6867240000001</v>
      </c>
      <c r="G14" s="64">
        <f t="shared" si="3"/>
        <v>63.973552834786403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15.672186582995954</v>
      </c>
      <c r="M14" s="82">
        <f t="shared" si="9"/>
        <v>0.38850335729627378</v>
      </c>
      <c r="N14" s="81">
        <f t="shared" si="10"/>
        <v>7.8360932914979768</v>
      </c>
      <c r="O14" s="82">
        <f t="shared" si="11"/>
        <v>0.19425167864813689</v>
      </c>
      <c r="P14" s="81">
        <f t="shared" si="12"/>
        <v>3.1344373165991906</v>
      </c>
      <c r="Q14" s="82">
        <f t="shared" si="13"/>
        <v>7.7700671459254744E-2</v>
      </c>
      <c r="R14" s="23">
        <f t="shared" si="14"/>
        <v>15.672186582995952</v>
      </c>
      <c r="S14" s="23">
        <f t="shared" si="15"/>
        <v>0.38850335729627372</v>
      </c>
      <c r="T14" s="81">
        <f t="shared" si="16"/>
        <v>14.888577253846156</v>
      </c>
      <c r="U14" s="82">
        <f t="shared" si="17"/>
        <v>0.36907818943146009</v>
      </c>
      <c r="W14" s="36"/>
    </row>
    <row r="15" spans="1:23" x14ac:dyDescent="0.3">
      <c r="A15" s="16">
        <f t="shared" si="18"/>
        <v>7</v>
      </c>
      <c r="B15" s="60">
        <v>23947.66</v>
      </c>
      <c r="C15" s="61"/>
      <c r="D15" s="60">
        <f t="shared" si="0"/>
        <v>30978.692976000002</v>
      </c>
      <c r="E15" s="64">
        <f t="shared" si="1"/>
        <v>767.94173946886337</v>
      </c>
      <c r="F15" s="60">
        <f t="shared" si="2"/>
        <v>2581.5577480000002</v>
      </c>
      <c r="G15" s="64">
        <f t="shared" si="3"/>
        <v>63.995144955738617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15.677476202429151</v>
      </c>
      <c r="M15" s="82">
        <f t="shared" si="9"/>
        <v>0.38863448353687419</v>
      </c>
      <c r="N15" s="81">
        <f t="shared" si="10"/>
        <v>7.8387381012145756</v>
      </c>
      <c r="O15" s="82">
        <f t="shared" si="11"/>
        <v>0.19431724176843709</v>
      </c>
      <c r="P15" s="81">
        <f t="shared" si="12"/>
        <v>3.1354952404858301</v>
      </c>
      <c r="Q15" s="82">
        <f t="shared" si="13"/>
        <v>7.7726896707374829E-2</v>
      </c>
      <c r="R15" s="23">
        <f t="shared" si="14"/>
        <v>15.677476202429151</v>
      </c>
      <c r="S15" s="23">
        <f t="shared" si="15"/>
        <v>0.38863448353687419</v>
      </c>
      <c r="T15" s="81">
        <f t="shared" si="16"/>
        <v>14.893602392307693</v>
      </c>
      <c r="U15" s="82">
        <f t="shared" si="17"/>
        <v>0.3692027593600305</v>
      </c>
      <c r="W15" s="36"/>
    </row>
    <row r="16" spans="1:23" x14ac:dyDescent="0.3">
      <c r="A16" s="16">
        <f t="shared" si="18"/>
        <v>8</v>
      </c>
      <c r="B16" s="60">
        <v>25079.74</v>
      </c>
      <c r="C16" s="61"/>
      <c r="D16" s="60">
        <f t="shared" si="0"/>
        <v>32443.151664000005</v>
      </c>
      <c r="E16" s="64">
        <f t="shared" si="1"/>
        <v>804.24472207417477</v>
      </c>
      <c r="F16" s="60">
        <f t="shared" si="2"/>
        <v>2703.5959720000005</v>
      </c>
      <c r="G16" s="64">
        <f t="shared" si="3"/>
        <v>67.020393506181236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16.418599020242919</v>
      </c>
      <c r="M16" s="82">
        <f t="shared" si="9"/>
        <v>0.40700643829664723</v>
      </c>
      <c r="N16" s="81">
        <f t="shared" si="10"/>
        <v>8.2092995101214594</v>
      </c>
      <c r="O16" s="82">
        <f t="shared" si="11"/>
        <v>0.20350321914832362</v>
      </c>
      <c r="P16" s="81">
        <f t="shared" si="12"/>
        <v>3.2837198040485838</v>
      </c>
      <c r="Q16" s="82">
        <f t="shared" si="13"/>
        <v>8.1401287659329441E-2</v>
      </c>
      <c r="R16" s="23">
        <f t="shared" si="14"/>
        <v>16.418599020242919</v>
      </c>
      <c r="S16" s="23">
        <f t="shared" si="15"/>
        <v>0.40700643829664723</v>
      </c>
      <c r="T16" s="81">
        <f t="shared" si="16"/>
        <v>15.597669069230772</v>
      </c>
      <c r="U16" s="82">
        <f t="shared" si="17"/>
        <v>0.38665611638181485</v>
      </c>
      <c r="W16" s="36"/>
    </row>
    <row r="17" spans="1:23" x14ac:dyDescent="0.3">
      <c r="A17" s="16">
        <f t="shared" si="18"/>
        <v>9</v>
      </c>
      <c r="B17" s="60">
        <v>25090.27</v>
      </c>
      <c r="C17" s="61"/>
      <c r="D17" s="60">
        <f t="shared" si="0"/>
        <v>32456.773272000002</v>
      </c>
      <c r="E17" s="64">
        <f t="shared" si="1"/>
        <v>804.58239291619464</v>
      </c>
      <c r="F17" s="60">
        <f t="shared" si="2"/>
        <v>2704.7311060000006</v>
      </c>
      <c r="G17" s="64">
        <f t="shared" si="3"/>
        <v>67.048532743016239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16.425492546558704</v>
      </c>
      <c r="M17" s="82">
        <f t="shared" si="9"/>
        <v>0.40717732435030091</v>
      </c>
      <c r="N17" s="81">
        <f t="shared" si="10"/>
        <v>8.2127462732793521</v>
      </c>
      <c r="O17" s="82">
        <f t="shared" si="11"/>
        <v>0.20358866217515045</v>
      </c>
      <c r="P17" s="81">
        <f t="shared" si="12"/>
        <v>3.2850985093117409</v>
      </c>
      <c r="Q17" s="82">
        <f t="shared" si="13"/>
        <v>8.143546487006019E-2</v>
      </c>
      <c r="R17" s="23">
        <f t="shared" si="14"/>
        <v>16.425492546558708</v>
      </c>
      <c r="S17" s="23">
        <f t="shared" si="15"/>
        <v>0.40717732435030102</v>
      </c>
      <c r="T17" s="81">
        <f t="shared" si="16"/>
        <v>15.60421791923077</v>
      </c>
      <c r="U17" s="82">
        <f t="shared" si="17"/>
        <v>0.38681845813278593</v>
      </c>
      <c r="W17" s="36"/>
    </row>
    <row r="18" spans="1:23" x14ac:dyDescent="0.3">
      <c r="A18" s="16">
        <f t="shared" si="18"/>
        <v>10</v>
      </c>
      <c r="B18" s="60">
        <v>26222.34</v>
      </c>
      <c r="C18" s="61"/>
      <c r="D18" s="60">
        <f t="shared" si="0"/>
        <v>33921.219024000005</v>
      </c>
      <c r="E18" s="64">
        <f t="shared" si="1"/>
        <v>840.88505484644247</v>
      </c>
      <c r="F18" s="60">
        <f t="shared" si="2"/>
        <v>2826.7682520000003</v>
      </c>
      <c r="G18" s="64">
        <f t="shared" si="3"/>
        <v>70.073754570536877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17.166608817813767</v>
      </c>
      <c r="M18" s="82">
        <f t="shared" si="9"/>
        <v>0.4255491168251227</v>
      </c>
      <c r="N18" s="81">
        <f t="shared" si="10"/>
        <v>8.5833044089068835</v>
      </c>
      <c r="O18" s="82">
        <f t="shared" si="11"/>
        <v>0.21277455841256135</v>
      </c>
      <c r="P18" s="81">
        <f t="shared" si="12"/>
        <v>3.4333217635627533</v>
      </c>
      <c r="Q18" s="82">
        <f t="shared" si="13"/>
        <v>8.5109823365024539E-2</v>
      </c>
      <c r="R18" s="23">
        <f t="shared" si="14"/>
        <v>17.166608817813767</v>
      </c>
      <c r="S18" s="23">
        <f t="shared" si="15"/>
        <v>0.4255491168251227</v>
      </c>
      <c r="T18" s="81">
        <f t="shared" si="16"/>
        <v>16.308278376923081</v>
      </c>
      <c r="U18" s="82">
        <f t="shared" si="17"/>
        <v>0.40427166098386663</v>
      </c>
      <c r="W18" s="36"/>
    </row>
    <row r="19" spans="1:23" x14ac:dyDescent="0.3">
      <c r="A19" s="16">
        <f t="shared" si="18"/>
        <v>11</v>
      </c>
      <c r="B19" s="60">
        <v>26234.63</v>
      </c>
      <c r="C19" s="61"/>
      <c r="D19" s="60">
        <f t="shared" si="0"/>
        <v>33937.117368000007</v>
      </c>
      <c r="E19" s="64">
        <f t="shared" si="1"/>
        <v>841.27916449966426</v>
      </c>
      <c r="F19" s="60">
        <f t="shared" si="2"/>
        <v>2828.0931140000002</v>
      </c>
      <c r="G19" s="64">
        <f t="shared" si="3"/>
        <v>70.106597041638679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17.174654538461542</v>
      </c>
      <c r="M19" s="82">
        <f t="shared" si="9"/>
        <v>0.42574856503019448</v>
      </c>
      <c r="N19" s="81">
        <f t="shared" si="10"/>
        <v>8.5873272692307712</v>
      </c>
      <c r="O19" s="82">
        <f t="shared" si="11"/>
        <v>0.21287428251509724</v>
      </c>
      <c r="P19" s="81">
        <f t="shared" si="12"/>
        <v>3.4349309076923085</v>
      </c>
      <c r="Q19" s="82">
        <f t="shared" si="13"/>
        <v>8.5149713006038893E-2</v>
      </c>
      <c r="R19" s="23">
        <f t="shared" si="14"/>
        <v>17.174654538461539</v>
      </c>
      <c r="S19" s="23">
        <f t="shared" si="15"/>
        <v>0.42574856503019437</v>
      </c>
      <c r="T19" s="81">
        <f t="shared" si="16"/>
        <v>16.315921811538466</v>
      </c>
      <c r="U19" s="82">
        <f t="shared" si="17"/>
        <v>0.40446113677868478</v>
      </c>
      <c r="W19" s="36"/>
    </row>
    <row r="20" spans="1:23" x14ac:dyDescent="0.3">
      <c r="A20" s="16">
        <f t="shared" si="18"/>
        <v>12</v>
      </c>
      <c r="B20" s="60">
        <v>27366.71</v>
      </c>
      <c r="C20" s="61"/>
      <c r="D20" s="60">
        <f t="shared" si="0"/>
        <v>35401.576055999998</v>
      </c>
      <c r="E20" s="64">
        <f t="shared" si="1"/>
        <v>877.58214710497543</v>
      </c>
      <c r="F20" s="60">
        <f t="shared" si="2"/>
        <v>2950.1313379999997</v>
      </c>
      <c r="G20" s="64">
        <f t="shared" si="3"/>
        <v>73.131845592081277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17.915777356275303</v>
      </c>
      <c r="M20" s="82">
        <f t="shared" si="9"/>
        <v>0.44412051978996731</v>
      </c>
      <c r="N20" s="81">
        <f t="shared" si="10"/>
        <v>8.9578886781376514</v>
      </c>
      <c r="O20" s="82">
        <f t="shared" si="11"/>
        <v>0.22206025989498365</v>
      </c>
      <c r="P20" s="81">
        <f t="shared" si="12"/>
        <v>3.5831554712550604</v>
      </c>
      <c r="Q20" s="82">
        <f t="shared" si="13"/>
        <v>8.8824103957993464E-2</v>
      </c>
      <c r="R20" s="23">
        <f t="shared" si="14"/>
        <v>17.915777356275303</v>
      </c>
      <c r="S20" s="23">
        <f t="shared" si="15"/>
        <v>0.44412051978996731</v>
      </c>
      <c r="T20" s="81">
        <f t="shared" si="16"/>
        <v>17.019988488461536</v>
      </c>
      <c r="U20" s="82">
        <f t="shared" si="17"/>
        <v>0.42191449380046891</v>
      </c>
      <c r="W20" s="36"/>
    </row>
    <row r="21" spans="1:23" x14ac:dyDescent="0.3">
      <c r="A21" s="16">
        <f t="shared" si="18"/>
        <v>13</v>
      </c>
      <c r="B21" s="60">
        <v>27379</v>
      </c>
      <c r="C21" s="61"/>
      <c r="D21" s="60">
        <f t="shared" si="0"/>
        <v>35417.474399999999</v>
      </c>
      <c r="E21" s="64">
        <f t="shared" si="1"/>
        <v>877.97625675819722</v>
      </c>
      <c r="F21" s="60">
        <f t="shared" si="2"/>
        <v>2951.4562000000005</v>
      </c>
      <c r="G21" s="64">
        <f t="shared" si="3"/>
        <v>73.164688063183121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17.923823076923078</v>
      </c>
      <c r="M21" s="82">
        <f t="shared" si="9"/>
        <v>0.44431996799503909</v>
      </c>
      <c r="N21" s="81">
        <f t="shared" si="10"/>
        <v>8.9619115384615391</v>
      </c>
      <c r="O21" s="82">
        <f t="shared" si="11"/>
        <v>0.22215998399751954</v>
      </c>
      <c r="P21" s="81">
        <f t="shared" si="12"/>
        <v>3.5847646153846155</v>
      </c>
      <c r="Q21" s="82">
        <f t="shared" si="13"/>
        <v>8.8863993599007818E-2</v>
      </c>
      <c r="R21" s="23">
        <f t="shared" si="14"/>
        <v>17.923823076923082</v>
      </c>
      <c r="S21" s="23">
        <f t="shared" si="15"/>
        <v>0.4443199679950392</v>
      </c>
      <c r="T21" s="81">
        <f t="shared" si="16"/>
        <v>17.027631923076921</v>
      </c>
      <c r="U21" s="82">
        <f t="shared" si="17"/>
        <v>0.42210396959528707</v>
      </c>
      <c r="W21" s="36"/>
    </row>
    <row r="22" spans="1:23" x14ac:dyDescent="0.3">
      <c r="A22" s="16">
        <f t="shared" si="18"/>
        <v>14</v>
      </c>
      <c r="B22" s="60">
        <v>28511.07</v>
      </c>
      <c r="C22" s="61"/>
      <c r="D22" s="60">
        <f t="shared" si="0"/>
        <v>36881.920151999999</v>
      </c>
      <c r="E22" s="64">
        <f t="shared" si="1"/>
        <v>914.27891868844495</v>
      </c>
      <c r="F22" s="60">
        <f t="shared" si="2"/>
        <v>3073.4933460000002</v>
      </c>
      <c r="G22" s="64">
        <f t="shared" si="3"/>
        <v>76.189909890703746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18.664939348178137</v>
      </c>
      <c r="M22" s="82">
        <f t="shared" si="9"/>
        <v>0.46269176046986077</v>
      </c>
      <c r="N22" s="81">
        <f t="shared" si="10"/>
        <v>9.3324696740890687</v>
      </c>
      <c r="O22" s="82">
        <f t="shared" si="11"/>
        <v>0.23134588023493038</v>
      </c>
      <c r="P22" s="81">
        <f t="shared" si="12"/>
        <v>3.7329878696356276</v>
      </c>
      <c r="Q22" s="82">
        <f t="shared" si="13"/>
        <v>9.2538352093972154E-2</v>
      </c>
      <c r="R22" s="23">
        <f t="shared" si="14"/>
        <v>18.664939348178137</v>
      </c>
      <c r="S22" s="23">
        <f t="shared" si="15"/>
        <v>0.46269176046986077</v>
      </c>
      <c r="T22" s="81">
        <f t="shared" si="16"/>
        <v>17.731692380769232</v>
      </c>
      <c r="U22" s="82">
        <f t="shared" si="17"/>
        <v>0.43955717244636777</v>
      </c>
      <c r="W22" s="36"/>
    </row>
    <row r="23" spans="1:23" x14ac:dyDescent="0.3">
      <c r="A23" s="16">
        <f t="shared" si="18"/>
        <v>15</v>
      </c>
      <c r="B23" s="60">
        <v>28523.4</v>
      </c>
      <c r="C23" s="61"/>
      <c r="D23" s="60">
        <f t="shared" si="0"/>
        <v>36897.870240000004</v>
      </c>
      <c r="E23" s="64">
        <f t="shared" si="1"/>
        <v>914.67431104192133</v>
      </c>
      <c r="F23" s="60">
        <f t="shared" si="2"/>
        <v>3074.8225200000006</v>
      </c>
      <c r="G23" s="64">
        <f t="shared" si="3"/>
        <v>76.222859253493453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18.673011255060732</v>
      </c>
      <c r="M23" s="82">
        <f t="shared" si="9"/>
        <v>0.46289185781473757</v>
      </c>
      <c r="N23" s="81">
        <f t="shared" si="10"/>
        <v>9.3365056275303662</v>
      </c>
      <c r="O23" s="82">
        <f t="shared" si="11"/>
        <v>0.23144592890736879</v>
      </c>
      <c r="P23" s="81">
        <f t="shared" si="12"/>
        <v>3.7346022510121464</v>
      </c>
      <c r="Q23" s="82">
        <f t="shared" si="13"/>
        <v>9.2578371562947515E-2</v>
      </c>
      <c r="R23" s="23">
        <f t="shared" si="14"/>
        <v>18.673011255060732</v>
      </c>
      <c r="S23" s="23">
        <f t="shared" si="15"/>
        <v>0.46289185781473757</v>
      </c>
      <c r="T23" s="81">
        <f t="shared" si="16"/>
        <v>17.739360692307695</v>
      </c>
      <c r="U23" s="82">
        <f t="shared" si="17"/>
        <v>0.43974726492400068</v>
      </c>
      <c r="W23" s="36"/>
    </row>
    <row r="24" spans="1:23" x14ac:dyDescent="0.3">
      <c r="A24" s="16">
        <f t="shared" si="18"/>
        <v>16</v>
      </c>
      <c r="B24" s="60">
        <v>29655.47</v>
      </c>
      <c r="C24" s="61"/>
      <c r="D24" s="60">
        <f t="shared" si="0"/>
        <v>38362.315992000003</v>
      </c>
      <c r="E24" s="64">
        <f t="shared" si="1"/>
        <v>950.97697297216905</v>
      </c>
      <c r="F24" s="60">
        <f t="shared" si="2"/>
        <v>3196.8596660000007</v>
      </c>
      <c r="G24" s="64">
        <f t="shared" si="3"/>
        <v>79.248081081014107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19.414127526315792</v>
      </c>
      <c r="M24" s="82">
        <f t="shared" si="9"/>
        <v>0.48126365028955925</v>
      </c>
      <c r="N24" s="81">
        <f t="shared" si="10"/>
        <v>9.7070637631578958</v>
      </c>
      <c r="O24" s="82">
        <f t="shared" si="11"/>
        <v>0.24063182514477963</v>
      </c>
      <c r="P24" s="81">
        <f t="shared" si="12"/>
        <v>3.8828255052631584</v>
      </c>
      <c r="Q24" s="82">
        <f t="shared" si="13"/>
        <v>9.6252730057911851E-2</v>
      </c>
      <c r="R24" s="23">
        <f t="shared" si="14"/>
        <v>19.414127526315795</v>
      </c>
      <c r="S24" s="23">
        <f t="shared" si="15"/>
        <v>0.48126365028955936</v>
      </c>
      <c r="T24" s="81">
        <f t="shared" si="16"/>
        <v>18.443421150000002</v>
      </c>
      <c r="U24" s="82">
        <f t="shared" si="17"/>
        <v>0.45720046777508133</v>
      </c>
      <c r="W24" s="36"/>
    </row>
    <row r="25" spans="1:23" x14ac:dyDescent="0.3">
      <c r="A25" s="16">
        <f t="shared" si="18"/>
        <v>17</v>
      </c>
      <c r="B25" s="60">
        <v>29667.759999999998</v>
      </c>
      <c r="C25" s="61"/>
      <c r="D25" s="60">
        <f t="shared" si="0"/>
        <v>38378.214335999997</v>
      </c>
      <c r="E25" s="64">
        <f t="shared" si="1"/>
        <v>951.37108262539073</v>
      </c>
      <c r="F25" s="60">
        <f t="shared" si="2"/>
        <v>3198.1845279999998</v>
      </c>
      <c r="G25" s="64">
        <f t="shared" si="3"/>
        <v>79.280923552115894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19.42217324696356</v>
      </c>
      <c r="M25" s="82">
        <f t="shared" si="9"/>
        <v>0.48146309849463087</v>
      </c>
      <c r="N25" s="81">
        <f t="shared" si="10"/>
        <v>9.7110866234817799</v>
      </c>
      <c r="O25" s="82">
        <f t="shared" si="11"/>
        <v>0.24073154924731544</v>
      </c>
      <c r="P25" s="81">
        <f t="shared" si="12"/>
        <v>3.8844346493927118</v>
      </c>
      <c r="Q25" s="82">
        <f t="shared" si="13"/>
        <v>9.6292619698926163E-2</v>
      </c>
      <c r="R25" s="23">
        <f t="shared" si="14"/>
        <v>19.422173246963563</v>
      </c>
      <c r="S25" s="23">
        <f t="shared" si="15"/>
        <v>0.48146309849463098</v>
      </c>
      <c r="T25" s="81">
        <f t="shared" si="16"/>
        <v>18.451064584615384</v>
      </c>
      <c r="U25" s="82">
        <f t="shared" si="17"/>
        <v>0.45738994356989937</v>
      </c>
      <c r="W25" s="36"/>
    </row>
    <row r="26" spans="1:23" x14ac:dyDescent="0.3">
      <c r="A26" s="16">
        <f t="shared" si="18"/>
        <v>18</v>
      </c>
      <c r="B26" s="60">
        <v>30799.83</v>
      </c>
      <c r="C26" s="61"/>
      <c r="D26" s="60">
        <f t="shared" si="0"/>
        <v>39842.660088000004</v>
      </c>
      <c r="E26" s="64">
        <f t="shared" si="1"/>
        <v>987.67374455563856</v>
      </c>
      <c r="F26" s="60">
        <f t="shared" si="2"/>
        <v>3320.2216740000003</v>
      </c>
      <c r="G26" s="64">
        <f t="shared" si="3"/>
        <v>82.306145379636547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20.163289518218626</v>
      </c>
      <c r="M26" s="82">
        <f t="shared" si="9"/>
        <v>0.49983489096945272</v>
      </c>
      <c r="N26" s="81">
        <f t="shared" si="10"/>
        <v>10.081644759109313</v>
      </c>
      <c r="O26" s="82">
        <f t="shared" si="11"/>
        <v>0.24991744548472636</v>
      </c>
      <c r="P26" s="81">
        <f t="shared" si="12"/>
        <v>4.0326579036437256</v>
      </c>
      <c r="Q26" s="82">
        <f t="shared" si="13"/>
        <v>9.9966978193890554E-2</v>
      </c>
      <c r="R26" s="23">
        <f t="shared" si="14"/>
        <v>20.163289518218626</v>
      </c>
      <c r="S26" s="23">
        <f t="shared" si="15"/>
        <v>0.49983489096945272</v>
      </c>
      <c r="T26" s="81">
        <f t="shared" si="16"/>
        <v>19.155125042307695</v>
      </c>
      <c r="U26" s="82">
        <f t="shared" si="17"/>
        <v>0.47484314642098008</v>
      </c>
      <c r="W26" s="36"/>
    </row>
    <row r="27" spans="1:23" x14ac:dyDescent="0.3">
      <c r="A27" s="16">
        <f t="shared" si="18"/>
        <v>19</v>
      </c>
      <c r="B27" s="60">
        <v>30812.13</v>
      </c>
      <c r="C27" s="61"/>
      <c r="D27" s="60">
        <f t="shared" si="0"/>
        <v>39858.571368000004</v>
      </c>
      <c r="E27" s="64">
        <f t="shared" si="1"/>
        <v>988.06817488392392</v>
      </c>
      <c r="F27" s="60">
        <f t="shared" si="2"/>
        <v>3321.5476140000005</v>
      </c>
      <c r="G27" s="64">
        <f t="shared" si="3"/>
        <v>82.339014573660336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20.171341785425103</v>
      </c>
      <c r="M27" s="82">
        <f t="shared" si="9"/>
        <v>0.5000345014594757</v>
      </c>
      <c r="N27" s="81">
        <f t="shared" si="10"/>
        <v>10.085670892712551</v>
      </c>
      <c r="O27" s="82">
        <f t="shared" si="11"/>
        <v>0.25001725072973785</v>
      </c>
      <c r="P27" s="81">
        <f t="shared" si="12"/>
        <v>4.0342683570850202</v>
      </c>
      <c r="Q27" s="82">
        <f t="shared" si="13"/>
        <v>0.10000690029189513</v>
      </c>
      <c r="R27" s="23">
        <f t="shared" si="14"/>
        <v>20.171341785425106</v>
      </c>
      <c r="S27" s="23">
        <f t="shared" si="15"/>
        <v>0.50003450145947581</v>
      </c>
      <c r="T27" s="81">
        <f t="shared" si="16"/>
        <v>19.16277469615385</v>
      </c>
      <c r="U27" s="82">
        <f t="shared" si="17"/>
        <v>0.47503277638650193</v>
      </c>
      <c r="W27" s="36"/>
    </row>
    <row r="28" spans="1:23" x14ac:dyDescent="0.3">
      <c r="A28" s="16">
        <f t="shared" si="18"/>
        <v>20</v>
      </c>
      <c r="B28" s="60">
        <v>31944.2</v>
      </c>
      <c r="C28" s="61"/>
      <c r="D28" s="60">
        <f t="shared" si="0"/>
        <v>41323.017120000004</v>
      </c>
      <c r="E28" s="64">
        <f t="shared" si="1"/>
        <v>1024.3708368141718</v>
      </c>
      <c r="F28" s="60">
        <f t="shared" si="2"/>
        <v>3443.5847600000006</v>
      </c>
      <c r="G28" s="64">
        <f t="shared" si="3"/>
        <v>85.364236401180975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20.912458056680165</v>
      </c>
      <c r="M28" s="82">
        <f t="shared" si="9"/>
        <v>0.51840629393429749</v>
      </c>
      <c r="N28" s="81">
        <f t="shared" si="10"/>
        <v>10.456229028340083</v>
      </c>
      <c r="O28" s="82">
        <f t="shared" si="11"/>
        <v>0.25920314696714875</v>
      </c>
      <c r="P28" s="81">
        <f t="shared" si="12"/>
        <v>4.1824916113360331</v>
      </c>
      <c r="Q28" s="82">
        <f t="shared" si="13"/>
        <v>0.10368125878685949</v>
      </c>
      <c r="R28" s="23">
        <f t="shared" si="14"/>
        <v>20.912458056680165</v>
      </c>
      <c r="S28" s="23">
        <f t="shared" si="15"/>
        <v>0.51840629393429749</v>
      </c>
      <c r="T28" s="81">
        <f t="shared" si="16"/>
        <v>19.866835153846157</v>
      </c>
      <c r="U28" s="82">
        <f t="shared" si="17"/>
        <v>0.49248597923758258</v>
      </c>
      <c r="W28" s="36"/>
    </row>
    <row r="29" spans="1:23" x14ac:dyDescent="0.3">
      <c r="A29" s="16">
        <f t="shared" si="18"/>
        <v>21</v>
      </c>
      <c r="B29" s="60">
        <v>31956.49</v>
      </c>
      <c r="C29" s="61"/>
      <c r="D29" s="60">
        <f t="shared" si="0"/>
        <v>41338.915464000005</v>
      </c>
      <c r="E29" s="64">
        <f t="shared" si="1"/>
        <v>1024.7649464673934</v>
      </c>
      <c r="F29" s="60">
        <f t="shared" si="2"/>
        <v>3444.9096220000006</v>
      </c>
      <c r="G29" s="64">
        <f t="shared" si="3"/>
        <v>85.39707887228279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20.920503777327937</v>
      </c>
      <c r="M29" s="82">
        <f t="shared" si="9"/>
        <v>0.51860574213936916</v>
      </c>
      <c r="N29" s="81">
        <f t="shared" si="10"/>
        <v>10.460251888663969</v>
      </c>
      <c r="O29" s="82">
        <f t="shared" si="11"/>
        <v>0.25930287106968458</v>
      </c>
      <c r="P29" s="81">
        <f t="shared" si="12"/>
        <v>4.1841007554655878</v>
      </c>
      <c r="Q29" s="82">
        <f t="shared" si="13"/>
        <v>0.10372114842787383</v>
      </c>
      <c r="R29" s="23">
        <f t="shared" si="14"/>
        <v>20.920503777327941</v>
      </c>
      <c r="S29" s="23">
        <f t="shared" si="15"/>
        <v>0.51860574213936927</v>
      </c>
      <c r="T29" s="81">
        <f t="shared" si="16"/>
        <v>19.874478588461542</v>
      </c>
      <c r="U29" s="82">
        <f t="shared" si="17"/>
        <v>0.49267545503240073</v>
      </c>
      <c r="W29" s="36"/>
    </row>
    <row r="30" spans="1:23" x14ac:dyDescent="0.3">
      <c r="A30" s="16">
        <f t="shared" si="18"/>
        <v>22</v>
      </c>
      <c r="B30" s="60">
        <v>33088.559999999998</v>
      </c>
      <c r="C30" s="61"/>
      <c r="D30" s="60">
        <f t="shared" si="0"/>
        <v>42803.361215999998</v>
      </c>
      <c r="E30" s="64">
        <f t="shared" si="1"/>
        <v>1061.0676083976409</v>
      </c>
      <c r="F30" s="60">
        <f t="shared" si="2"/>
        <v>3566.9467679999998</v>
      </c>
      <c r="G30" s="64">
        <f t="shared" si="3"/>
        <v>88.422300699803415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21.661620048582996</v>
      </c>
      <c r="M30" s="82">
        <f t="shared" si="9"/>
        <v>0.53697753461419084</v>
      </c>
      <c r="N30" s="81">
        <f t="shared" si="10"/>
        <v>10.830810024291498</v>
      </c>
      <c r="O30" s="82">
        <f t="shared" si="11"/>
        <v>0.26848876730709542</v>
      </c>
      <c r="P30" s="81">
        <f t="shared" si="12"/>
        <v>4.3323240097165989</v>
      </c>
      <c r="Q30" s="82">
        <f t="shared" si="13"/>
        <v>0.10739550692283815</v>
      </c>
      <c r="R30" s="23">
        <f t="shared" si="14"/>
        <v>21.661620048582996</v>
      </c>
      <c r="S30" s="23">
        <f t="shared" si="15"/>
        <v>0.53697753461419084</v>
      </c>
      <c r="T30" s="81">
        <f t="shared" si="16"/>
        <v>20.578539046153846</v>
      </c>
      <c r="U30" s="82">
        <f t="shared" si="17"/>
        <v>0.51012865788348127</v>
      </c>
      <c r="W30" s="36"/>
    </row>
    <row r="31" spans="1:23" x14ac:dyDescent="0.3">
      <c r="A31" s="16">
        <f t="shared" si="18"/>
        <v>23</v>
      </c>
      <c r="B31" s="60">
        <v>34232.959999999999</v>
      </c>
      <c r="C31" s="61"/>
      <c r="D31" s="60">
        <f t="shared" si="0"/>
        <v>44283.757056000002</v>
      </c>
      <c r="E31" s="64">
        <f t="shared" si="1"/>
        <v>1097.7656626813653</v>
      </c>
      <c r="F31" s="60">
        <f t="shared" si="2"/>
        <v>3690.3130879999999</v>
      </c>
      <c r="G31" s="64">
        <f t="shared" si="3"/>
        <v>91.480471890113762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22.410808226720651</v>
      </c>
      <c r="M31" s="82">
        <f t="shared" si="9"/>
        <v>0.55554942443388933</v>
      </c>
      <c r="N31" s="81">
        <f t="shared" si="10"/>
        <v>11.205404113360325</v>
      </c>
      <c r="O31" s="82">
        <f t="shared" si="11"/>
        <v>0.27777471221694466</v>
      </c>
      <c r="P31" s="81">
        <f t="shared" si="12"/>
        <v>4.4821616453441298</v>
      </c>
      <c r="Q31" s="82">
        <f t="shared" si="13"/>
        <v>0.11110988488677785</v>
      </c>
      <c r="R31" s="23">
        <f t="shared" si="14"/>
        <v>22.410808226720647</v>
      </c>
      <c r="S31" s="23">
        <f t="shared" si="15"/>
        <v>0.55554942443388922</v>
      </c>
      <c r="T31" s="81">
        <f t="shared" si="16"/>
        <v>21.290267815384617</v>
      </c>
      <c r="U31" s="82">
        <f t="shared" si="17"/>
        <v>0.52777195321219483</v>
      </c>
      <c r="W31" s="36"/>
    </row>
    <row r="32" spans="1:23" x14ac:dyDescent="0.3">
      <c r="A32" s="16">
        <f t="shared" si="18"/>
        <v>24</v>
      </c>
      <c r="B32" s="60">
        <v>35365.03</v>
      </c>
      <c r="C32" s="61"/>
      <c r="D32" s="60">
        <f t="shared" si="0"/>
        <v>45748.202808000002</v>
      </c>
      <c r="E32" s="64">
        <f t="shared" si="1"/>
        <v>1134.0683246116128</v>
      </c>
      <c r="F32" s="60">
        <f t="shared" si="2"/>
        <v>3812.350234</v>
      </c>
      <c r="G32" s="64">
        <f t="shared" si="3"/>
        <v>94.505693717634401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23.15192449797571</v>
      </c>
      <c r="M32" s="82">
        <f t="shared" si="9"/>
        <v>0.57392121690871101</v>
      </c>
      <c r="N32" s="81">
        <f t="shared" si="10"/>
        <v>11.575962248987855</v>
      </c>
      <c r="O32" s="82">
        <f t="shared" si="11"/>
        <v>0.2869606084543555</v>
      </c>
      <c r="P32" s="81">
        <f t="shared" si="12"/>
        <v>4.6303848995951418</v>
      </c>
      <c r="Q32" s="82">
        <f t="shared" si="13"/>
        <v>0.11478424338174219</v>
      </c>
      <c r="R32" s="23">
        <f t="shared" si="14"/>
        <v>23.15192449797571</v>
      </c>
      <c r="S32" s="23">
        <f t="shared" si="15"/>
        <v>0.57392121690871101</v>
      </c>
      <c r="T32" s="81">
        <f t="shared" si="16"/>
        <v>21.994328273076924</v>
      </c>
      <c r="U32" s="82">
        <f t="shared" si="17"/>
        <v>0.54522515606327537</v>
      </c>
      <c r="W32" s="36"/>
    </row>
    <row r="33" spans="1:23" x14ac:dyDescent="0.3">
      <c r="A33" s="16">
        <f t="shared" si="18"/>
        <v>25</v>
      </c>
      <c r="B33" s="60">
        <v>35377.33</v>
      </c>
      <c r="C33" s="61"/>
      <c r="D33" s="60">
        <f t="shared" si="0"/>
        <v>45764.114088000002</v>
      </c>
      <c r="E33" s="64">
        <f t="shared" si="1"/>
        <v>1134.4627549398983</v>
      </c>
      <c r="F33" s="60">
        <f t="shared" si="2"/>
        <v>3813.6761740000006</v>
      </c>
      <c r="G33" s="64">
        <f t="shared" si="3"/>
        <v>94.538562911658204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23.159976765182186</v>
      </c>
      <c r="M33" s="82">
        <f t="shared" si="9"/>
        <v>0.57412082739873393</v>
      </c>
      <c r="N33" s="81">
        <f t="shared" si="10"/>
        <v>11.579988382591093</v>
      </c>
      <c r="O33" s="82">
        <f t="shared" si="11"/>
        <v>0.28706041369936697</v>
      </c>
      <c r="P33" s="81">
        <f t="shared" si="12"/>
        <v>4.6319953530364373</v>
      </c>
      <c r="Q33" s="82">
        <f t="shared" si="13"/>
        <v>0.11482416547974679</v>
      </c>
      <c r="R33" s="23">
        <f t="shared" si="14"/>
        <v>23.15997676518219</v>
      </c>
      <c r="S33" s="23">
        <f t="shared" si="15"/>
        <v>0.57412082739873405</v>
      </c>
      <c r="T33" s="81">
        <f t="shared" si="16"/>
        <v>22.001977926923079</v>
      </c>
      <c r="U33" s="82">
        <f t="shared" si="17"/>
        <v>0.54541478602879723</v>
      </c>
      <c r="W33" s="36"/>
    </row>
    <row r="34" spans="1:23" x14ac:dyDescent="0.3">
      <c r="A34" s="16">
        <f t="shared" si="18"/>
        <v>26</v>
      </c>
      <c r="B34" s="60">
        <v>35377.33</v>
      </c>
      <c r="C34" s="61"/>
      <c r="D34" s="60">
        <f t="shared" si="0"/>
        <v>45764.114088000002</v>
      </c>
      <c r="E34" s="64">
        <f t="shared" si="1"/>
        <v>1134.4627549398983</v>
      </c>
      <c r="F34" s="60">
        <f t="shared" si="2"/>
        <v>3813.6761740000006</v>
      </c>
      <c r="G34" s="64">
        <f t="shared" si="3"/>
        <v>94.538562911658204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23.159976765182186</v>
      </c>
      <c r="M34" s="82">
        <f t="shared" si="9"/>
        <v>0.57412082739873393</v>
      </c>
      <c r="N34" s="81">
        <f t="shared" si="10"/>
        <v>11.579988382591093</v>
      </c>
      <c r="O34" s="82">
        <f t="shared" si="11"/>
        <v>0.28706041369936697</v>
      </c>
      <c r="P34" s="81">
        <f t="shared" si="12"/>
        <v>4.6319953530364373</v>
      </c>
      <c r="Q34" s="82">
        <f t="shared" si="13"/>
        <v>0.11482416547974679</v>
      </c>
      <c r="R34" s="23">
        <f t="shared" si="14"/>
        <v>23.15997676518219</v>
      </c>
      <c r="S34" s="23">
        <f t="shared" si="15"/>
        <v>0.57412082739873405</v>
      </c>
      <c r="T34" s="81">
        <f t="shared" si="16"/>
        <v>22.001977926923079</v>
      </c>
      <c r="U34" s="82">
        <f t="shared" si="17"/>
        <v>0.54541478602879723</v>
      </c>
      <c r="W34" s="36"/>
    </row>
    <row r="35" spans="1:23" x14ac:dyDescent="0.3">
      <c r="A35" s="16">
        <f t="shared" si="18"/>
        <v>27</v>
      </c>
      <c r="B35" s="60">
        <v>35389.620000000003</v>
      </c>
      <c r="C35" s="61"/>
      <c r="D35" s="60">
        <f t="shared" si="0"/>
        <v>45780.012432000003</v>
      </c>
      <c r="E35" s="64">
        <f t="shared" si="1"/>
        <v>1134.85686459312</v>
      </c>
      <c r="F35" s="60">
        <f t="shared" si="2"/>
        <v>3815.0010360000006</v>
      </c>
      <c r="G35" s="64">
        <f t="shared" si="3"/>
        <v>94.571405382760005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23.168022485829962</v>
      </c>
      <c r="M35" s="82">
        <f t="shared" si="9"/>
        <v>0.57432027560380572</v>
      </c>
      <c r="N35" s="81">
        <f t="shared" si="10"/>
        <v>11.584011242914981</v>
      </c>
      <c r="O35" s="82">
        <f t="shared" si="11"/>
        <v>0.28716013780190286</v>
      </c>
      <c r="P35" s="81">
        <f t="shared" si="12"/>
        <v>4.633604497165992</v>
      </c>
      <c r="Q35" s="82">
        <f t="shared" si="13"/>
        <v>0.11486405512076113</v>
      </c>
      <c r="R35" s="23">
        <f t="shared" si="14"/>
        <v>23.168022485829962</v>
      </c>
      <c r="S35" s="23">
        <f t="shared" si="15"/>
        <v>0.57432027560380572</v>
      </c>
      <c r="T35" s="81">
        <f t="shared" si="16"/>
        <v>22.009621361538464</v>
      </c>
      <c r="U35" s="82">
        <f t="shared" si="17"/>
        <v>0.54560426182361543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39</v>
      </c>
      <c r="B1" s="5"/>
      <c r="C1" s="5" t="s">
        <v>87</v>
      </c>
      <c r="D1" s="5"/>
      <c r="E1" s="6"/>
      <c r="G1" s="5"/>
      <c r="H1" s="5"/>
      <c r="N1" s="34">
        <f>D6</f>
        <v>42552</v>
      </c>
      <c r="Q1" s="8" t="s">
        <v>38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22760.45</v>
      </c>
      <c r="C8" s="61"/>
      <c r="D8" s="60">
        <f t="shared" ref="D8:D35" si="0">B8*$U$2</f>
        <v>29442.918120000002</v>
      </c>
      <c r="E8" s="64">
        <f t="shared" ref="E8:E35" si="1">D8/40.3399</f>
        <v>729.87087523766797</v>
      </c>
      <c r="F8" s="60">
        <f t="shared" ref="F8:F35" si="2">B8/12*$U$2</f>
        <v>2453.5765100000003</v>
      </c>
      <c r="G8" s="64">
        <f t="shared" ref="G8:G35" si="3">F8/40.3399</f>
        <v>60.822572936472334</v>
      </c>
      <c r="H8" s="60">
        <f t="shared" ref="H8:H35" si="4">((B8&lt;19968.2)*913.03+(B8&gt;19968.2)*(B8&lt;20424.71)*(20424.71-B8+456.51)+(B8&gt;20424.71)*(B8&lt;22659.62)*456.51+(B8&gt;22659.62)*(B8&lt;23116.13)*(23116.13-B8))/12*$U$2</f>
        <v>38.342304000000034</v>
      </c>
      <c r="I8" s="64">
        <f t="shared" ref="I8:I35" si="5">H8/40.3399</f>
        <v>0.9504808886487085</v>
      </c>
      <c r="J8" s="60">
        <f t="shared" ref="J8:J35" si="6">((B8&lt;19968.2)*456.51+(B8&gt;19968.2)*(B8&lt;20196.46)*(20196.46-B8+228.26)+(B8&gt;20196.46)*(B8&lt;22659.62)*228.26+(B8&gt;22659.62)*(B8&lt;22887.88)*(22887.88-B8))/12*$U$2</f>
        <v>13.736954000000033</v>
      </c>
      <c r="K8" s="64">
        <f t="shared" ref="K8:K35" si="7">J8/40.3399</f>
        <v>0.34053019467078582</v>
      </c>
      <c r="L8" s="81">
        <f t="shared" ref="L8:L35" si="8">D8/1976</f>
        <v>14.900262206477734</v>
      </c>
      <c r="M8" s="82">
        <f t="shared" ref="M8:M35" si="9">L8/40.3399</f>
        <v>0.36936785184092508</v>
      </c>
      <c r="N8" s="81">
        <f t="shared" ref="N8:N35" si="10">L8/2</f>
        <v>7.4501311032388671</v>
      </c>
      <c r="O8" s="82">
        <f t="shared" ref="O8:O35" si="11">N8/40.3399</f>
        <v>0.18468392592046254</v>
      </c>
      <c r="P8" s="81">
        <f t="shared" ref="P8:P35" si="12">L8/5</f>
        <v>2.9800524412955469</v>
      </c>
      <c r="Q8" s="82">
        <f t="shared" ref="Q8:Q35" si="13">P8/40.3399</f>
        <v>7.3873570368185024E-2</v>
      </c>
      <c r="R8" s="23">
        <f t="shared" ref="R8:R35" si="14">(F8+H8)/1976*12</f>
        <v>15.133110206477735</v>
      </c>
      <c r="S8" s="23">
        <f t="shared" ref="S8:S35" si="15">R8/40.3399</f>
        <v>0.37514000298656502</v>
      </c>
      <c r="T8" s="81">
        <f t="shared" ref="T8:T35" si="16">D8/2080</f>
        <v>14.155249096153847</v>
      </c>
      <c r="U8" s="82">
        <f t="shared" ref="U8:U35" si="17">T8/40.3399</f>
        <v>0.35089945924887883</v>
      </c>
      <c r="W8" s="36"/>
    </row>
    <row r="9" spans="1:23" x14ac:dyDescent="0.3">
      <c r="A9" s="16">
        <f t="shared" ref="A9:A35" si="18">+A8+1</f>
        <v>1</v>
      </c>
      <c r="B9" s="60">
        <v>23145.78</v>
      </c>
      <c r="C9" s="61"/>
      <c r="D9" s="60">
        <f t="shared" si="0"/>
        <v>29941.381008</v>
      </c>
      <c r="E9" s="64">
        <f t="shared" si="1"/>
        <v>742.2274474651648</v>
      </c>
      <c r="F9" s="60">
        <f t="shared" si="2"/>
        <v>2495.115084</v>
      </c>
      <c r="G9" s="64">
        <f t="shared" si="3"/>
        <v>61.852287288763733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15.152520753036438</v>
      </c>
      <c r="M9" s="82">
        <f t="shared" si="9"/>
        <v>0.37562117786698623</v>
      </c>
      <c r="N9" s="81">
        <f t="shared" si="10"/>
        <v>7.5762603765182188</v>
      </c>
      <c r="O9" s="82">
        <f t="shared" si="11"/>
        <v>0.18781058893349312</v>
      </c>
      <c r="P9" s="81">
        <f t="shared" si="12"/>
        <v>3.0305041506072876</v>
      </c>
      <c r="Q9" s="82">
        <f t="shared" si="13"/>
        <v>7.5124235573397244E-2</v>
      </c>
      <c r="R9" s="23">
        <f t="shared" si="14"/>
        <v>15.152520753036438</v>
      </c>
      <c r="S9" s="23">
        <f t="shared" si="15"/>
        <v>0.37562117786698623</v>
      </c>
      <c r="T9" s="81">
        <f t="shared" si="16"/>
        <v>14.394894715384616</v>
      </c>
      <c r="U9" s="82">
        <f t="shared" si="17"/>
        <v>0.35684011897363693</v>
      </c>
      <c r="W9" s="36"/>
    </row>
    <row r="10" spans="1:23" x14ac:dyDescent="0.3">
      <c r="A10" s="16">
        <f t="shared" si="18"/>
        <v>2</v>
      </c>
      <c r="B10" s="60">
        <v>23531.08</v>
      </c>
      <c r="C10" s="61"/>
      <c r="D10" s="60">
        <f t="shared" si="0"/>
        <v>30439.805088000005</v>
      </c>
      <c r="E10" s="64">
        <f t="shared" si="1"/>
        <v>754.58305766747083</v>
      </c>
      <c r="F10" s="60">
        <f t="shared" si="2"/>
        <v>2536.6504240000004</v>
      </c>
      <c r="G10" s="64">
        <f t="shared" si="3"/>
        <v>62.881921472289228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15.40475965991903</v>
      </c>
      <c r="M10" s="82">
        <f t="shared" si="9"/>
        <v>0.38187401703819368</v>
      </c>
      <c r="N10" s="81">
        <f t="shared" si="10"/>
        <v>7.702379829959515</v>
      </c>
      <c r="O10" s="82">
        <f t="shared" si="11"/>
        <v>0.19093700851909684</v>
      </c>
      <c r="P10" s="81">
        <f t="shared" si="12"/>
        <v>3.0809519319838059</v>
      </c>
      <c r="Q10" s="82">
        <f t="shared" si="13"/>
        <v>7.6374803407638733E-2</v>
      </c>
      <c r="R10" s="23">
        <f t="shared" si="14"/>
        <v>15.404759659919032</v>
      </c>
      <c r="S10" s="23">
        <f t="shared" si="15"/>
        <v>0.38187401703819374</v>
      </c>
      <c r="T10" s="81">
        <f t="shared" si="16"/>
        <v>14.634521676923079</v>
      </c>
      <c r="U10" s="82">
        <f t="shared" si="17"/>
        <v>0.36278031618628404</v>
      </c>
      <c r="W10" s="36"/>
    </row>
    <row r="11" spans="1:23" x14ac:dyDescent="0.3">
      <c r="A11" s="16">
        <f t="shared" si="18"/>
        <v>3</v>
      </c>
      <c r="B11" s="60">
        <v>23915.97</v>
      </c>
      <c r="C11" s="61"/>
      <c r="D11" s="60">
        <f t="shared" si="0"/>
        <v>30937.698792000003</v>
      </c>
      <c r="E11" s="64">
        <f t="shared" si="1"/>
        <v>766.92552019216714</v>
      </c>
      <c r="F11" s="60">
        <f t="shared" si="2"/>
        <v>2578.1415660000002</v>
      </c>
      <c r="G11" s="64">
        <f t="shared" si="3"/>
        <v>63.910460016013928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15.656730157894739</v>
      </c>
      <c r="M11" s="82">
        <f t="shared" si="9"/>
        <v>0.38812020252640039</v>
      </c>
      <c r="N11" s="81">
        <f t="shared" si="10"/>
        <v>7.8283650789473693</v>
      </c>
      <c r="O11" s="82">
        <f t="shared" si="11"/>
        <v>0.1940601012632002</v>
      </c>
      <c r="P11" s="81">
        <f t="shared" si="12"/>
        <v>3.1313460315789476</v>
      </c>
      <c r="Q11" s="82">
        <f t="shared" si="13"/>
        <v>7.7624040505280073E-2</v>
      </c>
      <c r="R11" s="23">
        <f t="shared" si="14"/>
        <v>15.656730157894739</v>
      </c>
      <c r="S11" s="23">
        <f t="shared" si="15"/>
        <v>0.38812020252640039</v>
      </c>
      <c r="T11" s="81">
        <f t="shared" si="16"/>
        <v>14.873893650000001</v>
      </c>
      <c r="U11" s="82">
        <f t="shared" si="17"/>
        <v>0.36871419240008035</v>
      </c>
      <c r="W11" s="36"/>
    </row>
    <row r="12" spans="1:23" x14ac:dyDescent="0.3">
      <c r="A12" s="16">
        <f t="shared" si="18"/>
        <v>4</v>
      </c>
      <c r="B12" s="60">
        <v>24408.04</v>
      </c>
      <c r="C12" s="61"/>
      <c r="D12" s="60">
        <f t="shared" si="0"/>
        <v>31574.240544000004</v>
      </c>
      <c r="E12" s="64">
        <f t="shared" si="1"/>
        <v>782.70497804902845</v>
      </c>
      <c r="F12" s="60">
        <f t="shared" si="2"/>
        <v>2631.1867120000002</v>
      </c>
      <c r="G12" s="64">
        <f t="shared" si="3"/>
        <v>65.225414837419038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15.978866672064779</v>
      </c>
      <c r="M12" s="82">
        <f t="shared" si="9"/>
        <v>0.39610575812197796</v>
      </c>
      <c r="N12" s="81">
        <f t="shared" si="10"/>
        <v>7.9894333360323895</v>
      </c>
      <c r="O12" s="82">
        <f t="shared" si="11"/>
        <v>0.19805287906098898</v>
      </c>
      <c r="P12" s="81">
        <f t="shared" si="12"/>
        <v>3.195773334412956</v>
      </c>
      <c r="Q12" s="82">
        <f t="shared" si="13"/>
        <v>7.9221151624395594E-2</v>
      </c>
      <c r="R12" s="23">
        <f t="shared" si="14"/>
        <v>15.978866672064777</v>
      </c>
      <c r="S12" s="23">
        <f t="shared" si="15"/>
        <v>0.3961057581219779</v>
      </c>
      <c r="T12" s="81">
        <f t="shared" si="16"/>
        <v>15.17992333846154</v>
      </c>
      <c r="U12" s="82">
        <f t="shared" si="17"/>
        <v>0.37630047021587909</v>
      </c>
      <c r="W12" s="36"/>
    </row>
    <row r="13" spans="1:23" x14ac:dyDescent="0.3">
      <c r="A13" s="16">
        <f t="shared" si="18"/>
        <v>5</v>
      </c>
      <c r="B13" s="60">
        <v>24576.34</v>
      </c>
      <c r="C13" s="61"/>
      <c r="D13" s="60">
        <f t="shared" si="0"/>
        <v>31791.953424000003</v>
      </c>
      <c r="E13" s="64">
        <f t="shared" si="1"/>
        <v>788.10193937020176</v>
      </c>
      <c r="F13" s="60">
        <f t="shared" si="2"/>
        <v>2649.3294519999999</v>
      </c>
      <c r="G13" s="64">
        <f t="shared" si="3"/>
        <v>65.67516161418348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16.089045255060729</v>
      </c>
      <c r="M13" s="82">
        <f t="shared" si="9"/>
        <v>0.39883701385131665</v>
      </c>
      <c r="N13" s="81">
        <f t="shared" si="10"/>
        <v>8.0445226275303643</v>
      </c>
      <c r="O13" s="82">
        <f t="shared" si="11"/>
        <v>0.19941850692565832</v>
      </c>
      <c r="P13" s="81">
        <f t="shared" si="12"/>
        <v>3.2178090510121455</v>
      </c>
      <c r="Q13" s="82">
        <f t="shared" si="13"/>
        <v>7.9767402770263326E-2</v>
      </c>
      <c r="R13" s="23">
        <f t="shared" si="14"/>
        <v>16.089045255060729</v>
      </c>
      <c r="S13" s="23">
        <f t="shared" si="15"/>
        <v>0.39883701385131665</v>
      </c>
      <c r="T13" s="81">
        <f t="shared" si="16"/>
        <v>15.284592992307694</v>
      </c>
      <c r="U13" s="82">
        <f t="shared" si="17"/>
        <v>0.37889516315875088</v>
      </c>
      <c r="W13" s="36"/>
    </row>
    <row r="14" spans="1:23" x14ac:dyDescent="0.3">
      <c r="A14" s="16">
        <f t="shared" si="18"/>
        <v>6</v>
      </c>
      <c r="B14" s="60">
        <v>25627.46</v>
      </c>
      <c r="C14" s="61"/>
      <c r="D14" s="60">
        <f t="shared" si="0"/>
        <v>33151.682256</v>
      </c>
      <c r="E14" s="64">
        <f t="shared" si="1"/>
        <v>821.80873666022967</v>
      </c>
      <c r="F14" s="60">
        <f t="shared" si="2"/>
        <v>2762.6401879999999</v>
      </c>
      <c r="G14" s="64">
        <f t="shared" si="3"/>
        <v>68.484061388352472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16.777167133603239</v>
      </c>
      <c r="M14" s="82">
        <f t="shared" si="9"/>
        <v>0.41589510964586524</v>
      </c>
      <c r="N14" s="81">
        <f t="shared" si="10"/>
        <v>8.3885835668016195</v>
      </c>
      <c r="O14" s="82">
        <f t="shared" si="11"/>
        <v>0.20794755482293262</v>
      </c>
      <c r="P14" s="81">
        <f t="shared" si="12"/>
        <v>3.3554334267206478</v>
      </c>
      <c r="Q14" s="82">
        <f t="shared" si="13"/>
        <v>8.317902192917305E-2</v>
      </c>
      <c r="R14" s="23">
        <f t="shared" si="14"/>
        <v>16.777167133603236</v>
      </c>
      <c r="S14" s="23">
        <f t="shared" si="15"/>
        <v>0.41589510964586512</v>
      </c>
      <c r="T14" s="81">
        <f t="shared" si="16"/>
        <v>15.938308776923076</v>
      </c>
      <c r="U14" s="82">
        <f t="shared" si="17"/>
        <v>0.39510035416357198</v>
      </c>
      <c r="W14" s="36"/>
    </row>
    <row r="15" spans="1:23" x14ac:dyDescent="0.3">
      <c r="A15" s="16">
        <f t="shared" si="18"/>
        <v>7</v>
      </c>
      <c r="B15" s="60">
        <v>25635.51</v>
      </c>
      <c r="C15" s="61"/>
      <c r="D15" s="60">
        <f t="shared" si="0"/>
        <v>33162.095736000003</v>
      </c>
      <c r="E15" s="64">
        <f t="shared" si="1"/>
        <v>822.06688008646529</v>
      </c>
      <c r="F15" s="60">
        <f t="shared" si="2"/>
        <v>2763.5079780000001</v>
      </c>
      <c r="G15" s="64">
        <f t="shared" si="3"/>
        <v>68.505573340538774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16.782437113360324</v>
      </c>
      <c r="M15" s="82">
        <f t="shared" si="9"/>
        <v>0.41602574903161199</v>
      </c>
      <c r="N15" s="81">
        <f t="shared" si="10"/>
        <v>8.3912185566801618</v>
      </c>
      <c r="O15" s="82">
        <f t="shared" si="11"/>
        <v>0.208012874515806</v>
      </c>
      <c r="P15" s="81">
        <f t="shared" si="12"/>
        <v>3.3564874226720649</v>
      </c>
      <c r="Q15" s="82">
        <f t="shared" si="13"/>
        <v>8.3205149806322404E-2</v>
      </c>
      <c r="R15" s="23">
        <f t="shared" si="14"/>
        <v>16.782437113360324</v>
      </c>
      <c r="S15" s="23">
        <f t="shared" si="15"/>
        <v>0.41602574903161199</v>
      </c>
      <c r="T15" s="81">
        <f t="shared" si="16"/>
        <v>15.943315257692309</v>
      </c>
      <c r="U15" s="82">
        <f t="shared" si="17"/>
        <v>0.39522446158003138</v>
      </c>
      <c r="W15" s="36"/>
    </row>
    <row r="16" spans="1:23" x14ac:dyDescent="0.3">
      <c r="A16" s="16">
        <f t="shared" si="18"/>
        <v>8</v>
      </c>
      <c r="B16" s="60">
        <v>26846.84</v>
      </c>
      <c r="C16" s="61"/>
      <c r="D16" s="60">
        <f t="shared" si="0"/>
        <v>34729.072224000003</v>
      </c>
      <c r="E16" s="64">
        <f t="shared" si="1"/>
        <v>860.91121257117652</v>
      </c>
      <c r="F16" s="60">
        <f t="shared" si="2"/>
        <v>2894.0893520000004</v>
      </c>
      <c r="G16" s="64">
        <f t="shared" si="3"/>
        <v>71.742601047598043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17.575441408906883</v>
      </c>
      <c r="M16" s="82">
        <f t="shared" si="9"/>
        <v>0.4356838120299476</v>
      </c>
      <c r="N16" s="81">
        <f t="shared" si="10"/>
        <v>8.7877207044534416</v>
      </c>
      <c r="O16" s="82">
        <f t="shared" si="11"/>
        <v>0.2178419060149738</v>
      </c>
      <c r="P16" s="81">
        <f t="shared" si="12"/>
        <v>3.5150882817813764</v>
      </c>
      <c r="Q16" s="82">
        <f t="shared" si="13"/>
        <v>8.7136762405989512E-2</v>
      </c>
      <c r="R16" s="23">
        <f t="shared" si="14"/>
        <v>17.575441408906883</v>
      </c>
      <c r="S16" s="23">
        <f t="shared" si="15"/>
        <v>0.4356838120299476</v>
      </c>
      <c r="T16" s="81">
        <f t="shared" si="16"/>
        <v>16.69666933846154</v>
      </c>
      <c r="U16" s="82">
        <f t="shared" si="17"/>
        <v>0.41389962142845022</v>
      </c>
      <c r="W16" s="36"/>
    </row>
    <row r="17" spans="1:23" x14ac:dyDescent="0.3">
      <c r="A17" s="16">
        <f t="shared" si="18"/>
        <v>9</v>
      </c>
      <c r="B17" s="60">
        <v>26854.92</v>
      </c>
      <c r="C17" s="61"/>
      <c r="D17" s="60">
        <f t="shared" si="0"/>
        <v>34739.524512000004</v>
      </c>
      <c r="E17" s="64">
        <f t="shared" si="1"/>
        <v>861.17031802260306</v>
      </c>
      <c r="F17" s="60">
        <f t="shared" si="2"/>
        <v>2894.960376</v>
      </c>
      <c r="G17" s="64">
        <f t="shared" si="3"/>
        <v>71.76419316855025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17.580731028340082</v>
      </c>
      <c r="M17" s="82">
        <f t="shared" si="9"/>
        <v>0.43581493827054807</v>
      </c>
      <c r="N17" s="81">
        <f t="shared" si="10"/>
        <v>8.7903655141700412</v>
      </c>
      <c r="O17" s="82">
        <f t="shared" si="11"/>
        <v>0.21790746913527403</v>
      </c>
      <c r="P17" s="81">
        <f t="shared" si="12"/>
        <v>3.5161462056680164</v>
      </c>
      <c r="Q17" s="82">
        <f t="shared" si="13"/>
        <v>8.7162987654109611E-2</v>
      </c>
      <c r="R17" s="23">
        <f t="shared" si="14"/>
        <v>17.580731028340082</v>
      </c>
      <c r="S17" s="23">
        <f t="shared" si="15"/>
        <v>0.43581493827054807</v>
      </c>
      <c r="T17" s="81">
        <f t="shared" si="16"/>
        <v>16.70169447692308</v>
      </c>
      <c r="U17" s="82">
        <f t="shared" si="17"/>
        <v>0.41402419135702073</v>
      </c>
      <c r="W17" s="36"/>
    </row>
    <row r="18" spans="1:23" x14ac:dyDescent="0.3">
      <c r="A18" s="16">
        <f t="shared" si="18"/>
        <v>10</v>
      </c>
      <c r="B18" s="60">
        <v>28066.22</v>
      </c>
      <c r="C18" s="61"/>
      <c r="D18" s="60">
        <f t="shared" si="0"/>
        <v>36306.462192000006</v>
      </c>
      <c r="E18" s="64">
        <f t="shared" si="1"/>
        <v>900.01368848212326</v>
      </c>
      <c r="F18" s="60">
        <f t="shared" si="2"/>
        <v>3025.5385160000005</v>
      </c>
      <c r="G18" s="64">
        <f t="shared" si="3"/>
        <v>75.001140706843614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18.373715684210531</v>
      </c>
      <c r="M18" s="82">
        <f t="shared" si="9"/>
        <v>0.45547251441403003</v>
      </c>
      <c r="N18" s="81">
        <f t="shared" si="10"/>
        <v>9.1868578421052653</v>
      </c>
      <c r="O18" s="82">
        <f t="shared" si="11"/>
        <v>0.22773625720701501</v>
      </c>
      <c r="P18" s="81">
        <f t="shared" si="12"/>
        <v>3.674743136842106</v>
      </c>
      <c r="Q18" s="82">
        <f t="shared" si="13"/>
        <v>9.1094502882806003E-2</v>
      </c>
      <c r="R18" s="23">
        <f t="shared" si="14"/>
        <v>18.373715684210531</v>
      </c>
      <c r="S18" s="23">
        <f t="shared" si="15"/>
        <v>0.45547251441403003</v>
      </c>
      <c r="T18" s="81">
        <f t="shared" si="16"/>
        <v>17.455029900000003</v>
      </c>
      <c r="U18" s="82">
        <f t="shared" si="17"/>
        <v>0.43269888869332851</v>
      </c>
      <c r="W18" s="36"/>
    </row>
    <row r="19" spans="1:23" x14ac:dyDescent="0.3">
      <c r="A19" s="16">
        <f t="shared" si="18"/>
        <v>11</v>
      </c>
      <c r="B19" s="60">
        <v>28074.3</v>
      </c>
      <c r="C19" s="61"/>
      <c r="D19" s="60">
        <f t="shared" si="0"/>
        <v>36316.914479999999</v>
      </c>
      <c r="E19" s="64">
        <f t="shared" si="1"/>
        <v>900.27279393354968</v>
      </c>
      <c r="F19" s="60">
        <f t="shared" si="2"/>
        <v>3026.4095400000001</v>
      </c>
      <c r="G19" s="64">
        <f t="shared" si="3"/>
        <v>75.022732827795807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18.379005303643723</v>
      </c>
      <c r="M19" s="82">
        <f t="shared" si="9"/>
        <v>0.45560364065463033</v>
      </c>
      <c r="N19" s="81">
        <f t="shared" si="10"/>
        <v>9.1895026518218614</v>
      </c>
      <c r="O19" s="82">
        <f t="shared" si="11"/>
        <v>0.22780182032731516</v>
      </c>
      <c r="P19" s="81">
        <f t="shared" si="12"/>
        <v>3.6758010607287446</v>
      </c>
      <c r="Q19" s="82">
        <f t="shared" si="13"/>
        <v>9.1120728130926074E-2</v>
      </c>
      <c r="R19" s="23">
        <f t="shared" si="14"/>
        <v>18.379005303643726</v>
      </c>
      <c r="S19" s="23">
        <f t="shared" si="15"/>
        <v>0.45560364065463044</v>
      </c>
      <c r="T19" s="81">
        <f t="shared" si="16"/>
        <v>17.460055038461537</v>
      </c>
      <c r="U19" s="82">
        <f t="shared" si="17"/>
        <v>0.4328234586218988</v>
      </c>
      <c r="W19" s="36"/>
    </row>
    <row r="20" spans="1:23" x14ac:dyDescent="0.3">
      <c r="A20" s="16">
        <f t="shared" si="18"/>
        <v>12</v>
      </c>
      <c r="B20" s="60">
        <v>29285.599999999999</v>
      </c>
      <c r="C20" s="61"/>
      <c r="D20" s="60">
        <f t="shared" si="0"/>
        <v>37883.852160000002</v>
      </c>
      <c r="E20" s="64">
        <f t="shared" si="1"/>
        <v>939.11616439306999</v>
      </c>
      <c r="F20" s="60">
        <f t="shared" si="2"/>
        <v>3156.9876800000002</v>
      </c>
      <c r="G20" s="64">
        <f t="shared" si="3"/>
        <v>78.259680366089157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19.171989959514171</v>
      </c>
      <c r="M20" s="82">
        <f t="shared" si="9"/>
        <v>0.47526121679811234</v>
      </c>
      <c r="N20" s="81">
        <f t="shared" si="10"/>
        <v>9.5859949797570856</v>
      </c>
      <c r="O20" s="82">
        <f t="shared" si="11"/>
        <v>0.23763060839905617</v>
      </c>
      <c r="P20" s="81">
        <f t="shared" si="12"/>
        <v>3.8343979919028341</v>
      </c>
      <c r="Q20" s="82">
        <f t="shared" si="13"/>
        <v>9.5052243359622465E-2</v>
      </c>
      <c r="R20" s="23">
        <f t="shared" si="14"/>
        <v>19.171989959514171</v>
      </c>
      <c r="S20" s="23">
        <f t="shared" si="15"/>
        <v>0.47526121679811234</v>
      </c>
      <c r="T20" s="81">
        <f t="shared" si="16"/>
        <v>18.213390461538463</v>
      </c>
      <c r="U20" s="82">
        <f t="shared" si="17"/>
        <v>0.45149815595820669</v>
      </c>
      <c r="W20" s="36"/>
    </row>
    <row r="21" spans="1:23" x14ac:dyDescent="0.3">
      <c r="A21" s="16">
        <f t="shared" si="18"/>
        <v>13</v>
      </c>
      <c r="B21" s="60">
        <v>29294.91</v>
      </c>
      <c r="C21" s="61"/>
      <c r="D21" s="60">
        <f t="shared" si="0"/>
        <v>37895.895576000003</v>
      </c>
      <c r="E21" s="64">
        <f t="shared" si="1"/>
        <v>939.41471287732497</v>
      </c>
      <c r="F21" s="60">
        <f t="shared" si="2"/>
        <v>3157.9912979999999</v>
      </c>
      <c r="G21" s="64">
        <f t="shared" si="3"/>
        <v>78.284559406443748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19.178084805668018</v>
      </c>
      <c r="M21" s="82">
        <f t="shared" si="9"/>
        <v>0.47541230408771507</v>
      </c>
      <c r="N21" s="81">
        <f t="shared" si="10"/>
        <v>9.5890424028340089</v>
      </c>
      <c r="O21" s="82">
        <f t="shared" si="11"/>
        <v>0.23770615204385753</v>
      </c>
      <c r="P21" s="81">
        <f t="shared" si="12"/>
        <v>3.8356169611336037</v>
      </c>
      <c r="Q21" s="82">
        <f t="shared" si="13"/>
        <v>9.5082460817543027E-2</v>
      </c>
      <c r="R21" s="23">
        <f t="shared" si="14"/>
        <v>19.178084805668018</v>
      </c>
      <c r="S21" s="23">
        <f t="shared" si="15"/>
        <v>0.47541230408771507</v>
      </c>
      <c r="T21" s="81">
        <f t="shared" si="16"/>
        <v>18.219180565384615</v>
      </c>
      <c r="U21" s="82">
        <f t="shared" si="17"/>
        <v>0.45164168888332928</v>
      </c>
      <c r="W21" s="36"/>
    </row>
    <row r="22" spans="1:23" x14ac:dyDescent="0.3">
      <c r="A22" s="16">
        <f t="shared" si="18"/>
        <v>14</v>
      </c>
      <c r="B22" s="60">
        <v>30506.21</v>
      </c>
      <c r="C22" s="61"/>
      <c r="D22" s="60">
        <f t="shared" si="0"/>
        <v>39462.833255999998</v>
      </c>
      <c r="E22" s="64">
        <f t="shared" si="1"/>
        <v>978.25808333684506</v>
      </c>
      <c r="F22" s="60">
        <f t="shared" si="2"/>
        <v>3288.569438</v>
      </c>
      <c r="G22" s="64">
        <f t="shared" si="3"/>
        <v>81.521506944737098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19.971069461538459</v>
      </c>
      <c r="M22" s="82">
        <f t="shared" si="9"/>
        <v>0.49506988023119686</v>
      </c>
      <c r="N22" s="81">
        <f t="shared" si="10"/>
        <v>9.9855347307692295</v>
      </c>
      <c r="O22" s="82">
        <f t="shared" si="11"/>
        <v>0.24753494011559843</v>
      </c>
      <c r="P22" s="81">
        <f t="shared" si="12"/>
        <v>3.994213892307692</v>
      </c>
      <c r="Q22" s="82">
        <f t="shared" si="13"/>
        <v>9.9013976046239377E-2</v>
      </c>
      <c r="R22" s="23">
        <f t="shared" si="14"/>
        <v>19.971069461538463</v>
      </c>
      <c r="S22" s="23">
        <f t="shared" si="15"/>
        <v>0.49506988023119697</v>
      </c>
      <c r="T22" s="81">
        <f t="shared" si="16"/>
        <v>18.972515988461538</v>
      </c>
      <c r="U22" s="82">
        <f t="shared" si="17"/>
        <v>0.47031638621963706</v>
      </c>
      <c r="W22" s="36"/>
    </row>
    <row r="23" spans="1:23" x14ac:dyDescent="0.3">
      <c r="A23" s="16">
        <f t="shared" si="18"/>
        <v>15</v>
      </c>
      <c r="B23" s="60">
        <v>30519.39</v>
      </c>
      <c r="C23" s="61"/>
      <c r="D23" s="60">
        <f t="shared" si="0"/>
        <v>39479.882903999998</v>
      </c>
      <c r="E23" s="64">
        <f t="shared" si="1"/>
        <v>978.68073307073143</v>
      </c>
      <c r="F23" s="60">
        <f t="shared" si="2"/>
        <v>3289.9902419999999</v>
      </c>
      <c r="G23" s="64">
        <f t="shared" si="3"/>
        <v>81.556727755894286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19.979697825910929</v>
      </c>
      <c r="M23" s="82">
        <f t="shared" si="9"/>
        <v>0.49528377179692884</v>
      </c>
      <c r="N23" s="81">
        <f t="shared" si="10"/>
        <v>9.9898489129554644</v>
      </c>
      <c r="O23" s="82">
        <f t="shared" si="11"/>
        <v>0.24764188589846442</v>
      </c>
      <c r="P23" s="81">
        <f t="shared" si="12"/>
        <v>3.9959395651821858</v>
      </c>
      <c r="Q23" s="82">
        <f t="shared" si="13"/>
        <v>9.9056754359385768E-2</v>
      </c>
      <c r="R23" s="23">
        <f t="shared" si="14"/>
        <v>19.979697825910929</v>
      </c>
      <c r="S23" s="23">
        <f t="shared" si="15"/>
        <v>0.49528377179692884</v>
      </c>
      <c r="T23" s="81">
        <f t="shared" si="16"/>
        <v>18.980712934615383</v>
      </c>
      <c r="U23" s="82">
        <f t="shared" si="17"/>
        <v>0.47051958320708237</v>
      </c>
      <c r="W23" s="36"/>
    </row>
    <row r="24" spans="1:23" x14ac:dyDescent="0.3">
      <c r="A24" s="16">
        <f t="shared" si="18"/>
        <v>16</v>
      </c>
      <c r="B24" s="60">
        <v>31730.69</v>
      </c>
      <c r="C24" s="61"/>
      <c r="D24" s="60">
        <f t="shared" si="0"/>
        <v>41046.820584000001</v>
      </c>
      <c r="E24" s="64">
        <f t="shared" si="1"/>
        <v>1017.5241035302518</v>
      </c>
      <c r="F24" s="60">
        <f t="shared" si="2"/>
        <v>3420.5683819999999</v>
      </c>
      <c r="G24" s="64">
        <f t="shared" si="3"/>
        <v>84.793675294187636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20.772682481781377</v>
      </c>
      <c r="M24" s="82">
        <f t="shared" si="9"/>
        <v>0.5149413479404108</v>
      </c>
      <c r="N24" s="81">
        <f t="shared" si="10"/>
        <v>10.386341240890689</v>
      </c>
      <c r="O24" s="82">
        <f t="shared" si="11"/>
        <v>0.2574706739702054</v>
      </c>
      <c r="P24" s="81">
        <f t="shared" si="12"/>
        <v>4.1545364963562754</v>
      </c>
      <c r="Q24" s="82">
        <f t="shared" si="13"/>
        <v>0.10298826958808216</v>
      </c>
      <c r="R24" s="23">
        <f t="shared" si="14"/>
        <v>20.772682481781374</v>
      </c>
      <c r="S24" s="23">
        <f t="shared" si="15"/>
        <v>0.51494134794041069</v>
      </c>
      <c r="T24" s="81">
        <f t="shared" si="16"/>
        <v>19.734048357692309</v>
      </c>
      <c r="U24" s="82">
        <f t="shared" si="17"/>
        <v>0.48919428054339026</v>
      </c>
      <c r="W24" s="36"/>
    </row>
    <row r="25" spans="1:23" x14ac:dyDescent="0.3">
      <c r="A25" s="16">
        <f t="shared" si="18"/>
        <v>17</v>
      </c>
      <c r="B25" s="60">
        <v>31743.86</v>
      </c>
      <c r="C25" s="61"/>
      <c r="D25" s="60">
        <f t="shared" si="0"/>
        <v>41063.857296000002</v>
      </c>
      <c r="E25" s="64">
        <f t="shared" si="1"/>
        <v>1017.9464325890743</v>
      </c>
      <c r="F25" s="60">
        <f t="shared" si="2"/>
        <v>3421.9881080000005</v>
      </c>
      <c r="G25" s="64">
        <f t="shared" si="3"/>
        <v>84.82886938242288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20.781304299595142</v>
      </c>
      <c r="M25" s="82">
        <f t="shared" si="9"/>
        <v>0.51515507722119147</v>
      </c>
      <c r="N25" s="81">
        <f t="shared" si="10"/>
        <v>10.390652149797571</v>
      </c>
      <c r="O25" s="82">
        <f t="shared" si="11"/>
        <v>0.25757753861059574</v>
      </c>
      <c r="P25" s="81">
        <f t="shared" si="12"/>
        <v>4.1562608599190281</v>
      </c>
      <c r="Q25" s="82">
        <f t="shared" si="13"/>
        <v>0.10303101544423829</v>
      </c>
      <c r="R25" s="23">
        <f t="shared" si="14"/>
        <v>20.781304299595146</v>
      </c>
      <c r="S25" s="23">
        <f t="shared" si="15"/>
        <v>0.51515507722119158</v>
      </c>
      <c r="T25" s="81">
        <f t="shared" si="16"/>
        <v>19.742239084615385</v>
      </c>
      <c r="U25" s="82">
        <f t="shared" si="17"/>
        <v>0.48939732336013192</v>
      </c>
      <c r="W25" s="36"/>
    </row>
    <row r="26" spans="1:23" x14ac:dyDescent="0.3">
      <c r="A26" s="16">
        <f t="shared" si="18"/>
        <v>18</v>
      </c>
      <c r="B26" s="60">
        <v>32955.160000000003</v>
      </c>
      <c r="C26" s="61"/>
      <c r="D26" s="60">
        <f t="shared" si="0"/>
        <v>42630.794976000005</v>
      </c>
      <c r="E26" s="64">
        <f t="shared" si="1"/>
        <v>1056.7898030485946</v>
      </c>
      <c r="F26" s="60">
        <f t="shared" si="2"/>
        <v>3552.566248000001</v>
      </c>
      <c r="G26" s="64">
        <f t="shared" si="3"/>
        <v>88.065816920716244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21.57428895546559</v>
      </c>
      <c r="M26" s="82">
        <f t="shared" si="9"/>
        <v>0.53481265336467343</v>
      </c>
      <c r="N26" s="81">
        <f t="shared" si="10"/>
        <v>10.787144477732795</v>
      </c>
      <c r="O26" s="82">
        <f t="shared" si="11"/>
        <v>0.26740632668233671</v>
      </c>
      <c r="P26" s="81">
        <f t="shared" si="12"/>
        <v>4.3148577910931181</v>
      </c>
      <c r="Q26" s="82">
        <f t="shared" si="13"/>
        <v>0.10696253067293469</v>
      </c>
      <c r="R26" s="23">
        <f t="shared" si="14"/>
        <v>21.574288955465594</v>
      </c>
      <c r="S26" s="23">
        <f t="shared" si="15"/>
        <v>0.53481265336467354</v>
      </c>
      <c r="T26" s="81">
        <f t="shared" si="16"/>
        <v>20.495574507692311</v>
      </c>
      <c r="U26" s="82">
        <f t="shared" si="17"/>
        <v>0.50807202069643975</v>
      </c>
      <c r="W26" s="36"/>
    </row>
    <row r="27" spans="1:23" x14ac:dyDescent="0.3">
      <c r="A27" s="16">
        <f t="shared" si="18"/>
        <v>19</v>
      </c>
      <c r="B27" s="60">
        <v>32968.339999999997</v>
      </c>
      <c r="C27" s="61"/>
      <c r="D27" s="60">
        <f t="shared" si="0"/>
        <v>42647.844623999998</v>
      </c>
      <c r="E27" s="64">
        <f t="shared" si="1"/>
        <v>1057.2124527824808</v>
      </c>
      <c r="F27" s="60">
        <f t="shared" si="2"/>
        <v>3553.9870519999995</v>
      </c>
      <c r="G27" s="64">
        <f t="shared" si="3"/>
        <v>88.10103773187339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21.582917319838057</v>
      </c>
      <c r="M27" s="82">
        <f t="shared" si="9"/>
        <v>0.53502654493040525</v>
      </c>
      <c r="N27" s="81">
        <f t="shared" si="10"/>
        <v>10.791458659919028</v>
      </c>
      <c r="O27" s="82">
        <f t="shared" si="11"/>
        <v>0.26751327246520262</v>
      </c>
      <c r="P27" s="81">
        <f t="shared" si="12"/>
        <v>4.3165834639676115</v>
      </c>
      <c r="Q27" s="82">
        <f t="shared" si="13"/>
        <v>0.10700530898608106</v>
      </c>
      <c r="R27" s="23">
        <f t="shared" si="14"/>
        <v>21.582917319838053</v>
      </c>
      <c r="S27" s="23">
        <f t="shared" si="15"/>
        <v>0.53502654493040525</v>
      </c>
      <c r="T27" s="81">
        <f t="shared" si="16"/>
        <v>20.503771453846152</v>
      </c>
      <c r="U27" s="82">
        <f t="shared" si="17"/>
        <v>0.50827521768388495</v>
      </c>
      <c r="W27" s="36"/>
    </row>
    <row r="28" spans="1:23" x14ac:dyDescent="0.3">
      <c r="A28" s="16">
        <f t="shared" si="18"/>
        <v>20</v>
      </c>
      <c r="B28" s="60">
        <v>34179.64</v>
      </c>
      <c r="C28" s="61"/>
      <c r="D28" s="60">
        <f t="shared" si="0"/>
        <v>44214.782304</v>
      </c>
      <c r="E28" s="64">
        <f t="shared" si="1"/>
        <v>1096.055823242001</v>
      </c>
      <c r="F28" s="60">
        <f t="shared" si="2"/>
        <v>3684.565192</v>
      </c>
      <c r="G28" s="64">
        <f t="shared" si="3"/>
        <v>91.337985270166755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22.375901975708501</v>
      </c>
      <c r="M28" s="82">
        <f t="shared" si="9"/>
        <v>0.5546841210738872</v>
      </c>
      <c r="N28" s="81">
        <f t="shared" si="10"/>
        <v>11.187950987854251</v>
      </c>
      <c r="O28" s="82">
        <f t="shared" si="11"/>
        <v>0.2773420605369436</v>
      </c>
      <c r="P28" s="81">
        <f t="shared" si="12"/>
        <v>4.4751803951417006</v>
      </c>
      <c r="Q28" s="82">
        <f t="shared" si="13"/>
        <v>0.11093682421477745</v>
      </c>
      <c r="R28" s="23">
        <f t="shared" si="14"/>
        <v>22.375901975708501</v>
      </c>
      <c r="S28" s="23">
        <f t="shared" si="15"/>
        <v>0.5546841210738872</v>
      </c>
      <c r="T28" s="81">
        <f t="shared" si="16"/>
        <v>21.257106876923078</v>
      </c>
      <c r="U28" s="82">
        <f t="shared" si="17"/>
        <v>0.52694991502019284</v>
      </c>
      <c r="W28" s="36"/>
    </row>
    <row r="29" spans="1:23" x14ac:dyDescent="0.3">
      <c r="A29" s="16">
        <f t="shared" si="18"/>
        <v>21</v>
      </c>
      <c r="B29" s="60">
        <v>34192.81</v>
      </c>
      <c r="C29" s="61"/>
      <c r="D29" s="60">
        <f t="shared" si="0"/>
        <v>44231.819016000001</v>
      </c>
      <c r="E29" s="64">
        <f t="shared" si="1"/>
        <v>1096.4781523008237</v>
      </c>
      <c r="F29" s="60">
        <f t="shared" si="2"/>
        <v>3685.9849180000001</v>
      </c>
      <c r="G29" s="64">
        <f t="shared" si="3"/>
        <v>91.373179358401984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22.384523793522266</v>
      </c>
      <c r="M29" s="82">
        <f t="shared" si="9"/>
        <v>0.55489785035466788</v>
      </c>
      <c r="N29" s="81">
        <f t="shared" si="10"/>
        <v>11.192261896761133</v>
      </c>
      <c r="O29" s="82">
        <f t="shared" si="11"/>
        <v>0.27744892517733394</v>
      </c>
      <c r="P29" s="81">
        <f t="shared" si="12"/>
        <v>4.4769047587044533</v>
      </c>
      <c r="Q29" s="82">
        <f t="shared" si="13"/>
        <v>0.11097957007093358</v>
      </c>
      <c r="R29" s="23">
        <f t="shared" si="14"/>
        <v>22.384523793522266</v>
      </c>
      <c r="S29" s="23">
        <f t="shared" si="15"/>
        <v>0.55489785035466788</v>
      </c>
      <c r="T29" s="81">
        <f t="shared" si="16"/>
        <v>21.265297603846154</v>
      </c>
      <c r="U29" s="82">
        <f t="shared" si="17"/>
        <v>0.5271529578369345</v>
      </c>
      <c r="W29" s="36"/>
    </row>
    <row r="30" spans="1:23" x14ac:dyDescent="0.3">
      <c r="A30" s="16">
        <f t="shared" si="18"/>
        <v>22</v>
      </c>
      <c r="B30" s="60">
        <v>35404.14</v>
      </c>
      <c r="C30" s="61"/>
      <c r="D30" s="60">
        <f t="shared" si="0"/>
        <v>45798.795504000002</v>
      </c>
      <c r="E30" s="64">
        <f t="shared" si="1"/>
        <v>1135.3224847855349</v>
      </c>
      <c r="F30" s="60">
        <f t="shared" si="2"/>
        <v>3816.566292</v>
      </c>
      <c r="G30" s="64">
        <f t="shared" si="3"/>
        <v>94.610207065461239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23.177528089068826</v>
      </c>
      <c r="M30" s="82">
        <f t="shared" si="9"/>
        <v>0.57455591335300349</v>
      </c>
      <c r="N30" s="81">
        <f t="shared" si="10"/>
        <v>11.588764044534413</v>
      </c>
      <c r="O30" s="82">
        <f t="shared" si="11"/>
        <v>0.28727795667650174</v>
      </c>
      <c r="P30" s="81">
        <f t="shared" si="12"/>
        <v>4.6355056178137648</v>
      </c>
      <c r="Q30" s="82">
        <f t="shared" si="13"/>
        <v>0.11491118267060069</v>
      </c>
      <c r="R30" s="23">
        <f t="shared" si="14"/>
        <v>23.177528089068826</v>
      </c>
      <c r="S30" s="23">
        <f t="shared" si="15"/>
        <v>0.57455591335300349</v>
      </c>
      <c r="T30" s="81">
        <f t="shared" si="16"/>
        <v>22.018651684615385</v>
      </c>
      <c r="U30" s="82">
        <f t="shared" si="17"/>
        <v>0.54582811768535333</v>
      </c>
      <c r="W30" s="36"/>
    </row>
    <row r="31" spans="1:23" x14ac:dyDescent="0.3">
      <c r="A31" s="16">
        <f t="shared" si="18"/>
        <v>23</v>
      </c>
      <c r="B31" s="60">
        <v>36628.620000000003</v>
      </c>
      <c r="C31" s="61"/>
      <c r="D31" s="60">
        <f t="shared" si="0"/>
        <v>47382.782832000004</v>
      </c>
      <c r="E31" s="64">
        <f t="shared" si="1"/>
        <v>1174.5885049789415</v>
      </c>
      <c r="F31" s="60">
        <f t="shared" si="2"/>
        <v>3948.5652360000004</v>
      </c>
      <c r="G31" s="64">
        <f t="shared" si="3"/>
        <v>97.882375414911792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23.979141109311744</v>
      </c>
      <c r="M31" s="82">
        <f t="shared" si="9"/>
        <v>0.59442738106221737</v>
      </c>
      <c r="N31" s="81">
        <f t="shared" si="10"/>
        <v>11.989570554655872</v>
      </c>
      <c r="O31" s="82">
        <f t="shared" si="11"/>
        <v>0.29721369053110869</v>
      </c>
      <c r="P31" s="81">
        <f t="shared" si="12"/>
        <v>4.7958282218623491</v>
      </c>
      <c r="Q31" s="82">
        <f t="shared" si="13"/>
        <v>0.11888547621244348</v>
      </c>
      <c r="R31" s="23">
        <f t="shared" si="14"/>
        <v>23.979141109311744</v>
      </c>
      <c r="S31" s="23">
        <f t="shared" si="15"/>
        <v>0.59442738106221737</v>
      </c>
      <c r="T31" s="81">
        <f t="shared" si="16"/>
        <v>22.780184053846156</v>
      </c>
      <c r="U31" s="82">
        <f t="shared" si="17"/>
        <v>0.56470601200910653</v>
      </c>
      <c r="W31" s="36"/>
    </row>
    <row r="32" spans="1:23" x14ac:dyDescent="0.3">
      <c r="A32" s="16">
        <f t="shared" si="18"/>
        <v>24</v>
      </c>
      <c r="B32" s="60">
        <v>37839.919999999998</v>
      </c>
      <c r="C32" s="61"/>
      <c r="D32" s="60">
        <f t="shared" si="0"/>
        <v>48949.720512</v>
      </c>
      <c r="E32" s="64">
        <f t="shared" si="1"/>
        <v>1213.4318754384617</v>
      </c>
      <c r="F32" s="60">
        <f t="shared" si="2"/>
        <v>4079.143376</v>
      </c>
      <c r="G32" s="64">
        <f t="shared" si="3"/>
        <v>101.11932295320514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24.772125765182185</v>
      </c>
      <c r="M32" s="82">
        <f t="shared" si="9"/>
        <v>0.61408495720569922</v>
      </c>
      <c r="N32" s="81">
        <f t="shared" si="10"/>
        <v>12.386062882591093</v>
      </c>
      <c r="O32" s="82">
        <f t="shared" si="11"/>
        <v>0.30704247860284961</v>
      </c>
      <c r="P32" s="81">
        <f t="shared" si="12"/>
        <v>4.9544251530364374</v>
      </c>
      <c r="Q32" s="82">
        <f t="shared" si="13"/>
        <v>0.12281699144113985</v>
      </c>
      <c r="R32" s="23">
        <f t="shared" si="14"/>
        <v>24.772125765182189</v>
      </c>
      <c r="S32" s="23">
        <f t="shared" si="15"/>
        <v>0.61408495720569933</v>
      </c>
      <c r="T32" s="81">
        <f t="shared" si="16"/>
        <v>23.533519476923075</v>
      </c>
      <c r="U32" s="82">
        <f t="shared" si="17"/>
        <v>0.58338070934541419</v>
      </c>
      <c r="W32" s="36"/>
    </row>
    <row r="33" spans="1:23" x14ac:dyDescent="0.3">
      <c r="A33" s="16">
        <f t="shared" si="18"/>
        <v>25</v>
      </c>
      <c r="B33" s="60">
        <v>37853.1</v>
      </c>
      <c r="C33" s="61"/>
      <c r="D33" s="60">
        <f t="shared" si="0"/>
        <v>48966.77016</v>
      </c>
      <c r="E33" s="64">
        <f t="shared" si="1"/>
        <v>1213.8545251723481</v>
      </c>
      <c r="F33" s="60">
        <f t="shared" si="2"/>
        <v>4080.5641799999999</v>
      </c>
      <c r="G33" s="64">
        <f t="shared" si="3"/>
        <v>101.15454376436233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24.780754129554655</v>
      </c>
      <c r="M33" s="82">
        <f t="shared" si="9"/>
        <v>0.61429884877143115</v>
      </c>
      <c r="N33" s="81">
        <f t="shared" si="10"/>
        <v>12.390377064777327</v>
      </c>
      <c r="O33" s="82">
        <f t="shared" si="11"/>
        <v>0.30714942438571557</v>
      </c>
      <c r="P33" s="81">
        <f t="shared" si="12"/>
        <v>4.9561508259109308</v>
      </c>
      <c r="Q33" s="82">
        <f t="shared" si="13"/>
        <v>0.12285976975428622</v>
      </c>
      <c r="R33" s="23">
        <f t="shared" si="14"/>
        <v>24.780754129554651</v>
      </c>
      <c r="S33" s="23">
        <f t="shared" si="15"/>
        <v>0.61429884877143104</v>
      </c>
      <c r="T33" s="81">
        <f t="shared" si="16"/>
        <v>23.541716423076924</v>
      </c>
      <c r="U33" s="82">
        <f t="shared" si="17"/>
        <v>0.58358390633285961</v>
      </c>
      <c r="W33" s="36"/>
    </row>
    <row r="34" spans="1:23" x14ac:dyDescent="0.3">
      <c r="A34" s="16">
        <f t="shared" si="18"/>
        <v>26</v>
      </c>
      <c r="B34" s="60">
        <v>37853.1</v>
      </c>
      <c r="C34" s="61"/>
      <c r="D34" s="60">
        <f t="shared" si="0"/>
        <v>48966.77016</v>
      </c>
      <c r="E34" s="64">
        <f t="shared" si="1"/>
        <v>1213.8545251723481</v>
      </c>
      <c r="F34" s="60">
        <f t="shared" si="2"/>
        <v>4080.5641799999999</v>
      </c>
      <c r="G34" s="64">
        <f t="shared" si="3"/>
        <v>101.15454376436233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24.780754129554655</v>
      </c>
      <c r="M34" s="82">
        <f t="shared" si="9"/>
        <v>0.61429884877143115</v>
      </c>
      <c r="N34" s="81">
        <f t="shared" si="10"/>
        <v>12.390377064777327</v>
      </c>
      <c r="O34" s="82">
        <f t="shared" si="11"/>
        <v>0.30714942438571557</v>
      </c>
      <c r="P34" s="81">
        <f t="shared" si="12"/>
        <v>4.9561508259109308</v>
      </c>
      <c r="Q34" s="82">
        <f t="shared" si="13"/>
        <v>0.12285976975428622</v>
      </c>
      <c r="R34" s="23">
        <f t="shared" si="14"/>
        <v>24.780754129554651</v>
      </c>
      <c r="S34" s="23">
        <f t="shared" si="15"/>
        <v>0.61429884877143104</v>
      </c>
      <c r="T34" s="81">
        <f t="shared" si="16"/>
        <v>23.541716423076924</v>
      </c>
      <c r="U34" s="82">
        <f t="shared" si="17"/>
        <v>0.58358390633285961</v>
      </c>
      <c r="W34" s="36"/>
    </row>
    <row r="35" spans="1:23" x14ac:dyDescent="0.3">
      <c r="A35" s="16">
        <f t="shared" si="18"/>
        <v>27</v>
      </c>
      <c r="B35" s="60">
        <v>37866.239999999998</v>
      </c>
      <c r="C35" s="61"/>
      <c r="D35" s="60">
        <f t="shared" si="0"/>
        <v>48983.768064000004</v>
      </c>
      <c r="E35" s="64">
        <f t="shared" si="1"/>
        <v>1214.2758922059797</v>
      </c>
      <c r="F35" s="60">
        <f t="shared" si="2"/>
        <v>4081.9806720000001</v>
      </c>
      <c r="G35" s="64">
        <f t="shared" si="3"/>
        <v>101.18965768383164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24.789356307692309</v>
      </c>
      <c r="M35" s="82">
        <f t="shared" si="9"/>
        <v>0.61451209119735817</v>
      </c>
      <c r="N35" s="81">
        <f t="shared" si="10"/>
        <v>12.394678153846154</v>
      </c>
      <c r="O35" s="82">
        <f t="shared" si="11"/>
        <v>0.30725604559867908</v>
      </c>
      <c r="P35" s="81">
        <f t="shared" si="12"/>
        <v>4.9578712615384619</v>
      </c>
      <c r="Q35" s="82">
        <f t="shared" si="13"/>
        <v>0.12290241823947164</v>
      </c>
      <c r="R35" s="23">
        <f t="shared" si="14"/>
        <v>24.789356307692309</v>
      </c>
      <c r="S35" s="23">
        <f t="shared" si="15"/>
        <v>0.61451209119735817</v>
      </c>
      <c r="T35" s="81">
        <f t="shared" si="16"/>
        <v>23.549888492307694</v>
      </c>
      <c r="U35" s="82">
        <f t="shared" si="17"/>
        <v>0.58378648663749033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140625" style="1" customWidth="1"/>
    <col min="24" max="16384" width="8.85546875" style="1"/>
  </cols>
  <sheetData>
    <row r="1" spans="1:21" ht="16.5" x14ac:dyDescent="0.3">
      <c r="A1" s="5" t="s">
        <v>41</v>
      </c>
      <c r="B1" s="5"/>
      <c r="C1" s="5" t="s">
        <v>91</v>
      </c>
      <c r="D1" s="5"/>
      <c r="E1" s="5"/>
      <c r="G1" s="5"/>
      <c r="H1" s="5"/>
      <c r="P1" s="34">
        <f>D6</f>
        <v>42552</v>
      </c>
      <c r="Q1" s="8" t="s">
        <v>40</v>
      </c>
    </row>
    <row r="2" spans="1:2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T2" s="59" t="s">
        <v>90</v>
      </c>
      <c r="U2" s="11">
        <f>'LOG4'!$U$2</f>
        <v>1.2936000000000001</v>
      </c>
    </row>
    <row r="3" spans="1:21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1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1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1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1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 x14ac:dyDescent="0.3">
      <c r="A8" s="16">
        <v>0</v>
      </c>
      <c r="B8" s="60">
        <v>20228.900000000001</v>
      </c>
      <c r="C8" s="61"/>
      <c r="D8" s="60">
        <f t="shared" ref="D8:D35" si="0">B8*$U$2</f>
        <v>26168.105040000002</v>
      </c>
      <c r="E8" s="64">
        <f t="shared" ref="E8:E35" si="1">D8/40.3399</f>
        <v>648.69037950019708</v>
      </c>
      <c r="F8" s="60">
        <f t="shared" ref="F8:F35" si="2">B8/12*$U$2</f>
        <v>2180.6754200000005</v>
      </c>
      <c r="G8" s="64">
        <f t="shared" ref="G8:G35" si="3">F8/40.3399</f>
        <v>54.057531625016438</v>
      </c>
      <c r="H8" s="60">
        <f t="shared" ref="H8:H35" si="4">((B8&lt;19968.2)*913.03+(B8&gt;19968.2)*(B8&lt;20424.71)*(20424.71-B8+456.51)+(B8&gt;20424.71)*(B8&lt;22659.62)*456.51+(B8&gt;22659.62)*(B8&lt;23116.13)*(23116.13-B8))/12*$U$2</f>
        <v>70.320095999999751</v>
      </c>
      <c r="I8" s="64">
        <f t="shared" ref="I8:I35" si="5">H8/40.3399</f>
        <v>1.743189645983251</v>
      </c>
      <c r="J8" s="60">
        <f t="shared" ref="J8:J35" si="6">((B8&lt;19968.2)*456.51+(B8&gt;19968.2)*(B8&lt;20196.46)*(20196.46-B8+228.26)+(B8&gt;20196.46)*(B8&lt;22659.62)*228.26+(B8&gt;22659.62)*(B8&lt;22887.88)*(22887.88-B8))/12*$U$2</f>
        <v>24.606427999999998</v>
      </c>
      <c r="K8" s="64">
        <f t="shared" ref="K8:K35" si="7">J8/40.3399</f>
        <v>0.60997741689989304</v>
      </c>
      <c r="L8" s="81">
        <f t="shared" ref="L8:L35" si="8">D8/1976</f>
        <v>13.242968137651824</v>
      </c>
      <c r="M8" s="82">
        <f t="shared" ref="M8:M35" si="9">L8/40.3399</f>
        <v>0.32828460501022122</v>
      </c>
      <c r="N8" s="81">
        <f t="shared" ref="N8:N35" si="10">L8/2</f>
        <v>6.6214840688259118</v>
      </c>
      <c r="O8" s="82">
        <f t="shared" ref="O8:O35" si="11">N8/40.3399</f>
        <v>0.16414230250511061</v>
      </c>
      <c r="P8" s="81">
        <f t="shared" ref="P8:P35" si="12">L8/5</f>
        <v>2.6485936275303645</v>
      </c>
      <c r="Q8" s="82">
        <f t="shared" ref="Q8:Q35" si="13">P8/40.3399</f>
        <v>6.5656921002044247E-2</v>
      </c>
      <c r="R8" s="23">
        <f t="shared" ref="R8:R35" si="14">(F8+H8)/1976*12</f>
        <v>13.670013255060731</v>
      </c>
      <c r="S8" s="23">
        <f t="shared" ref="S8:S35" si="15">R8/40.3399</f>
        <v>0.33887077694939083</v>
      </c>
      <c r="T8" s="81">
        <f t="shared" ref="T8:T35" si="16">D8/2080</f>
        <v>12.580819730769232</v>
      </c>
      <c r="U8" s="82">
        <f t="shared" ref="U8:U35" si="17">T8/40.3399</f>
        <v>0.31187037475971013</v>
      </c>
    </row>
    <row r="9" spans="1:21" x14ac:dyDescent="0.3">
      <c r="A9" s="16">
        <f t="shared" ref="A9:A35" si="18">+A8+1</f>
        <v>1</v>
      </c>
      <c r="B9" s="60">
        <v>20614.2</v>
      </c>
      <c r="C9" s="61"/>
      <c r="D9" s="60">
        <f t="shared" si="0"/>
        <v>26666.529120000003</v>
      </c>
      <c r="E9" s="64">
        <f t="shared" si="1"/>
        <v>661.04598970250311</v>
      </c>
      <c r="F9" s="60">
        <f t="shared" si="2"/>
        <v>2222.2107600000004</v>
      </c>
      <c r="G9" s="64">
        <f t="shared" si="3"/>
        <v>55.087165808541926</v>
      </c>
      <c r="H9" s="60">
        <f t="shared" si="4"/>
        <v>49.211778000000002</v>
      </c>
      <c r="I9" s="64">
        <f t="shared" si="5"/>
        <v>1.2199281108778157</v>
      </c>
      <c r="J9" s="60">
        <f t="shared" si="6"/>
        <v>24.606427999999998</v>
      </c>
      <c r="K9" s="64">
        <f t="shared" si="7"/>
        <v>0.60997741689989304</v>
      </c>
      <c r="L9" s="81">
        <f t="shared" si="8"/>
        <v>13.495207044534414</v>
      </c>
      <c r="M9" s="82">
        <f t="shared" si="9"/>
        <v>0.33453744418142867</v>
      </c>
      <c r="N9" s="81">
        <f t="shared" si="10"/>
        <v>6.7476035222672071</v>
      </c>
      <c r="O9" s="82">
        <f t="shared" si="11"/>
        <v>0.16726872209071433</v>
      </c>
      <c r="P9" s="81">
        <f t="shared" si="12"/>
        <v>2.6990414089068828</v>
      </c>
      <c r="Q9" s="82">
        <f t="shared" si="13"/>
        <v>6.6907488836285736E-2</v>
      </c>
      <c r="R9" s="23">
        <f t="shared" si="14"/>
        <v>13.794063995951419</v>
      </c>
      <c r="S9" s="23">
        <f t="shared" si="15"/>
        <v>0.34194591449040329</v>
      </c>
      <c r="T9" s="81">
        <f t="shared" si="16"/>
        <v>12.820446692307694</v>
      </c>
      <c r="U9" s="82">
        <f t="shared" si="17"/>
        <v>0.31781057197235724</v>
      </c>
    </row>
    <row r="10" spans="1:21" x14ac:dyDescent="0.3">
      <c r="A10" s="16">
        <f t="shared" si="18"/>
        <v>2</v>
      </c>
      <c r="B10" s="60">
        <v>21206.19</v>
      </c>
      <c r="C10" s="61"/>
      <c r="D10" s="60">
        <f t="shared" si="0"/>
        <v>27432.327384</v>
      </c>
      <c r="E10" s="64">
        <f t="shared" si="1"/>
        <v>680.02963279532173</v>
      </c>
      <c r="F10" s="60">
        <f t="shared" si="2"/>
        <v>2286.027282</v>
      </c>
      <c r="G10" s="64">
        <f t="shared" si="3"/>
        <v>56.669136066276813</v>
      </c>
      <c r="H10" s="60">
        <f t="shared" si="4"/>
        <v>49.211778000000002</v>
      </c>
      <c r="I10" s="64">
        <f t="shared" si="5"/>
        <v>1.2199281108778157</v>
      </c>
      <c r="J10" s="60">
        <f t="shared" si="6"/>
        <v>24.606427999999998</v>
      </c>
      <c r="K10" s="64">
        <f t="shared" si="7"/>
        <v>0.60997741689989304</v>
      </c>
      <c r="L10" s="81">
        <f t="shared" si="8"/>
        <v>13.882756773279352</v>
      </c>
      <c r="M10" s="82">
        <f t="shared" si="9"/>
        <v>0.3441445510097782</v>
      </c>
      <c r="N10" s="81">
        <f t="shared" si="10"/>
        <v>6.9413783866396761</v>
      </c>
      <c r="O10" s="82">
        <f t="shared" si="11"/>
        <v>0.1720722755048891</v>
      </c>
      <c r="P10" s="81">
        <f t="shared" si="12"/>
        <v>2.7765513546558704</v>
      </c>
      <c r="Q10" s="82">
        <f t="shared" si="13"/>
        <v>6.882891020195564E-2</v>
      </c>
      <c r="R10" s="23">
        <f t="shared" si="14"/>
        <v>14.181613724696355</v>
      </c>
      <c r="S10" s="23">
        <f t="shared" si="15"/>
        <v>0.35155302131875277</v>
      </c>
      <c r="T10" s="81">
        <f t="shared" si="16"/>
        <v>13.188618934615384</v>
      </c>
      <c r="U10" s="82">
        <f t="shared" si="17"/>
        <v>0.32693732345928928</v>
      </c>
    </row>
    <row r="11" spans="1:21" x14ac:dyDescent="0.3">
      <c r="A11" s="16">
        <f t="shared" si="18"/>
        <v>3</v>
      </c>
      <c r="B11" s="60">
        <v>22005.19</v>
      </c>
      <c r="C11" s="61"/>
      <c r="D11" s="60">
        <f t="shared" si="0"/>
        <v>28465.913784</v>
      </c>
      <c r="E11" s="64">
        <f t="shared" si="1"/>
        <v>705.65157038069015</v>
      </c>
      <c r="F11" s="60">
        <f t="shared" si="2"/>
        <v>2372.159482</v>
      </c>
      <c r="G11" s="64">
        <f t="shared" si="3"/>
        <v>58.804297531724174</v>
      </c>
      <c r="H11" s="60">
        <f t="shared" si="4"/>
        <v>49.211778000000002</v>
      </c>
      <c r="I11" s="64">
        <f t="shared" si="5"/>
        <v>1.2199281108778157</v>
      </c>
      <c r="J11" s="60">
        <f t="shared" si="6"/>
        <v>24.606427999999998</v>
      </c>
      <c r="K11" s="64">
        <f t="shared" si="7"/>
        <v>0.60997741689989304</v>
      </c>
      <c r="L11" s="81">
        <f t="shared" si="8"/>
        <v>14.405826813765183</v>
      </c>
      <c r="M11" s="82">
        <f t="shared" si="9"/>
        <v>0.35711111861370959</v>
      </c>
      <c r="N11" s="81">
        <f t="shared" si="10"/>
        <v>7.2029134068825913</v>
      </c>
      <c r="O11" s="82">
        <f t="shared" si="11"/>
        <v>0.17855555930685479</v>
      </c>
      <c r="P11" s="81">
        <f t="shared" si="12"/>
        <v>2.8811653627530367</v>
      </c>
      <c r="Q11" s="82">
        <f t="shared" si="13"/>
        <v>7.1422223722741915E-2</v>
      </c>
      <c r="R11" s="23">
        <f t="shared" si="14"/>
        <v>14.704683765182185</v>
      </c>
      <c r="S11" s="23">
        <f t="shared" si="15"/>
        <v>0.3645195889226841</v>
      </c>
      <c r="T11" s="81">
        <f t="shared" si="16"/>
        <v>13.685535473076923</v>
      </c>
      <c r="U11" s="82">
        <f t="shared" si="17"/>
        <v>0.33925556268302409</v>
      </c>
    </row>
    <row r="12" spans="1:21" x14ac:dyDescent="0.3">
      <c r="A12" s="16">
        <f t="shared" si="18"/>
        <v>4</v>
      </c>
      <c r="B12" s="60">
        <v>22799.46</v>
      </c>
      <c r="C12" s="61"/>
      <c r="D12" s="60">
        <f t="shared" si="0"/>
        <v>29493.381455999999</v>
      </c>
      <c r="E12" s="64">
        <f t="shared" si="1"/>
        <v>731.1218286609535</v>
      </c>
      <c r="F12" s="60">
        <f t="shared" si="2"/>
        <v>2457.7817880000002</v>
      </c>
      <c r="G12" s="64">
        <f t="shared" si="3"/>
        <v>60.92681905507947</v>
      </c>
      <c r="H12" s="60">
        <f t="shared" si="4"/>
        <v>34.137026000000205</v>
      </c>
      <c r="I12" s="64">
        <f t="shared" si="5"/>
        <v>0.84623477004157677</v>
      </c>
      <c r="J12" s="60">
        <f t="shared" si="6"/>
        <v>9.5316760000002052</v>
      </c>
      <c r="K12" s="64">
        <f t="shared" si="7"/>
        <v>0.23628407606365423</v>
      </c>
      <c r="L12" s="81">
        <f t="shared" si="8"/>
        <v>14.925800331983805</v>
      </c>
      <c r="M12" s="82">
        <f t="shared" si="9"/>
        <v>0.37000092543570523</v>
      </c>
      <c r="N12" s="81">
        <f t="shared" si="10"/>
        <v>7.4629001659919023</v>
      </c>
      <c r="O12" s="82">
        <f t="shared" si="11"/>
        <v>0.18500046271785262</v>
      </c>
      <c r="P12" s="81">
        <f t="shared" si="12"/>
        <v>2.985160066396761</v>
      </c>
      <c r="Q12" s="82">
        <f t="shared" si="13"/>
        <v>7.400018508714104E-2</v>
      </c>
      <c r="R12" s="23">
        <f t="shared" si="14"/>
        <v>15.133110206477735</v>
      </c>
      <c r="S12" s="23">
        <f t="shared" si="15"/>
        <v>0.37514000298656502</v>
      </c>
      <c r="T12" s="81">
        <f t="shared" si="16"/>
        <v>14.179510315384615</v>
      </c>
      <c r="U12" s="82">
        <f t="shared" si="17"/>
        <v>0.35150087916391998</v>
      </c>
    </row>
    <row r="13" spans="1:21" x14ac:dyDescent="0.3">
      <c r="A13" s="16">
        <f t="shared" si="18"/>
        <v>5</v>
      </c>
      <c r="B13" s="60">
        <v>22807.51</v>
      </c>
      <c r="C13" s="61"/>
      <c r="D13" s="60">
        <f t="shared" si="0"/>
        <v>29503.794935999998</v>
      </c>
      <c r="E13" s="64">
        <f t="shared" si="1"/>
        <v>731.37997208718912</v>
      </c>
      <c r="F13" s="60">
        <f t="shared" si="2"/>
        <v>2458.649578</v>
      </c>
      <c r="G13" s="64">
        <f t="shared" si="3"/>
        <v>60.948331007265757</v>
      </c>
      <c r="H13" s="60">
        <f t="shared" si="4"/>
        <v>33.269236000000284</v>
      </c>
      <c r="I13" s="64">
        <f t="shared" si="5"/>
        <v>0.82472281785528179</v>
      </c>
      <c r="J13" s="60">
        <f t="shared" si="6"/>
        <v>8.6638860000002822</v>
      </c>
      <c r="K13" s="64">
        <f t="shared" si="7"/>
        <v>0.21477212387735919</v>
      </c>
      <c r="L13" s="81">
        <f t="shared" si="8"/>
        <v>14.931070311740889</v>
      </c>
      <c r="M13" s="82">
        <f t="shared" si="9"/>
        <v>0.37013156482145193</v>
      </c>
      <c r="N13" s="81">
        <f t="shared" si="10"/>
        <v>7.4655351558704446</v>
      </c>
      <c r="O13" s="82">
        <f t="shared" si="11"/>
        <v>0.18506578241072597</v>
      </c>
      <c r="P13" s="81">
        <f t="shared" si="12"/>
        <v>2.9862140623481777</v>
      </c>
      <c r="Q13" s="82">
        <f t="shared" si="13"/>
        <v>7.4026312964290381E-2</v>
      </c>
      <c r="R13" s="23">
        <f t="shared" si="14"/>
        <v>15.133110206477733</v>
      </c>
      <c r="S13" s="23">
        <f t="shared" si="15"/>
        <v>0.37514000298656497</v>
      </c>
      <c r="T13" s="81">
        <f t="shared" si="16"/>
        <v>14.184516796153845</v>
      </c>
      <c r="U13" s="82">
        <f t="shared" si="17"/>
        <v>0.35162498658037938</v>
      </c>
    </row>
    <row r="14" spans="1:21" x14ac:dyDescent="0.3">
      <c r="A14" s="16">
        <f t="shared" si="18"/>
        <v>6</v>
      </c>
      <c r="B14" s="60">
        <v>23939.58</v>
      </c>
      <c r="C14" s="61"/>
      <c r="D14" s="60">
        <f t="shared" si="0"/>
        <v>30968.240688000005</v>
      </c>
      <c r="E14" s="64">
        <f t="shared" si="1"/>
        <v>767.68263401743695</v>
      </c>
      <c r="F14" s="60">
        <f t="shared" si="2"/>
        <v>2580.6867240000001</v>
      </c>
      <c r="G14" s="64">
        <f t="shared" si="3"/>
        <v>63.973552834786403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15.672186582995954</v>
      </c>
      <c r="M14" s="82">
        <f t="shared" si="9"/>
        <v>0.38850335729627378</v>
      </c>
      <c r="N14" s="81">
        <f t="shared" si="10"/>
        <v>7.8360932914979768</v>
      </c>
      <c r="O14" s="82">
        <f t="shared" si="11"/>
        <v>0.19425167864813689</v>
      </c>
      <c r="P14" s="81">
        <f t="shared" si="12"/>
        <v>3.1344373165991906</v>
      </c>
      <c r="Q14" s="82">
        <f t="shared" si="13"/>
        <v>7.7700671459254744E-2</v>
      </c>
      <c r="R14" s="23">
        <f t="shared" si="14"/>
        <v>15.672186582995952</v>
      </c>
      <c r="S14" s="23">
        <f t="shared" si="15"/>
        <v>0.38850335729627372</v>
      </c>
      <c r="T14" s="81">
        <f t="shared" si="16"/>
        <v>14.888577253846156</v>
      </c>
      <c r="U14" s="82">
        <f t="shared" si="17"/>
        <v>0.36907818943146009</v>
      </c>
    </row>
    <row r="15" spans="1:21" x14ac:dyDescent="0.3">
      <c r="A15" s="16">
        <f t="shared" si="18"/>
        <v>7</v>
      </c>
      <c r="B15" s="60">
        <v>25236.69</v>
      </c>
      <c r="C15" s="61"/>
      <c r="D15" s="60">
        <f t="shared" si="0"/>
        <v>32646.182184000001</v>
      </c>
      <c r="E15" s="64">
        <f t="shared" si="1"/>
        <v>809.27771719810914</v>
      </c>
      <c r="F15" s="60">
        <f t="shared" si="2"/>
        <v>2720.5151820000001</v>
      </c>
      <c r="G15" s="64">
        <f t="shared" si="3"/>
        <v>67.439809766509086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16.521347259109312</v>
      </c>
      <c r="M15" s="82">
        <f t="shared" si="9"/>
        <v>0.4095535006063305</v>
      </c>
      <c r="N15" s="81">
        <f t="shared" si="10"/>
        <v>8.2606736295546561</v>
      </c>
      <c r="O15" s="82">
        <f t="shared" si="11"/>
        <v>0.20477675030316525</v>
      </c>
      <c r="P15" s="81">
        <f t="shared" si="12"/>
        <v>3.3042694518218623</v>
      </c>
      <c r="Q15" s="82">
        <f t="shared" si="13"/>
        <v>8.1910700121266097E-2</v>
      </c>
      <c r="R15" s="23">
        <f t="shared" si="14"/>
        <v>16.521347259109312</v>
      </c>
      <c r="S15" s="23">
        <f t="shared" si="15"/>
        <v>0.4095535006063305</v>
      </c>
      <c r="T15" s="81">
        <f t="shared" si="16"/>
        <v>15.695279896153847</v>
      </c>
      <c r="U15" s="82">
        <f t="shared" si="17"/>
        <v>0.389075825576014</v>
      </c>
    </row>
    <row r="16" spans="1:21" x14ac:dyDescent="0.3">
      <c r="A16" s="16">
        <f t="shared" si="18"/>
        <v>8</v>
      </c>
      <c r="B16" s="60">
        <v>25236.69</v>
      </c>
      <c r="C16" s="61"/>
      <c r="D16" s="60">
        <f t="shared" si="0"/>
        <v>32646.182184000001</v>
      </c>
      <c r="E16" s="64">
        <f t="shared" si="1"/>
        <v>809.27771719810914</v>
      </c>
      <c r="F16" s="60">
        <f t="shared" si="2"/>
        <v>2720.5151820000001</v>
      </c>
      <c r="G16" s="64">
        <f t="shared" si="3"/>
        <v>67.439809766509086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16.521347259109312</v>
      </c>
      <c r="M16" s="82">
        <f t="shared" si="9"/>
        <v>0.4095535006063305</v>
      </c>
      <c r="N16" s="81">
        <f t="shared" si="10"/>
        <v>8.2606736295546561</v>
      </c>
      <c r="O16" s="82">
        <f t="shared" si="11"/>
        <v>0.20477675030316525</v>
      </c>
      <c r="P16" s="81">
        <f t="shared" si="12"/>
        <v>3.3042694518218623</v>
      </c>
      <c r="Q16" s="82">
        <f t="shared" si="13"/>
        <v>8.1910700121266097E-2</v>
      </c>
      <c r="R16" s="23">
        <f t="shared" si="14"/>
        <v>16.521347259109312</v>
      </c>
      <c r="S16" s="23">
        <f t="shared" si="15"/>
        <v>0.4095535006063305</v>
      </c>
      <c r="T16" s="81">
        <f t="shared" si="16"/>
        <v>15.695279896153847</v>
      </c>
      <c r="U16" s="82">
        <f t="shared" si="17"/>
        <v>0.389075825576014</v>
      </c>
    </row>
    <row r="17" spans="1:21" x14ac:dyDescent="0.3">
      <c r="A17" s="16">
        <f t="shared" si="18"/>
        <v>9</v>
      </c>
      <c r="B17" s="60">
        <v>25897.439999999999</v>
      </c>
      <c r="C17" s="61"/>
      <c r="D17" s="60">
        <f t="shared" si="0"/>
        <v>33500.928383999999</v>
      </c>
      <c r="E17" s="64">
        <f t="shared" si="1"/>
        <v>830.46632202856222</v>
      </c>
      <c r="F17" s="60">
        <f t="shared" si="2"/>
        <v>2791.7440320000001</v>
      </c>
      <c r="G17" s="64">
        <f t="shared" si="3"/>
        <v>69.205526835713528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16.953911125506071</v>
      </c>
      <c r="M17" s="82">
        <f t="shared" si="9"/>
        <v>0.42027647875939383</v>
      </c>
      <c r="N17" s="81">
        <f t="shared" si="10"/>
        <v>8.4769555627530355</v>
      </c>
      <c r="O17" s="82">
        <f t="shared" si="11"/>
        <v>0.21013823937969692</v>
      </c>
      <c r="P17" s="81">
        <f t="shared" si="12"/>
        <v>3.3907822251012143</v>
      </c>
      <c r="Q17" s="82">
        <f t="shared" si="13"/>
        <v>8.405529575187877E-2</v>
      </c>
      <c r="R17" s="23">
        <f t="shared" si="14"/>
        <v>16.953911125506075</v>
      </c>
      <c r="S17" s="23">
        <f t="shared" si="15"/>
        <v>0.42027647875939389</v>
      </c>
      <c r="T17" s="81">
        <f t="shared" si="16"/>
        <v>16.10621556923077</v>
      </c>
      <c r="U17" s="82">
        <f t="shared" si="17"/>
        <v>0.3992626548214242</v>
      </c>
    </row>
    <row r="18" spans="1:21" x14ac:dyDescent="0.3">
      <c r="A18" s="16">
        <f t="shared" si="18"/>
        <v>10</v>
      </c>
      <c r="B18" s="60">
        <v>26250.83</v>
      </c>
      <c r="C18" s="61"/>
      <c r="D18" s="60">
        <f t="shared" si="0"/>
        <v>33958.073688000004</v>
      </c>
      <c r="E18" s="64">
        <f t="shared" si="1"/>
        <v>841.79865810277181</v>
      </c>
      <c r="F18" s="60">
        <f t="shared" si="2"/>
        <v>2829.8394740000003</v>
      </c>
      <c r="G18" s="64">
        <f t="shared" si="3"/>
        <v>70.149888175230984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17.185259963562753</v>
      </c>
      <c r="M18" s="82">
        <f t="shared" si="9"/>
        <v>0.42601146665120027</v>
      </c>
      <c r="N18" s="81">
        <f t="shared" si="10"/>
        <v>8.5926299817813767</v>
      </c>
      <c r="O18" s="82">
        <f t="shared" si="11"/>
        <v>0.21300573332560013</v>
      </c>
      <c r="P18" s="81">
        <f t="shared" si="12"/>
        <v>3.4370519927125507</v>
      </c>
      <c r="Q18" s="82">
        <f t="shared" si="13"/>
        <v>8.5202293330240056E-2</v>
      </c>
      <c r="R18" s="23">
        <f t="shared" si="14"/>
        <v>17.185259963562753</v>
      </c>
      <c r="S18" s="23">
        <f t="shared" si="15"/>
        <v>0.42601146665120027</v>
      </c>
      <c r="T18" s="81">
        <f t="shared" si="16"/>
        <v>16.325996965384618</v>
      </c>
      <c r="U18" s="82">
        <f t="shared" si="17"/>
        <v>0.4047108933186403</v>
      </c>
    </row>
    <row r="19" spans="1:21" x14ac:dyDescent="0.3">
      <c r="A19" s="16">
        <f t="shared" si="18"/>
        <v>11</v>
      </c>
      <c r="B19" s="60">
        <v>26557.78</v>
      </c>
      <c r="C19" s="61"/>
      <c r="D19" s="60">
        <f t="shared" si="0"/>
        <v>34355.144207999998</v>
      </c>
      <c r="E19" s="64">
        <f t="shared" si="1"/>
        <v>851.64177918140592</v>
      </c>
      <c r="F19" s="60">
        <f t="shared" si="2"/>
        <v>2862.928684</v>
      </c>
      <c r="G19" s="64">
        <f t="shared" si="3"/>
        <v>70.97014826511716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17.38620658299595</v>
      </c>
      <c r="M19" s="82">
        <f t="shared" si="9"/>
        <v>0.43099280322945643</v>
      </c>
      <c r="N19" s="81">
        <f t="shared" si="10"/>
        <v>8.6931032914979749</v>
      </c>
      <c r="O19" s="82">
        <f t="shared" si="11"/>
        <v>0.21549640161472822</v>
      </c>
      <c r="P19" s="81">
        <f t="shared" si="12"/>
        <v>3.4772413165991898</v>
      </c>
      <c r="Q19" s="82">
        <f t="shared" si="13"/>
        <v>8.6198560645891278E-2</v>
      </c>
      <c r="R19" s="23">
        <f t="shared" si="14"/>
        <v>17.38620658299595</v>
      </c>
      <c r="S19" s="23">
        <f t="shared" si="15"/>
        <v>0.43099280322945643</v>
      </c>
      <c r="T19" s="81">
        <f t="shared" si="16"/>
        <v>16.516896253846152</v>
      </c>
      <c r="U19" s="82">
        <f t="shared" si="17"/>
        <v>0.40944316306798362</v>
      </c>
    </row>
    <row r="20" spans="1:21" x14ac:dyDescent="0.3">
      <c r="A20" s="16">
        <f t="shared" si="18"/>
        <v>12</v>
      </c>
      <c r="B20" s="60">
        <v>27390.95</v>
      </c>
      <c r="C20" s="61"/>
      <c r="D20" s="60">
        <f t="shared" si="0"/>
        <v>35432.932920000007</v>
      </c>
      <c r="E20" s="64">
        <f t="shared" si="1"/>
        <v>878.35946345925515</v>
      </c>
      <c r="F20" s="60">
        <f t="shared" si="2"/>
        <v>2952.7444100000002</v>
      </c>
      <c r="G20" s="64">
        <f t="shared" si="3"/>
        <v>73.196621954937925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17.931646214574901</v>
      </c>
      <c r="M20" s="82">
        <f t="shared" si="9"/>
        <v>0.44451389851176876</v>
      </c>
      <c r="N20" s="81">
        <f t="shared" si="10"/>
        <v>8.9658231072874504</v>
      </c>
      <c r="O20" s="82">
        <f t="shared" si="11"/>
        <v>0.22225694925588438</v>
      </c>
      <c r="P20" s="81">
        <f t="shared" si="12"/>
        <v>3.5863292429149802</v>
      </c>
      <c r="Q20" s="82">
        <f t="shared" si="13"/>
        <v>8.890277970235376E-2</v>
      </c>
      <c r="R20" s="23">
        <f t="shared" si="14"/>
        <v>17.931646214574901</v>
      </c>
      <c r="S20" s="23">
        <f t="shared" si="15"/>
        <v>0.44451389851176876</v>
      </c>
      <c r="T20" s="81">
        <f t="shared" si="16"/>
        <v>17.035063903846158</v>
      </c>
      <c r="U20" s="82">
        <f t="shared" si="17"/>
        <v>0.42228820358618036</v>
      </c>
    </row>
    <row r="21" spans="1:21" x14ac:dyDescent="0.3">
      <c r="A21" s="16">
        <f t="shared" si="18"/>
        <v>13</v>
      </c>
      <c r="B21" s="60">
        <v>27399.03</v>
      </c>
      <c r="C21" s="61"/>
      <c r="D21" s="60">
        <f t="shared" si="0"/>
        <v>35443.385208</v>
      </c>
      <c r="E21" s="64">
        <f t="shared" si="1"/>
        <v>878.61856891068146</v>
      </c>
      <c r="F21" s="60">
        <f t="shared" si="2"/>
        <v>2953.6154340000003</v>
      </c>
      <c r="G21" s="64">
        <f t="shared" si="3"/>
        <v>73.218214075890131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17.936935834008096</v>
      </c>
      <c r="M21" s="82">
        <f t="shared" si="9"/>
        <v>0.44464502475236917</v>
      </c>
      <c r="N21" s="81">
        <f t="shared" si="10"/>
        <v>8.9684679170040482</v>
      </c>
      <c r="O21" s="82">
        <f t="shared" si="11"/>
        <v>0.22232251237618458</v>
      </c>
      <c r="P21" s="81">
        <f t="shared" si="12"/>
        <v>3.5873871668016193</v>
      </c>
      <c r="Q21" s="82">
        <f t="shared" si="13"/>
        <v>8.8929004950473831E-2</v>
      </c>
      <c r="R21" s="23">
        <f t="shared" si="14"/>
        <v>17.9369358340081</v>
      </c>
      <c r="S21" s="23">
        <f t="shared" si="15"/>
        <v>0.44464502475236922</v>
      </c>
      <c r="T21" s="81">
        <f t="shared" si="16"/>
        <v>17.040089042307692</v>
      </c>
      <c r="U21" s="82">
        <f t="shared" si="17"/>
        <v>0.42241277351475071</v>
      </c>
    </row>
    <row r="22" spans="1:21" x14ac:dyDescent="0.3">
      <c r="A22" s="16">
        <f t="shared" si="18"/>
        <v>14</v>
      </c>
      <c r="B22" s="60">
        <v>28531.1</v>
      </c>
      <c r="C22" s="61"/>
      <c r="D22" s="60">
        <f t="shared" si="0"/>
        <v>36907.830959999999</v>
      </c>
      <c r="E22" s="64">
        <f t="shared" si="1"/>
        <v>914.92123084092918</v>
      </c>
      <c r="F22" s="60">
        <f t="shared" si="2"/>
        <v>3075.6525800000004</v>
      </c>
      <c r="G22" s="64">
        <f t="shared" si="3"/>
        <v>76.24343590341077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18.678052105263159</v>
      </c>
      <c r="M22" s="82">
        <f t="shared" si="9"/>
        <v>0.4630168172271909</v>
      </c>
      <c r="N22" s="81">
        <f t="shared" si="10"/>
        <v>9.3390260526315796</v>
      </c>
      <c r="O22" s="82">
        <f t="shared" si="11"/>
        <v>0.23150840861359545</v>
      </c>
      <c r="P22" s="81">
        <f t="shared" si="12"/>
        <v>3.7356104210526317</v>
      </c>
      <c r="Q22" s="82">
        <f t="shared" si="13"/>
        <v>9.260336344543818E-2</v>
      </c>
      <c r="R22" s="23">
        <f t="shared" si="14"/>
        <v>18.678052105263159</v>
      </c>
      <c r="S22" s="23">
        <f t="shared" si="15"/>
        <v>0.4630168172271909</v>
      </c>
      <c r="T22" s="81">
        <f t="shared" si="16"/>
        <v>17.744149499999999</v>
      </c>
      <c r="U22" s="82">
        <f t="shared" si="17"/>
        <v>0.4398659763658313</v>
      </c>
    </row>
    <row r="23" spans="1:21" x14ac:dyDescent="0.3">
      <c r="A23" s="16">
        <f t="shared" si="18"/>
        <v>15</v>
      </c>
      <c r="B23" s="60">
        <v>28539.18</v>
      </c>
      <c r="C23" s="61"/>
      <c r="D23" s="60">
        <f t="shared" si="0"/>
        <v>36918.283248</v>
      </c>
      <c r="E23" s="64">
        <f t="shared" si="1"/>
        <v>915.18033629235572</v>
      </c>
      <c r="F23" s="60">
        <f t="shared" si="2"/>
        <v>3076.523604</v>
      </c>
      <c r="G23" s="64">
        <f t="shared" si="3"/>
        <v>76.265028024362977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18.683341724696355</v>
      </c>
      <c r="M23" s="82">
        <f t="shared" si="9"/>
        <v>0.46314794346779131</v>
      </c>
      <c r="N23" s="81">
        <f t="shared" si="10"/>
        <v>9.3416708623481775</v>
      </c>
      <c r="O23" s="82">
        <f t="shared" si="11"/>
        <v>0.23157397173389566</v>
      </c>
      <c r="P23" s="81">
        <f t="shared" si="12"/>
        <v>3.7366683449392708</v>
      </c>
      <c r="Q23" s="82">
        <f t="shared" si="13"/>
        <v>9.2629588693558265E-2</v>
      </c>
      <c r="R23" s="23">
        <f t="shared" si="14"/>
        <v>18.683341724696355</v>
      </c>
      <c r="S23" s="23">
        <f t="shared" si="15"/>
        <v>0.46314794346779131</v>
      </c>
      <c r="T23" s="81">
        <f t="shared" si="16"/>
        <v>17.74917463846154</v>
      </c>
      <c r="U23" s="82">
        <f t="shared" si="17"/>
        <v>0.43999054629440182</v>
      </c>
    </row>
    <row r="24" spans="1:21" x14ac:dyDescent="0.3">
      <c r="A24" s="16">
        <f t="shared" si="18"/>
        <v>16</v>
      </c>
      <c r="B24" s="60">
        <v>30153.33</v>
      </c>
      <c r="C24" s="61"/>
      <c r="D24" s="60">
        <f t="shared" si="0"/>
        <v>39006.347688000002</v>
      </c>
      <c r="E24" s="64">
        <f t="shared" si="1"/>
        <v>966.94210169088183</v>
      </c>
      <c r="F24" s="60">
        <f t="shared" si="2"/>
        <v>3250.5289740000003</v>
      </c>
      <c r="G24" s="64">
        <f t="shared" si="3"/>
        <v>80.578508474240152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19.740054497975709</v>
      </c>
      <c r="M24" s="82">
        <f t="shared" si="9"/>
        <v>0.48934316887190371</v>
      </c>
      <c r="N24" s="81">
        <f t="shared" si="10"/>
        <v>9.8700272489878547</v>
      </c>
      <c r="O24" s="82">
        <f t="shared" si="11"/>
        <v>0.24467158443595186</v>
      </c>
      <c r="P24" s="81">
        <f t="shared" si="12"/>
        <v>3.948010899595142</v>
      </c>
      <c r="Q24" s="82">
        <f t="shared" si="13"/>
        <v>9.7868633774380751E-2</v>
      </c>
      <c r="R24" s="23">
        <f t="shared" si="14"/>
        <v>19.740054497975713</v>
      </c>
      <c r="S24" s="23">
        <f t="shared" si="15"/>
        <v>0.48934316887190382</v>
      </c>
      <c r="T24" s="81">
        <f t="shared" si="16"/>
        <v>18.753051773076923</v>
      </c>
      <c r="U24" s="82">
        <f t="shared" si="17"/>
        <v>0.46487601042830851</v>
      </c>
    </row>
    <row r="25" spans="1:21" x14ac:dyDescent="0.3">
      <c r="A25" s="16">
        <f t="shared" si="18"/>
        <v>17</v>
      </c>
      <c r="B25" s="60">
        <v>30813.67</v>
      </c>
      <c r="C25" s="61"/>
      <c r="D25" s="60">
        <f t="shared" si="0"/>
        <v>39860.563512000001</v>
      </c>
      <c r="E25" s="64">
        <f t="shared" si="1"/>
        <v>988.11755884372542</v>
      </c>
      <c r="F25" s="60">
        <f t="shared" si="2"/>
        <v>3321.7136260000002</v>
      </c>
      <c r="G25" s="64">
        <f t="shared" si="3"/>
        <v>82.343129903643785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20.172349955465588</v>
      </c>
      <c r="M25" s="82">
        <f t="shared" si="9"/>
        <v>0.50005949334196631</v>
      </c>
      <c r="N25" s="81">
        <f t="shared" si="10"/>
        <v>10.086174977732794</v>
      </c>
      <c r="O25" s="82">
        <f t="shared" si="11"/>
        <v>0.25002974667098316</v>
      </c>
      <c r="P25" s="81">
        <f t="shared" si="12"/>
        <v>4.0344699910931174</v>
      </c>
      <c r="Q25" s="82">
        <f t="shared" si="13"/>
        <v>0.10001189866839326</v>
      </c>
      <c r="R25" s="23">
        <f t="shared" si="14"/>
        <v>20.172349955465588</v>
      </c>
      <c r="S25" s="23">
        <f t="shared" si="15"/>
        <v>0.50005949334196631</v>
      </c>
      <c r="T25" s="81">
        <f t="shared" si="16"/>
        <v>19.163732457692308</v>
      </c>
      <c r="U25" s="82">
        <f t="shared" si="17"/>
        <v>0.47505651867486803</v>
      </c>
    </row>
    <row r="26" spans="1:21" x14ac:dyDescent="0.3">
      <c r="A26" s="16">
        <f t="shared" si="18"/>
        <v>18</v>
      </c>
      <c r="B26" s="60">
        <v>31759.200000000001</v>
      </c>
      <c r="C26" s="61"/>
      <c r="D26" s="60">
        <f t="shared" si="0"/>
        <v>41083.701120000005</v>
      </c>
      <c r="E26" s="64">
        <f t="shared" si="1"/>
        <v>1018.4383481367084</v>
      </c>
      <c r="F26" s="60">
        <f t="shared" si="2"/>
        <v>3423.64176</v>
      </c>
      <c r="G26" s="64">
        <f t="shared" si="3"/>
        <v>84.869862344725689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20.791346720647777</v>
      </c>
      <c r="M26" s="82">
        <f t="shared" si="9"/>
        <v>0.51540402233639093</v>
      </c>
      <c r="N26" s="81">
        <f t="shared" si="10"/>
        <v>10.395673360323888</v>
      </c>
      <c r="O26" s="82">
        <f t="shared" si="11"/>
        <v>0.25770201116819547</v>
      </c>
      <c r="P26" s="81">
        <f t="shared" si="12"/>
        <v>4.1582693441295557</v>
      </c>
      <c r="Q26" s="82">
        <f t="shared" si="13"/>
        <v>0.1030808044672782</v>
      </c>
      <c r="R26" s="23">
        <f t="shared" si="14"/>
        <v>20.791346720647773</v>
      </c>
      <c r="S26" s="23">
        <f t="shared" si="15"/>
        <v>0.51540402233639082</v>
      </c>
      <c r="T26" s="81">
        <f t="shared" si="16"/>
        <v>19.751779384615386</v>
      </c>
      <c r="U26" s="82">
        <f t="shared" si="17"/>
        <v>0.48963382121957133</v>
      </c>
    </row>
    <row r="27" spans="1:21" x14ac:dyDescent="0.3">
      <c r="A27" s="16">
        <f t="shared" si="18"/>
        <v>19</v>
      </c>
      <c r="B27" s="60">
        <v>32419.58</v>
      </c>
      <c r="C27" s="61"/>
      <c r="D27" s="60">
        <f t="shared" si="0"/>
        <v>41937.968688000008</v>
      </c>
      <c r="E27" s="64">
        <f t="shared" si="1"/>
        <v>1039.6150879898069</v>
      </c>
      <c r="F27" s="60">
        <f t="shared" si="2"/>
        <v>3494.8307240000004</v>
      </c>
      <c r="G27" s="64">
        <f t="shared" si="3"/>
        <v>86.634590665817228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21.223668364372475</v>
      </c>
      <c r="M27" s="82">
        <f t="shared" si="9"/>
        <v>0.5261209959462585</v>
      </c>
      <c r="N27" s="81">
        <f t="shared" si="10"/>
        <v>10.611834182186238</v>
      </c>
      <c r="O27" s="82">
        <f t="shared" si="11"/>
        <v>0.26306049797312925</v>
      </c>
      <c r="P27" s="81">
        <f t="shared" si="12"/>
        <v>4.2447336728744949</v>
      </c>
      <c r="Q27" s="82">
        <f t="shared" si="13"/>
        <v>0.1052241991892517</v>
      </c>
      <c r="R27" s="23">
        <f t="shared" si="14"/>
        <v>21.223668364372472</v>
      </c>
      <c r="S27" s="23">
        <f t="shared" si="15"/>
        <v>0.5261209959462585</v>
      </c>
      <c r="T27" s="81">
        <f t="shared" si="16"/>
        <v>20.16248494615385</v>
      </c>
      <c r="U27" s="82">
        <f t="shared" si="17"/>
        <v>0.49981494614894556</v>
      </c>
    </row>
    <row r="28" spans="1:21" x14ac:dyDescent="0.3">
      <c r="A28" s="16">
        <f t="shared" si="18"/>
        <v>20</v>
      </c>
      <c r="B28" s="60">
        <v>32419.58</v>
      </c>
      <c r="C28" s="61"/>
      <c r="D28" s="60">
        <f t="shared" si="0"/>
        <v>41937.968688000008</v>
      </c>
      <c r="E28" s="64">
        <f t="shared" si="1"/>
        <v>1039.6150879898069</v>
      </c>
      <c r="F28" s="60">
        <f t="shared" si="2"/>
        <v>3494.8307240000004</v>
      </c>
      <c r="G28" s="64">
        <f t="shared" si="3"/>
        <v>86.634590665817228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21.223668364372475</v>
      </c>
      <c r="M28" s="82">
        <f t="shared" si="9"/>
        <v>0.5261209959462585</v>
      </c>
      <c r="N28" s="81">
        <f t="shared" si="10"/>
        <v>10.611834182186238</v>
      </c>
      <c r="O28" s="82">
        <f t="shared" si="11"/>
        <v>0.26306049797312925</v>
      </c>
      <c r="P28" s="81">
        <f t="shared" si="12"/>
        <v>4.2447336728744949</v>
      </c>
      <c r="Q28" s="82">
        <f t="shared" si="13"/>
        <v>0.1052241991892517</v>
      </c>
      <c r="R28" s="23">
        <f t="shared" si="14"/>
        <v>21.223668364372472</v>
      </c>
      <c r="S28" s="23">
        <f t="shared" si="15"/>
        <v>0.5261209959462585</v>
      </c>
      <c r="T28" s="81">
        <f t="shared" si="16"/>
        <v>20.16248494615385</v>
      </c>
      <c r="U28" s="82">
        <f t="shared" si="17"/>
        <v>0.49981494614894556</v>
      </c>
    </row>
    <row r="29" spans="1:21" x14ac:dyDescent="0.3">
      <c r="A29" s="16">
        <f t="shared" si="18"/>
        <v>21</v>
      </c>
      <c r="B29" s="60">
        <v>33079.919999999998</v>
      </c>
      <c r="C29" s="61"/>
      <c r="D29" s="60">
        <f t="shared" si="0"/>
        <v>42792.184512</v>
      </c>
      <c r="E29" s="64">
        <f t="shared" si="1"/>
        <v>1060.7905451426502</v>
      </c>
      <c r="F29" s="60">
        <f t="shared" si="2"/>
        <v>3566.0153759999998</v>
      </c>
      <c r="G29" s="64">
        <f t="shared" si="3"/>
        <v>88.399212095220861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21.655963821862347</v>
      </c>
      <c r="M29" s="82">
        <f t="shared" si="9"/>
        <v>0.53683732041632093</v>
      </c>
      <c r="N29" s="81">
        <f t="shared" si="10"/>
        <v>10.827981910931173</v>
      </c>
      <c r="O29" s="82">
        <f t="shared" si="11"/>
        <v>0.26841866020816046</v>
      </c>
      <c r="P29" s="81">
        <f t="shared" si="12"/>
        <v>4.331192764372469</v>
      </c>
      <c r="Q29" s="82">
        <f t="shared" si="13"/>
        <v>0.10736746408326418</v>
      </c>
      <c r="R29" s="23">
        <f t="shared" si="14"/>
        <v>21.655963821862347</v>
      </c>
      <c r="S29" s="23">
        <f t="shared" si="15"/>
        <v>0.53683732041632093</v>
      </c>
      <c r="T29" s="81">
        <f t="shared" si="16"/>
        <v>20.573165630769232</v>
      </c>
      <c r="U29" s="82">
        <f t="shared" si="17"/>
        <v>0.50999545439550498</v>
      </c>
    </row>
    <row r="30" spans="1:21" x14ac:dyDescent="0.3">
      <c r="A30" s="16">
        <f t="shared" si="18"/>
        <v>22</v>
      </c>
      <c r="B30" s="60">
        <v>33131.01</v>
      </c>
      <c r="C30" s="61"/>
      <c r="D30" s="60">
        <f t="shared" si="0"/>
        <v>42858.274536000004</v>
      </c>
      <c r="E30" s="64">
        <f t="shared" si="1"/>
        <v>1062.4288740428212</v>
      </c>
      <c r="F30" s="60">
        <f t="shared" si="2"/>
        <v>3571.5228780000002</v>
      </c>
      <c r="G30" s="64">
        <f t="shared" si="3"/>
        <v>88.535739503568436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21.689410190283404</v>
      </c>
      <c r="M30" s="82">
        <f t="shared" si="9"/>
        <v>0.53766643423219695</v>
      </c>
      <c r="N30" s="81">
        <f t="shared" si="10"/>
        <v>10.844705095141702</v>
      </c>
      <c r="O30" s="82">
        <f t="shared" si="11"/>
        <v>0.26883321711609848</v>
      </c>
      <c r="P30" s="81">
        <f t="shared" si="12"/>
        <v>4.3378820380566809</v>
      </c>
      <c r="Q30" s="82">
        <f t="shared" si="13"/>
        <v>0.10753328684643941</v>
      </c>
      <c r="R30" s="23">
        <f t="shared" si="14"/>
        <v>21.6894101902834</v>
      </c>
      <c r="S30" s="23">
        <f t="shared" si="15"/>
        <v>0.53766643423219695</v>
      </c>
      <c r="T30" s="81">
        <f t="shared" si="16"/>
        <v>20.604939680769235</v>
      </c>
      <c r="U30" s="82">
        <f t="shared" si="17"/>
        <v>0.51078311252058717</v>
      </c>
    </row>
    <row r="31" spans="1:21" x14ac:dyDescent="0.3">
      <c r="A31" s="16">
        <f t="shared" si="18"/>
        <v>23</v>
      </c>
      <c r="B31" s="60">
        <v>34271.160000000003</v>
      </c>
      <c r="C31" s="61"/>
      <c r="D31" s="60">
        <f t="shared" si="0"/>
        <v>44333.172576000004</v>
      </c>
      <c r="E31" s="64">
        <f t="shared" si="1"/>
        <v>1098.9906414244954</v>
      </c>
      <c r="F31" s="60">
        <f t="shared" si="2"/>
        <v>3694.4310480000008</v>
      </c>
      <c r="G31" s="64">
        <f t="shared" si="3"/>
        <v>91.582553452041296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22.435816080971662</v>
      </c>
      <c r="M31" s="82">
        <f t="shared" si="9"/>
        <v>0.55616935294761916</v>
      </c>
      <c r="N31" s="81">
        <f t="shared" si="10"/>
        <v>11.217908040485831</v>
      </c>
      <c r="O31" s="82">
        <f t="shared" si="11"/>
        <v>0.27808467647380958</v>
      </c>
      <c r="P31" s="81">
        <f t="shared" si="12"/>
        <v>4.4871632161943324</v>
      </c>
      <c r="Q31" s="82">
        <f t="shared" si="13"/>
        <v>0.11123387058952383</v>
      </c>
      <c r="R31" s="23">
        <f t="shared" si="14"/>
        <v>22.435816080971662</v>
      </c>
      <c r="S31" s="23">
        <f t="shared" si="15"/>
        <v>0.55616935294761916</v>
      </c>
      <c r="T31" s="81">
        <f t="shared" si="16"/>
        <v>21.314025276923079</v>
      </c>
      <c r="U31" s="82">
        <f t="shared" si="17"/>
        <v>0.52836088530023817</v>
      </c>
    </row>
    <row r="32" spans="1:21" x14ac:dyDescent="0.3">
      <c r="A32" s="16">
        <f t="shared" si="18"/>
        <v>24</v>
      </c>
      <c r="B32" s="60">
        <v>35403.230000000003</v>
      </c>
      <c r="C32" s="61"/>
      <c r="D32" s="60">
        <f t="shared" si="0"/>
        <v>45797.618328000004</v>
      </c>
      <c r="E32" s="64">
        <f t="shared" si="1"/>
        <v>1135.2933033547431</v>
      </c>
      <c r="F32" s="60">
        <f t="shared" si="2"/>
        <v>3816.4681940000005</v>
      </c>
      <c r="G32" s="64">
        <f t="shared" si="3"/>
        <v>94.607775279561935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23.176932352226721</v>
      </c>
      <c r="M32" s="82">
        <f t="shared" si="9"/>
        <v>0.57454114542244084</v>
      </c>
      <c r="N32" s="81">
        <f t="shared" si="10"/>
        <v>11.588466176113361</v>
      </c>
      <c r="O32" s="82">
        <f t="shared" si="11"/>
        <v>0.28727057271122042</v>
      </c>
      <c r="P32" s="81">
        <f t="shared" si="12"/>
        <v>4.6353864704453445</v>
      </c>
      <c r="Q32" s="82">
        <f t="shared" si="13"/>
        <v>0.11490822908448817</v>
      </c>
      <c r="R32" s="23">
        <f t="shared" si="14"/>
        <v>23.176932352226721</v>
      </c>
      <c r="S32" s="23">
        <f t="shared" si="15"/>
        <v>0.57454114542244084</v>
      </c>
      <c r="T32" s="81">
        <f t="shared" si="16"/>
        <v>22.018085734615386</v>
      </c>
      <c r="U32" s="82">
        <f t="shared" si="17"/>
        <v>0.54581408815131882</v>
      </c>
    </row>
    <row r="33" spans="1:21" x14ac:dyDescent="0.3">
      <c r="A33" s="16">
        <f t="shared" si="18"/>
        <v>25</v>
      </c>
      <c r="B33" s="60">
        <v>35411.279999999999</v>
      </c>
      <c r="C33" s="61"/>
      <c r="D33" s="60">
        <f t="shared" si="0"/>
        <v>45808.031808</v>
      </c>
      <c r="E33" s="64">
        <f t="shared" si="1"/>
        <v>1135.5514467809787</v>
      </c>
      <c r="F33" s="60">
        <f t="shared" si="2"/>
        <v>3817.3359840000003</v>
      </c>
      <c r="G33" s="64">
        <f t="shared" si="3"/>
        <v>94.629287231748222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23.182202331983806</v>
      </c>
      <c r="M33" s="82">
        <f t="shared" si="9"/>
        <v>0.57467178480818759</v>
      </c>
      <c r="N33" s="81">
        <f t="shared" si="10"/>
        <v>11.591101165991903</v>
      </c>
      <c r="O33" s="82">
        <f t="shared" si="11"/>
        <v>0.2873358924040938</v>
      </c>
      <c r="P33" s="81">
        <f t="shared" si="12"/>
        <v>4.6364404663967616</v>
      </c>
      <c r="Q33" s="82">
        <f t="shared" si="13"/>
        <v>0.11493435696163752</v>
      </c>
      <c r="R33" s="23">
        <f t="shared" si="14"/>
        <v>23.182202331983806</v>
      </c>
      <c r="S33" s="23">
        <f t="shared" si="15"/>
        <v>0.57467178480818759</v>
      </c>
      <c r="T33" s="81">
        <f t="shared" si="16"/>
        <v>22.023092215384615</v>
      </c>
      <c r="U33" s="82">
        <f t="shared" si="17"/>
        <v>0.54593819556777823</v>
      </c>
    </row>
    <row r="34" spans="1:21" x14ac:dyDescent="0.3">
      <c r="A34" s="16">
        <f t="shared" si="18"/>
        <v>26</v>
      </c>
      <c r="B34" s="60">
        <v>35411.279999999999</v>
      </c>
      <c r="C34" s="61"/>
      <c r="D34" s="60">
        <f t="shared" si="0"/>
        <v>45808.031808</v>
      </c>
      <c r="E34" s="64">
        <f t="shared" si="1"/>
        <v>1135.5514467809787</v>
      </c>
      <c r="F34" s="60">
        <f t="shared" si="2"/>
        <v>3817.3359840000003</v>
      </c>
      <c r="G34" s="64">
        <f t="shared" si="3"/>
        <v>94.629287231748222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23.182202331983806</v>
      </c>
      <c r="M34" s="82">
        <f t="shared" si="9"/>
        <v>0.57467178480818759</v>
      </c>
      <c r="N34" s="81">
        <f t="shared" si="10"/>
        <v>11.591101165991903</v>
      </c>
      <c r="O34" s="82">
        <f t="shared" si="11"/>
        <v>0.2873358924040938</v>
      </c>
      <c r="P34" s="81">
        <f t="shared" si="12"/>
        <v>4.6364404663967616</v>
      </c>
      <c r="Q34" s="82">
        <f t="shared" si="13"/>
        <v>0.11493435696163752</v>
      </c>
      <c r="R34" s="23">
        <f t="shared" si="14"/>
        <v>23.182202331983806</v>
      </c>
      <c r="S34" s="23">
        <f t="shared" si="15"/>
        <v>0.57467178480818759</v>
      </c>
      <c r="T34" s="81">
        <f t="shared" si="16"/>
        <v>22.023092215384615</v>
      </c>
      <c r="U34" s="82">
        <f t="shared" si="17"/>
        <v>0.54593819556777823</v>
      </c>
    </row>
    <row r="35" spans="1:21" x14ac:dyDescent="0.3">
      <c r="A35" s="16">
        <f t="shared" si="18"/>
        <v>27</v>
      </c>
      <c r="B35" s="60">
        <v>35419.360000000001</v>
      </c>
      <c r="C35" s="61"/>
      <c r="D35" s="60">
        <f t="shared" si="0"/>
        <v>45818.484096</v>
      </c>
      <c r="E35" s="64">
        <f t="shared" si="1"/>
        <v>1135.8105522324051</v>
      </c>
      <c r="F35" s="60">
        <f t="shared" si="2"/>
        <v>3818.2070080000003</v>
      </c>
      <c r="G35" s="64">
        <f t="shared" si="3"/>
        <v>94.650879352700429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23.187491951417005</v>
      </c>
      <c r="M35" s="82">
        <f t="shared" si="9"/>
        <v>0.574802911048788</v>
      </c>
      <c r="N35" s="81">
        <f t="shared" si="10"/>
        <v>11.593745975708503</v>
      </c>
      <c r="O35" s="82">
        <f t="shared" si="11"/>
        <v>0.287401455524394</v>
      </c>
      <c r="P35" s="81">
        <f t="shared" si="12"/>
        <v>4.6374983902834011</v>
      </c>
      <c r="Q35" s="82">
        <f t="shared" si="13"/>
        <v>0.11496058220975761</v>
      </c>
      <c r="R35" s="23">
        <f t="shared" si="14"/>
        <v>23.187491951417005</v>
      </c>
      <c r="S35" s="23">
        <f t="shared" si="15"/>
        <v>0.574802911048788</v>
      </c>
      <c r="T35" s="81">
        <f t="shared" si="16"/>
        <v>22.028117353846152</v>
      </c>
      <c r="U35" s="82">
        <f t="shared" si="17"/>
        <v>0.54606276549634858</v>
      </c>
    </row>
    <row r="36" spans="1:21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="75" zoomScaleNormal="75" workbookViewId="0"/>
  </sheetViews>
  <sheetFormatPr defaultColWidth="8.85546875" defaultRowHeight="14.25" x14ac:dyDescent="0.2"/>
  <cols>
    <col min="1" max="1" width="4.42578125" style="41" customWidth="1"/>
    <col min="2" max="21" width="8.85546875" style="41" customWidth="1"/>
    <col min="22" max="24" width="8.85546875" style="41"/>
    <col min="25" max="30" width="8.85546875" style="56"/>
    <col min="31" max="16384" width="8.85546875" style="41"/>
  </cols>
  <sheetData>
    <row r="1" spans="1:23" ht="16.5" x14ac:dyDescent="0.3">
      <c r="A1" s="5" t="s">
        <v>62</v>
      </c>
      <c r="C1" s="5" t="s">
        <v>65</v>
      </c>
      <c r="Q1" s="57">
        <f>D6</f>
        <v>42552</v>
      </c>
      <c r="W1" s="42">
        <v>1.2936000000000001</v>
      </c>
    </row>
    <row r="2" spans="1:23" ht="15.75" x14ac:dyDescent="0.3">
      <c r="V2" s="59" t="s">
        <v>90</v>
      </c>
      <c r="W2" s="44">
        <f>ROUND(1.02^2,4)</f>
        <v>1.0404</v>
      </c>
    </row>
    <row r="3" spans="1:23" x14ac:dyDescent="0.2">
      <c r="B3" s="43" t="s">
        <v>66</v>
      </c>
    </row>
    <row r="4" spans="1:23" x14ac:dyDescent="0.2">
      <c r="A4" s="45"/>
      <c r="B4" s="92" t="s">
        <v>4</v>
      </c>
      <c r="C4" s="107"/>
      <c r="D4" s="107"/>
      <c r="E4" s="93"/>
      <c r="F4" s="92" t="s">
        <v>5</v>
      </c>
      <c r="G4" s="107"/>
      <c r="H4" s="107"/>
      <c r="I4" s="93"/>
      <c r="J4" s="92" t="s">
        <v>6</v>
      </c>
      <c r="K4" s="95"/>
      <c r="L4" s="92" t="s">
        <v>7</v>
      </c>
      <c r="M4" s="93"/>
      <c r="N4" s="92" t="s">
        <v>8</v>
      </c>
      <c r="O4" s="107"/>
      <c r="P4" s="107"/>
      <c r="Q4" s="107"/>
      <c r="R4" s="107"/>
      <c r="S4" s="93"/>
      <c r="T4" s="46" t="s">
        <v>9</v>
      </c>
      <c r="U4" s="46"/>
      <c r="V4" s="46"/>
      <c r="W4" s="47"/>
    </row>
    <row r="5" spans="1:23" x14ac:dyDescent="0.2">
      <c r="A5" s="48"/>
      <c r="B5" s="108"/>
      <c r="C5" s="97"/>
      <c r="D5" s="108"/>
      <c r="E5" s="109"/>
      <c r="F5" s="49"/>
      <c r="G5" s="49"/>
      <c r="H5" s="108"/>
      <c r="I5" s="97"/>
      <c r="J5" s="108"/>
      <c r="K5" s="97"/>
      <c r="L5" s="110" t="s">
        <v>10</v>
      </c>
      <c r="M5" s="97"/>
      <c r="N5" s="110" t="s">
        <v>11</v>
      </c>
      <c r="O5" s="111"/>
      <c r="P5" s="111"/>
      <c r="Q5" s="111"/>
      <c r="R5" s="111"/>
      <c r="S5" s="97"/>
      <c r="T5" s="50"/>
      <c r="U5" s="50"/>
      <c r="V5" s="96" t="s">
        <v>12</v>
      </c>
      <c r="W5" s="97"/>
    </row>
    <row r="6" spans="1:23" x14ac:dyDescent="0.2">
      <c r="A6" s="48"/>
      <c r="B6" s="98" t="s">
        <v>67</v>
      </c>
      <c r="C6" s="99"/>
      <c r="D6" s="100">
        <v>42552</v>
      </c>
      <c r="E6" s="101"/>
      <c r="F6" s="98" t="s">
        <v>67</v>
      </c>
      <c r="G6" s="99"/>
      <c r="H6" s="100">
        <v>42552</v>
      </c>
      <c r="I6" s="101"/>
      <c r="J6" s="102"/>
      <c r="K6" s="103"/>
      <c r="L6" s="102"/>
      <c r="M6" s="103"/>
      <c r="N6" s="104">
        <v>1</v>
      </c>
      <c r="O6" s="105"/>
      <c r="P6" s="105">
        <v>0.5</v>
      </c>
      <c r="Q6" s="105"/>
      <c r="R6" s="105">
        <v>0.2</v>
      </c>
      <c r="S6" s="106"/>
      <c r="T6" s="50" t="s">
        <v>6</v>
      </c>
      <c r="U6" s="50"/>
      <c r="V6" s="50"/>
      <c r="W6" s="51"/>
    </row>
    <row r="7" spans="1:23" x14ac:dyDescent="0.2">
      <c r="A7" s="48"/>
      <c r="B7" s="92"/>
      <c r="C7" s="93"/>
      <c r="D7" s="94"/>
      <c r="E7" s="95"/>
      <c r="F7" s="52"/>
      <c r="G7" s="52"/>
      <c r="H7" s="94"/>
      <c r="I7" s="95"/>
      <c r="J7" s="94"/>
      <c r="K7" s="95"/>
      <c r="L7" s="94"/>
      <c r="M7" s="95"/>
      <c r="N7" s="94"/>
      <c r="O7" s="95"/>
      <c r="P7" s="94"/>
      <c r="Q7" s="95"/>
      <c r="R7" s="94"/>
      <c r="S7" s="95"/>
      <c r="T7" s="45"/>
      <c r="U7" s="45"/>
      <c r="V7" s="94"/>
      <c r="W7" s="95"/>
    </row>
    <row r="8" spans="1:23" x14ac:dyDescent="0.2">
      <c r="A8" s="48">
        <v>0</v>
      </c>
      <c r="B8" s="89">
        <f>F8*12</f>
        <v>26372.760000000002</v>
      </c>
      <c r="C8" s="90"/>
      <c r="D8" s="89">
        <f>H8*12</f>
        <v>27438.219504000001</v>
      </c>
      <c r="E8" s="91"/>
      <c r="F8" s="89">
        <v>2197.73</v>
      </c>
      <c r="G8" s="91"/>
      <c r="H8" s="89">
        <f>F8*$W$2</f>
        <v>2286.5182920000002</v>
      </c>
      <c r="I8" s="91"/>
      <c r="J8" s="89">
        <f t="shared" ref="J8:J35" si="0">((F8&lt;19968.2/12*1.2434)*913.03/12+(F8&gt;19968.2/12*1.2434)*(F8&lt;20424.71/12*1.2434)*(20424.71/12*-F8/1.2434+456.51/12)+(F8&gt;20424.71/12*1.2434)*(F8&lt;22659.62/12*1.2434)*456.51/12+(F8&gt;22659.62/12*1.2434)*(F8&lt;23116.13/12*1.2434)*(23116.13/12-F8/1.2434))*$W$1</f>
        <v>49.211778000000002</v>
      </c>
      <c r="K8" s="91">
        <f t="shared" ref="K8:K35" si="1">J8/40.3399</f>
        <v>1.2199281108778157</v>
      </c>
      <c r="L8" s="89">
        <f t="shared" ref="L8:L35" si="2">((F8&lt;19968.2/12*1.2434)*456.51/12+(F8&gt;19968.2/12*1.2434)*(F8&lt;20196.46/12*1.2434)*(20196.46/12-F8/1.2434+228.26/12)+(F8&gt;20196.46/12*1.2434)*(F8&lt;22659.62/12*1.2434)*228.26/12+(F8&gt;22659.62/12*1.2434)*(F8&lt;22887.88/12*1.2434)*(22887.88/12-F8/1.2434))*$W$1</f>
        <v>24.606427999999998</v>
      </c>
      <c r="M8" s="91">
        <f t="shared" ref="M8:M35" si="3">L8/40.3399</f>
        <v>0.60997741689989304</v>
      </c>
      <c r="N8" s="87">
        <f t="shared" ref="N8:N35" si="4">D8/1976</f>
        <v>13.885738615384616</v>
      </c>
      <c r="O8" s="88"/>
      <c r="P8" s="87">
        <f>N8/2</f>
        <v>6.942869307692308</v>
      </c>
      <c r="Q8" s="88"/>
      <c r="R8" s="87">
        <f>N8/5</f>
        <v>2.777147723076923</v>
      </c>
      <c r="S8" s="88"/>
      <c r="T8" s="53">
        <f>(H8+J8)/1976*12</f>
        <v>14.184595566801619</v>
      </c>
      <c r="U8" s="53">
        <f>T8/40.3399</f>
        <v>0.3516269392537319</v>
      </c>
      <c r="V8" s="87">
        <f t="shared" ref="V8:V35" si="5">D8/2080</f>
        <v>13.191451684615386</v>
      </c>
      <c r="W8" s="88"/>
    </row>
    <row r="9" spans="1:23" x14ac:dyDescent="0.2">
      <c r="A9" s="48">
        <f t="shared" ref="A9:A35" si="6">+A8+1</f>
        <v>1</v>
      </c>
      <c r="B9" s="89">
        <f t="shared" ref="B9:B35" si="7">F9*12</f>
        <v>26851.919999999998</v>
      </c>
      <c r="C9" s="90"/>
      <c r="D9" s="89">
        <f t="shared" ref="D9:D35" si="8">H9*12</f>
        <v>27936.737567999997</v>
      </c>
      <c r="E9" s="91"/>
      <c r="F9" s="89">
        <v>2237.66</v>
      </c>
      <c r="G9" s="91"/>
      <c r="H9" s="89">
        <f t="shared" ref="H9:H35" si="9">F9*$W$2</f>
        <v>2328.0614639999999</v>
      </c>
      <c r="I9" s="91"/>
      <c r="J9" s="89">
        <f t="shared" si="0"/>
        <v>49.211778000000002</v>
      </c>
      <c r="K9" s="91">
        <f t="shared" si="1"/>
        <v>1.2199281108778157</v>
      </c>
      <c r="L9" s="89">
        <f t="shared" si="2"/>
        <v>24.606427999999998</v>
      </c>
      <c r="M9" s="91">
        <f t="shared" si="3"/>
        <v>0.60997741689989304</v>
      </c>
      <c r="N9" s="87">
        <f t="shared" si="4"/>
        <v>14.13802508502024</v>
      </c>
      <c r="O9" s="88"/>
      <c r="P9" s="87">
        <f t="shared" ref="P9:P35" si="10">N9/2</f>
        <v>7.0690125425101202</v>
      </c>
      <c r="Q9" s="88"/>
      <c r="R9" s="87">
        <f t="shared" ref="R9:R35" si="11">N9/5</f>
        <v>2.8276050170040481</v>
      </c>
      <c r="S9" s="88"/>
      <c r="T9" s="53">
        <f t="shared" ref="T9:T35" si="12">(H9+J9)/1976*12</f>
        <v>14.436882036437247</v>
      </c>
      <c r="U9" s="53">
        <f t="shared" ref="U9:U35" si="13">T9/40.3399</f>
        <v>0.35788095747478915</v>
      </c>
      <c r="V9" s="87">
        <f t="shared" si="5"/>
        <v>13.431123830769229</v>
      </c>
      <c r="W9" s="88"/>
    </row>
    <row r="10" spans="1:23" x14ac:dyDescent="0.2">
      <c r="A10" s="48">
        <f t="shared" si="6"/>
        <v>2</v>
      </c>
      <c r="B10" s="89">
        <f t="shared" si="7"/>
        <v>27588</v>
      </c>
      <c r="C10" s="90"/>
      <c r="D10" s="89">
        <f t="shared" si="8"/>
        <v>28702.555199999995</v>
      </c>
      <c r="E10" s="91"/>
      <c r="F10" s="89">
        <v>2299</v>
      </c>
      <c r="G10" s="91"/>
      <c r="H10" s="89">
        <f t="shared" si="9"/>
        <v>2391.8795999999998</v>
      </c>
      <c r="I10" s="91"/>
      <c r="J10" s="89">
        <f t="shared" si="0"/>
        <v>49.211778000000002</v>
      </c>
      <c r="K10" s="91">
        <f t="shared" si="1"/>
        <v>1.2199281108778157</v>
      </c>
      <c r="L10" s="89">
        <f t="shared" si="2"/>
        <v>24.606427999999998</v>
      </c>
      <c r="M10" s="91">
        <f t="shared" si="3"/>
        <v>0.60997741689989304</v>
      </c>
      <c r="N10" s="87">
        <f t="shared" si="4"/>
        <v>14.525584615384613</v>
      </c>
      <c r="O10" s="88"/>
      <c r="P10" s="87">
        <f t="shared" si="10"/>
        <v>7.2627923076923064</v>
      </c>
      <c r="Q10" s="88"/>
      <c r="R10" s="87">
        <f t="shared" si="11"/>
        <v>2.9051169230769225</v>
      </c>
      <c r="S10" s="88"/>
      <c r="T10" s="53">
        <f t="shared" si="12"/>
        <v>14.824441566801617</v>
      </c>
      <c r="U10" s="53">
        <f t="shared" si="13"/>
        <v>0.36748830727893766</v>
      </c>
      <c r="V10" s="87">
        <f t="shared" si="5"/>
        <v>13.799305384615382</v>
      </c>
      <c r="W10" s="88"/>
    </row>
    <row r="11" spans="1:23" x14ac:dyDescent="0.2">
      <c r="A11" s="48">
        <f t="shared" si="6"/>
        <v>3</v>
      </c>
      <c r="B11" s="89">
        <f t="shared" si="7"/>
        <v>28581.48</v>
      </c>
      <c r="C11" s="90"/>
      <c r="D11" s="89">
        <f t="shared" si="8"/>
        <v>29736.171791999997</v>
      </c>
      <c r="E11" s="91"/>
      <c r="F11" s="89">
        <v>2381.79</v>
      </c>
      <c r="G11" s="91"/>
      <c r="H11" s="89">
        <f t="shared" si="9"/>
        <v>2478.0143159999998</v>
      </c>
      <c r="I11" s="91"/>
      <c r="J11" s="89">
        <f t="shared" si="0"/>
        <v>13.968400617339906</v>
      </c>
      <c r="K11" s="91">
        <f t="shared" si="1"/>
        <v>0.34626760644770826</v>
      </c>
      <c r="L11" s="89">
        <f t="shared" si="2"/>
        <v>0</v>
      </c>
      <c r="M11" s="91">
        <f t="shared" si="3"/>
        <v>0</v>
      </c>
      <c r="N11" s="87">
        <f t="shared" si="4"/>
        <v>15.048669935222671</v>
      </c>
      <c r="O11" s="88"/>
      <c r="P11" s="87">
        <f t="shared" si="10"/>
        <v>7.5243349676113356</v>
      </c>
      <c r="Q11" s="88"/>
      <c r="R11" s="87">
        <f t="shared" si="11"/>
        <v>3.0097339870445343</v>
      </c>
      <c r="S11" s="88"/>
      <c r="T11" s="53">
        <f t="shared" si="12"/>
        <v>15.13349827905267</v>
      </c>
      <c r="U11" s="53">
        <f t="shared" si="13"/>
        <v>0.37514962305441191</v>
      </c>
      <c r="V11" s="87">
        <f t="shared" si="5"/>
        <v>14.296236438461538</v>
      </c>
      <c r="W11" s="88"/>
    </row>
    <row r="12" spans="1:23" x14ac:dyDescent="0.2">
      <c r="A12" s="48">
        <f t="shared" si="6"/>
        <v>4</v>
      </c>
      <c r="B12" s="89">
        <f t="shared" si="7"/>
        <v>29569.08</v>
      </c>
      <c r="C12" s="90"/>
      <c r="D12" s="89">
        <f t="shared" si="8"/>
        <v>30763.670832</v>
      </c>
      <c r="E12" s="91"/>
      <c r="F12" s="89">
        <v>2464.09</v>
      </c>
      <c r="G12" s="91"/>
      <c r="H12" s="89">
        <f t="shared" si="9"/>
        <v>2563.639236</v>
      </c>
      <c r="I12" s="91"/>
      <c r="J12" s="89">
        <f t="shared" si="0"/>
        <v>0</v>
      </c>
      <c r="K12" s="91">
        <f t="shared" si="1"/>
        <v>0</v>
      </c>
      <c r="L12" s="89">
        <f t="shared" si="2"/>
        <v>0</v>
      </c>
      <c r="M12" s="91">
        <f t="shared" si="3"/>
        <v>0</v>
      </c>
      <c r="N12" s="87">
        <f t="shared" si="4"/>
        <v>15.568659327935222</v>
      </c>
      <c r="O12" s="88"/>
      <c r="P12" s="87">
        <f t="shared" si="10"/>
        <v>7.7843296639676112</v>
      </c>
      <c r="Q12" s="88"/>
      <c r="R12" s="87">
        <f t="shared" si="11"/>
        <v>3.1137318655870443</v>
      </c>
      <c r="S12" s="88"/>
      <c r="T12" s="53">
        <f t="shared" si="12"/>
        <v>15.568659327935222</v>
      </c>
      <c r="U12" s="53">
        <f t="shared" si="13"/>
        <v>0.38593698367956347</v>
      </c>
      <c r="V12" s="87">
        <f t="shared" si="5"/>
        <v>14.790226361538462</v>
      </c>
      <c r="W12" s="88"/>
    </row>
    <row r="13" spans="1:23" x14ac:dyDescent="0.2">
      <c r="A13" s="48">
        <f t="shared" si="6"/>
        <v>5</v>
      </c>
      <c r="B13" s="89">
        <f t="shared" si="7"/>
        <v>29579.040000000001</v>
      </c>
      <c r="C13" s="90"/>
      <c r="D13" s="89">
        <f t="shared" si="8"/>
        <v>30774.033215999996</v>
      </c>
      <c r="E13" s="91"/>
      <c r="F13" s="89">
        <v>2464.92</v>
      </c>
      <c r="G13" s="91"/>
      <c r="H13" s="89">
        <f t="shared" si="9"/>
        <v>2564.5027679999998</v>
      </c>
      <c r="I13" s="91"/>
      <c r="J13" s="89">
        <f t="shared" si="0"/>
        <v>0</v>
      </c>
      <c r="K13" s="91">
        <f t="shared" si="1"/>
        <v>0</v>
      </c>
      <c r="L13" s="89">
        <f t="shared" si="2"/>
        <v>0</v>
      </c>
      <c r="M13" s="91">
        <f t="shared" si="3"/>
        <v>0</v>
      </c>
      <c r="N13" s="87">
        <f t="shared" si="4"/>
        <v>15.573903449392711</v>
      </c>
      <c r="O13" s="88"/>
      <c r="P13" s="87">
        <f t="shared" si="10"/>
        <v>7.7869517246963555</v>
      </c>
      <c r="Q13" s="88"/>
      <c r="R13" s="87">
        <f t="shared" si="11"/>
        <v>3.1147806898785424</v>
      </c>
      <c r="S13" s="88"/>
      <c r="T13" s="53">
        <f t="shared" si="12"/>
        <v>15.573903449392709</v>
      </c>
      <c r="U13" s="53">
        <f t="shared" si="13"/>
        <v>0.386066982054807</v>
      </c>
      <c r="V13" s="87">
        <f t="shared" si="5"/>
        <v>14.795208276923075</v>
      </c>
      <c r="W13" s="88"/>
    </row>
    <row r="14" spans="1:23" x14ac:dyDescent="0.2">
      <c r="A14" s="48">
        <f t="shared" si="6"/>
        <v>6</v>
      </c>
      <c r="B14" s="89">
        <f t="shared" si="7"/>
        <v>30986.639999999999</v>
      </c>
      <c r="C14" s="90"/>
      <c r="D14" s="89">
        <f t="shared" si="8"/>
        <v>32238.500255999999</v>
      </c>
      <c r="E14" s="91"/>
      <c r="F14" s="89">
        <v>2582.2199999999998</v>
      </c>
      <c r="G14" s="91"/>
      <c r="H14" s="89">
        <f t="shared" si="9"/>
        <v>2686.5416879999998</v>
      </c>
      <c r="I14" s="91"/>
      <c r="J14" s="89">
        <f t="shared" si="0"/>
        <v>0</v>
      </c>
      <c r="K14" s="91">
        <f t="shared" si="1"/>
        <v>0</v>
      </c>
      <c r="L14" s="89">
        <f t="shared" si="2"/>
        <v>0</v>
      </c>
      <c r="M14" s="91">
        <f t="shared" si="3"/>
        <v>0</v>
      </c>
      <c r="N14" s="87">
        <f t="shared" si="4"/>
        <v>16.315030493927125</v>
      </c>
      <c r="O14" s="88"/>
      <c r="P14" s="87">
        <f t="shared" si="10"/>
        <v>8.1575152469635626</v>
      </c>
      <c r="Q14" s="88"/>
      <c r="R14" s="87">
        <f t="shared" si="11"/>
        <v>3.263006098785425</v>
      </c>
      <c r="S14" s="88"/>
      <c r="T14" s="53">
        <f t="shared" si="12"/>
        <v>16.315030493927125</v>
      </c>
      <c r="U14" s="53">
        <f t="shared" si="13"/>
        <v>0.40443904159224797</v>
      </c>
      <c r="V14" s="87">
        <f t="shared" si="5"/>
        <v>15.499278969230769</v>
      </c>
      <c r="W14" s="88"/>
    </row>
    <row r="15" spans="1:23" x14ac:dyDescent="0.2">
      <c r="A15" s="48">
        <f t="shared" si="6"/>
        <v>7</v>
      </c>
      <c r="B15" s="89">
        <f t="shared" si="7"/>
        <v>32599.56</v>
      </c>
      <c r="C15" s="90"/>
      <c r="D15" s="89">
        <f t="shared" si="8"/>
        <v>33916.582223999998</v>
      </c>
      <c r="E15" s="91"/>
      <c r="F15" s="89">
        <v>2716.63</v>
      </c>
      <c r="G15" s="91"/>
      <c r="H15" s="89">
        <f t="shared" si="9"/>
        <v>2826.381852</v>
      </c>
      <c r="I15" s="91"/>
      <c r="J15" s="89">
        <f t="shared" si="0"/>
        <v>0</v>
      </c>
      <c r="K15" s="91">
        <f t="shared" si="1"/>
        <v>0</v>
      </c>
      <c r="L15" s="89">
        <f t="shared" si="2"/>
        <v>0</v>
      </c>
      <c r="M15" s="91">
        <f t="shared" si="3"/>
        <v>0</v>
      </c>
      <c r="N15" s="87">
        <f t="shared" si="4"/>
        <v>17.164262259109311</v>
      </c>
      <c r="O15" s="88"/>
      <c r="P15" s="87">
        <f t="shared" si="10"/>
        <v>8.5821311295546554</v>
      </c>
      <c r="Q15" s="88"/>
      <c r="R15" s="87">
        <f t="shared" si="11"/>
        <v>3.4328524518218622</v>
      </c>
      <c r="S15" s="88"/>
      <c r="T15" s="53">
        <f t="shared" si="12"/>
        <v>17.164262259109311</v>
      </c>
      <c r="U15" s="53">
        <f t="shared" si="13"/>
        <v>0.4254909471542892</v>
      </c>
      <c r="V15" s="87">
        <f t="shared" si="5"/>
        <v>16.306049146153846</v>
      </c>
      <c r="W15" s="88"/>
    </row>
    <row r="16" spans="1:23" x14ac:dyDescent="0.2">
      <c r="A16" s="48">
        <f t="shared" si="6"/>
        <v>8</v>
      </c>
      <c r="B16" s="89">
        <f t="shared" si="7"/>
        <v>32599.56</v>
      </c>
      <c r="C16" s="90"/>
      <c r="D16" s="89">
        <f t="shared" si="8"/>
        <v>33916.582223999998</v>
      </c>
      <c r="E16" s="91"/>
      <c r="F16" s="89">
        <v>2716.63</v>
      </c>
      <c r="G16" s="91"/>
      <c r="H16" s="89">
        <f t="shared" si="9"/>
        <v>2826.381852</v>
      </c>
      <c r="I16" s="91"/>
      <c r="J16" s="89">
        <f t="shared" si="0"/>
        <v>0</v>
      </c>
      <c r="K16" s="91">
        <f t="shared" si="1"/>
        <v>0</v>
      </c>
      <c r="L16" s="89">
        <f t="shared" si="2"/>
        <v>0</v>
      </c>
      <c r="M16" s="91">
        <f t="shared" si="3"/>
        <v>0</v>
      </c>
      <c r="N16" s="87">
        <f t="shared" si="4"/>
        <v>17.164262259109311</v>
      </c>
      <c r="O16" s="88"/>
      <c r="P16" s="87">
        <f t="shared" si="10"/>
        <v>8.5821311295546554</v>
      </c>
      <c r="Q16" s="88"/>
      <c r="R16" s="87">
        <f t="shared" si="11"/>
        <v>3.4328524518218622</v>
      </c>
      <c r="S16" s="88"/>
      <c r="T16" s="53">
        <f t="shared" si="12"/>
        <v>17.164262259109311</v>
      </c>
      <c r="U16" s="53">
        <f t="shared" si="13"/>
        <v>0.4254909471542892</v>
      </c>
      <c r="V16" s="87">
        <f t="shared" si="5"/>
        <v>16.306049146153846</v>
      </c>
      <c r="W16" s="88"/>
    </row>
    <row r="17" spans="1:23" x14ac:dyDescent="0.2">
      <c r="A17" s="48">
        <f t="shared" si="6"/>
        <v>9</v>
      </c>
      <c r="B17" s="89">
        <f t="shared" si="7"/>
        <v>33421.08</v>
      </c>
      <c r="C17" s="90"/>
      <c r="D17" s="89">
        <f t="shared" si="8"/>
        <v>34771.291632</v>
      </c>
      <c r="E17" s="91"/>
      <c r="F17" s="89">
        <v>2785.09</v>
      </c>
      <c r="G17" s="91"/>
      <c r="H17" s="89">
        <f t="shared" si="9"/>
        <v>2897.6076360000002</v>
      </c>
      <c r="I17" s="91"/>
      <c r="J17" s="89">
        <f t="shared" si="0"/>
        <v>0</v>
      </c>
      <c r="K17" s="91">
        <f t="shared" si="1"/>
        <v>0</v>
      </c>
      <c r="L17" s="89">
        <f t="shared" si="2"/>
        <v>0</v>
      </c>
      <c r="M17" s="91">
        <f t="shared" si="3"/>
        <v>0</v>
      </c>
      <c r="N17" s="87">
        <f t="shared" si="4"/>
        <v>17.596807506072874</v>
      </c>
      <c r="O17" s="88"/>
      <c r="P17" s="87">
        <f t="shared" si="10"/>
        <v>8.7984037530364372</v>
      </c>
      <c r="Q17" s="88"/>
      <c r="R17" s="87">
        <f t="shared" si="11"/>
        <v>3.5193615012145747</v>
      </c>
      <c r="S17" s="88"/>
      <c r="T17" s="53">
        <f t="shared" si="12"/>
        <v>17.596807506072874</v>
      </c>
      <c r="U17" s="53">
        <f t="shared" si="13"/>
        <v>0.4362134637436601</v>
      </c>
      <c r="V17" s="87">
        <f t="shared" si="5"/>
        <v>16.71696713076923</v>
      </c>
      <c r="W17" s="88"/>
    </row>
    <row r="18" spans="1:23" x14ac:dyDescent="0.2">
      <c r="A18" s="48">
        <f t="shared" si="6"/>
        <v>10</v>
      </c>
      <c r="B18" s="89">
        <f t="shared" si="7"/>
        <v>33860.520000000004</v>
      </c>
      <c r="C18" s="90"/>
      <c r="D18" s="89">
        <f t="shared" si="8"/>
        <v>35228.485008000003</v>
      </c>
      <c r="E18" s="91"/>
      <c r="F18" s="89">
        <v>2821.71</v>
      </c>
      <c r="G18" s="91"/>
      <c r="H18" s="89">
        <f t="shared" si="9"/>
        <v>2935.7070840000001</v>
      </c>
      <c r="I18" s="91"/>
      <c r="J18" s="89">
        <f t="shared" si="0"/>
        <v>0</v>
      </c>
      <c r="K18" s="91">
        <f t="shared" si="1"/>
        <v>0</v>
      </c>
      <c r="L18" s="89">
        <f t="shared" si="2"/>
        <v>0</v>
      </c>
      <c r="M18" s="91">
        <f t="shared" si="3"/>
        <v>0</v>
      </c>
      <c r="N18" s="87">
        <f t="shared" si="4"/>
        <v>17.828180672064779</v>
      </c>
      <c r="O18" s="88"/>
      <c r="P18" s="87">
        <f t="shared" si="10"/>
        <v>8.9140903360323893</v>
      </c>
      <c r="Q18" s="88"/>
      <c r="R18" s="87">
        <f t="shared" si="11"/>
        <v>3.5656361344129559</v>
      </c>
      <c r="S18" s="88"/>
      <c r="T18" s="53">
        <f t="shared" si="12"/>
        <v>17.828180672064779</v>
      </c>
      <c r="U18" s="53">
        <f t="shared" si="13"/>
        <v>0.4419490547092278</v>
      </c>
      <c r="V18" s="87">
        <f t="shared" si="5"/>
        <v>16.93677163846154</v>
      </c>
      <c r="W18" s="88"/>
    </row>
    <row r="19" spans="1:23" x14ac:dyDescent="0.2">
      <c r="A19" s="48">
        <f t="shared" si="6"/>
        <v>11</v>
      </c>
      <c r="B19" s="89">
        <f t="shared" si="7"/>
        <v>34242.120000000003</v>
      </c>
      <c r="C19" s="90"/>
      <c r="D19" s="89">
        <f t="shared" si="8"/>
        <v>35625.501648000005</v>
      </c>
      <c r="E19" s="91"/>
      <c r="F19" s="89">
        <v>2853.51</v>
      </c>
      <c r="G19" s="91"/>
      <c r="H19" s="89">
        <f t="shared" si="9"/>
        <v>2968.7918040000004</v>
      </c>
      <c r="I19" s="91"/>
      <c r="J19" s="89">
        <f t="shared" si="0"/>
        <v>0</v>
      </c>
      <c r="K19" s="91">
        <f t="shared" si="1"/>
        <v>0</v>
      </c>
      <c r="L19" s="89">
        <f t="shared" si="2"/>
        <v>0</v>
      </c>
      <c r="M19" s="91">
        <f t="shared" si="3"/>
        <v>0</v>
      </c>
      <c r="N19" s="87">
        <f t="shared" si="4"/>
        <v>18.029100024291502</v>
      </c>
      <c r="O19" s="88"/>
      <c r="P19" s="87">
        <f t="shared" si="10"/>
        <v>9.0145500121457509</v>
      </c>
      <c r="Q19" s="88"/>
      <c r="R19" s="87">
        <f t="shared" si="11"/>
        <v>3.6058200048583005</v>
      </c>
      <c r="S19" s="88"/>
      <c r="T19" s="53">
        <f t="shared" si="12"/>
        <v>18.029100024291502</v>
      </c>
      <c r="U19" s="53">
        <f t="shared" si="13"/>
        <v>0.44692971535109166</v>
      </c>
      <c r="V19" s="87">
        <f t="shared" si="5"/>
        <v>17.127645023076926</v>
      </c>
      <c r="W19" s="88"/>
    </row>
    <row r="20" spans="1:23" x14ac:dyDescent="0.2">
      <c r="A20" s="48">
        <f t="shared" si="6"/>
        <v>12</v>
      </c>
      <c r="B20" s="89">
        <f t="shared" si="7"/>
        <v>35278.080000000002</v>
      </c>
      <c r="C20" s="90"/>
      <c r="D20" s="89">
        <f t="shared" si="8"/>
        <v>36703.314431999999</v>
      </c>
      <c r="E20" s="91"/>
      <c r="F20" s="89">
        <v>2939.84</v>
      </c>
      <c r="G20" s="91"/>
      <c r="H20" s="89">
        <f t="shared" si="9"/>
        <v>3058.6095359999999</v>
      </c>
      <c r="I20" s="91"/>
      <c r="J20" s="89">
        <f t="shared" si="0"/>
        <v>0</v>
      </c>
      <c r="K20" s="91">
        <f t="shared" si="1"/>
        <v>0</v>
      </c>
      <c r="L20" s="89">
        <f t="shared" si="2"/>
        <v>0</v>
      </c>
      <c r="M20" s="91">
        <f t="shared" si="3"/>
        <v>0</v>
      </c>
      <c r="N20" s="87">
        <f t="shared" si="4"/>
        <v>18.574551838056681</v>
      </c>
      <c r="O20" s="88"/>
      <c r="P20" s="87">
        <f t="shared" si="10"/>
        <v>9.2872759190283407</v>
      </c>
      <c r="Q20" s="88"/>
      <c r="R20" s="87">
        <f t="shared" si="11"/>
        <v>3.7149103676113362</v>
      </c>
      <c r="S20" s="88"/>
      <c r="T20" s="53">
        <f t="shared" si="12"/>
        <v>18.574551838056681</v>
      </c>
      <c r="U20" s="53">
        <f t="shared" si="13"/>
        <v>0.46045111262191235</v>
      </c>
      <c r="V20" s="87">
        <f t="shared" si="5"/>
        <v>17.645824246153847</v>
      </c>
      <c r="W20" s="88"/>
    </row>
    <row r="21" spans="1:23" x14ac:dyDescent="0.2">
      <c r="A21" s="48">
        <f t="shared" si="6"/>
        <v>13</v>
      </c>
      <c r="B21" s="89">
        <f t="shared" si="7"/>
        <v>35288.159999999996</v>
      </c>
      <c r="C21" s="90"/>
      <c r="D21" s="89">
        <f t="shared" si="8"/>
        <v>36713.801663999999</v>
      </c>
      <c r="E21" s="91"/>
      <c r="F21" s="89">
        <v>2940.68</v>
      </c>
      <c r="G21" s="91"/>
      <c r="H21" s="89">
        <f t="shared" si="9"/>
        <v>3059.4834719999999</v>
      </c>
      <c r="I21" s="91"/>
      <c r="J21" s="89">
        <f t="shared" si="0"/>
        <v>0</v>
      </c>
      <c r="K21" s="91">
        <f t="shared" si="1"/>
        <v>0</v>
      </c>
      <c r="L21" s="89">
        <f t="shared" si="2"/>
        <v>0</v>
      </c>
      <c r="M21" s="91">
        <f t="shared" si="3"/>
        <v>0</v>
      </c>
      <c r="N21" s="87">
        <f t="shared" si="4"/>
        <v>18.579859141700403</v>
      </c>
      <c r="O21" s="88"/>
      <c r="P21" s="87">
        <f t="shared" si="10"/>
        <v>9.2899295708502017</v>
      </c>
      <c r="Q21" s="88"/>
      <c r="R21" s="87">
        <f t="shared" si="11"/>
        <v>3.7159718283400807</v>
      </c>
      <c r="S21" s="88"/>
      <c r="T21" s="53">
        <f t="shared" si="12"/>
        <v>18.579859141700403</v>
      </c>
      <c r="U21" s="53">
        <f t="shared" si="13"/>
        <v>0.46058267724264074</v>
      </c>
      <c r="V21" s="87">
        <f t="shared" si="5"/>
        <v>17.650866184615385</v>
      </c>
      <c r="W21" s="88"/>
    </row>
    <row r="22" spans="1:23" x14ac:dyDescent="0.2">
      <c r="A22" s="48">
        <f t="shared" si="6"/>
        <v>14</v>
      </c>
      <c r="B22" s="89">
        <f t="shared" si="7"/>
        <v>36695.760000000002</v>
      </c>
      <c r="C22" s="90"/>
      <c r="D22" s="89">
        <f t="shared" si="8"/>
        <v>38178.268704000002</v>
      </c>
      <c r="E22" s="91"/>
      <c r="F22" s="89">
        <v>3057.98</v>
      </c>
      <c r="G22" s="91"/>
      <c r="H22" s="89">
        <f t="shared" si="9"/>
        <v>3181.5223919999999</v>
      </c>
      <c r="I22" s="91"/>
      <c r="J22" s="89">
        <f t="shared" si="0"/>
        <v>0</v>
      </c>
      <c r="K22" s="91">
        <f t="shared" si="1"/>
        <v>0</v>
      </c>
      <c r="L22" s="89">
        <f t="shared" si="2"/>
        <v>0</v>
      </c>
      <c r="M22" s="91">
        <f t="shared" si="3"/>
        <v>0</v>
      </c>
      <c r="N22" s="87">
        <f t="shared" si="4"/>
        <v>19.320986186234819</v>
      </c>
      <c r="O22" s="88"/>
      <c r="P22" s="87">
        <f t="shared" si="10"/>
        <v>9.6604930931174096</v>
      </c>
      <c r="Q22" s="88"/>
      <c r="R22" s="87">
        <f t="shared" si="11"/>
        <v>3.8641972372469637</v>
      </c>
      <c r="S22" s="88"/>
      <c r="T22" s="53">
        <f t="shared" si="12"/>
        <v>19.320986186234819</v>
      </c>
      <c r="U22" s="53">
        <f t="shared" si="13"/>
        <v>0.47895473678008171</v>
      </c>
      <c r="V22" s="87">
        <f t="shared" si="5"/>
        <v>18.354936876923077</v>
      </c>
      <c r="W22" s="88"/>
    </row>
    <row r="23" spans="1:23" x14ac:dyDescent="0.2">
      <c r="A23" s="48">
        <f t="shared" si="6"/>
        <v>15</v>
      </c>
      <c r="B23" s="89">
        <f t="shared" si="7"/>
        <v>36705.840000000004</v>
      </c>
      <c r="C23" s="90"/>
      <c r="D23" s="89">
        <f t="shared" si="8"/>
        <v>38188.755936000001</v>
      </c>
      <c r="E23" s="91"/>
      <c r="F23" s="89">
        <v>3058.82</v>
      </c>
      <c r="G23" s="91"/>
      <c r="H23" s="89">
        <f t="shared" si="9"/>
        <v>3182.3963280000003</v>
      </c>
      <c r="I23" s="91"/>
      <c r="J23" s="89">
        <f t="shared" si="0"/>
        <v>0</v>
      </c>
      <c r="K23" s="91">
        <f t="shared" si="1"/>
        <v>0</v>
      </c>
      <c r="L23" s="89">
        <f t="shared" si="2"/>
        <v>0</v>
      </c>
      <c r="M23" s="91">
        <f t="shared" si="3"/>
        <v>0</v>
      </c>
      <c r="N23" s="87">
        <f t="shared" si="4"/>
        <v>19.326293489878545</v>
      </c>
      <c r="O23" s="88"/>
      <c r="P23" s="87">
        <f t="shared" si="10"/>
        <v>9.6631467449392723</v>
      </c>
      <c r="Q23" s="88"/>
      <c r="R23" s="87">
        <f t="shared" si="11"/>
        <v>3.8652586979757091</v>
      </c>
      <c r="S23" s="88"/>
      <c r="T23" s="53">
        <f t="shared" si="12"/>
        <v>19.326293489878545</v>
      </c>
      <c r="U23" s="53">
        <f t="shared" si="13"/>
        <v>0.47908630140081021</v>
      </c>
      <c r="V23" s="87">
        <f t="shared" si="5"/>
        <v>18.359978815384615</v>
      </c>
      <c r="W23" s="88"/>
    </row>
    <row r="24" spans="1:23" x14ac:dyDescent="0.2">
      <c r="A24" s="48">
        <f t="shared" si="6"/>
        <v>16</v>
      </c>
      <c r="B24" s="89">
        <f t="shared" si="7"/>
        <v>38712.840000000004</v>
      </c>
      <c r="C24" s="90"/>
      <c r="D24" s="89">
        <f t="shared" si="8"/>
        <v>40276.838736000005</v>
      </c>
      <c r="E24" s="91"/>
      <c r="F24" s="89">
        <v>3226.07</v>
      </c>
      <c r="G24" s="91"/>
      <c r="H24" s="89">
        <f t="shared" si="9"/>
        <v>3356.4032280000001</v>
      </c>
      <c r="I24" s="91"/>
      <c r="J24" s="89">
        <f t="shared" si="0"/>
        <v>0</v>
      </c>
      <c r="K24" s="91">
        <f t="shared" si="1"/>
        <v>0</v>
      </c>
      <c r="L24" s="89">
        <f t="shared" si="2"/>
        <v>0</v>
      </c>
      <c r="M24" s="91">
        <f t="shared" si="3"/>
        <v>0</v>
      </c>
      <c r="N24" s="87">
        <f t="shared" si="4"/>
        <v>20.383015554655874</v>
      </c>
      <c r="O24" s="88"/>
      <c r="P24" s="87">
        <f t="shared" si="10"/>
        <v>10.191507777327937</v>
      </c>
      <c r="Q24" s="88"/>
      <c r="R24" s="87">
        <f t="shared" si="11"/>
        <v>4.0766031109311749</v>
      </c>
      <c r="S24" s="88"/>
      <c r="T24" s="53">
        <f t="shared" si="12"/>
        <v>20.38301555465587</v>
      </c>
      <c r="U24" s="53">
        <f t="shared" si="13"/>
        <v>0.5052817571351409</v>
      </c>
      <c r="V24" s="87">
        <f t="shared" si="5"/>
        <v>19.36386477692308</v>
      </c>
      <c r="W24" s="88"/>
    </row>
    <row r="25" spans="1:23" x14ac:dyDescent="0.2">
      <c r="A25" s="48">
        <f t="shared" si="6"/>
        <v>17</v>
      </c>
      <c r="B25" s="89">
        <f t="shared" si="7"/>
        <v>39533.879999999997</v>
      </c>
      <c r="C25" s="90"/>
      <c r="D25" s="89">
        <f t="shared" si="8"/>
        <v>41131.048752000002</v>
      </c>
      <c r="E25" s="91"/>
      <c r="F25" s="89">
        <v>3294.49</v>
      </c>
      <c r="G25" s="91"/>
      <c r="H25" s="89">
        <f t="shared" si="9"/>
        <v>3427.5873959999999</v>
      </c>
      <c r="I25" s="91"/>
      <c r="J25" s="89">
        <f t="shared" si="0"/>
        <v>0</v>
      </c>
      <c r="K25" s="91">
        <f t="shared" si="1"/>
        <v>0</v>
      </c>
      <c r="L25" s="89">
        <f t="shared" si="2"/>
        <v>0</v>
      </c>
      <c r="M25" s="91">
        <f t="shared" si="3"/>
        <v>0</v>
      </c>
      <c r="N25" s="87">
        <f t="shared" si="4"/>
        <v>20.815308072874494</v>
      </c>
      <c r="O25" s="88"/>
      <c r="P25" s="87">
        <f t="shared" si="10"/>
        <v>10.407654036437247</v>
      </c>
      <c r="Q25" s="88"/>
      <c r="R25" s="87">
        <f t="shared" si="11"/>
        <v>4.1630616145748984</v>
      </c>
      <c r="S25" s="88"/>
      <c r="T25" s="53">
        <f t="shared" si="12"/>
        <v>20.815308072874494</v>
      </c>
      <c r="U25" s="53">
        <f t="shared" si="13"/>
        <v>0.51599800874257229</v>
      </c>
      <c r="V25" s="87">
        <f t="shared" si="5"/>
        <v>19.774542669230769</v>
      </c>
      <c r="W25" s="88"/>
    </row>
    <row r="26" spans="1:23" x14ac:dyDescent="0.2">
      <c r="A26" s="48">
        <f t="shared" si="6"/>
        <v>18</v>
      </c>
      <c r="B26" s="89">
        <f t="shared" si="7"/>
        <v>40709.64</v>
      </c>
      <c r="C26" s="90"/>
      <c r="D26" s="89">
        <f t="shared" si="8"/>
        <v>42354.309456000003</v>
      </c>
      <c r="E26" s="91"/>
      <c r="F26" s="89">
        <v>3392.47</v>
      </c>
      <c r="G26" s="91"/>
      <c r="H26" s="89">
        <f t="shared" si="9"/>
        <v>3529.5257879999999</v>
      </c>
      <c r="I26" s="91"/>
      <c r="J26" s="89">
        <f t="shared" si="0"/>
        <v>0</v>
      </c>
      <c r="K26" s="91">
        <f t="shared" si="1"/>
        <v>0</v>
      </c>
      <c r="L26" s="89">
        <f t="shared" si="2"/>
        <v>0</v>
      </c>
      <c r="M26" s="91">
        <f t="shared" si="3"/>
        <v>0</v>
      </c>
      <c r="N26" s="87">
        <f t="shared" si="4"/>
        <v>21.434367133603239</v>
      </c>
      <c r="O26" s="88"/>
      <c r="P26" s="87">
        <f t="shared" si="10"/>
        <v>10.717183566801619</v>
      </c>
      <c r="Q26" s="88"/>
      <c r="R26" s="87">
        <f t="shared" si="11"/>
        <v>4.2868734267206481</v>
      </c>
      <c r="S26" s="88"/>
      <c r="T26" s="53">
        <f t="shared" si="12"/>
        <v>21.434367133603239</v>
      </c>
      <c r="U26" s="53">
        <f t="shared" si="13"/>
        <v>0.53134408200325822</v>
      </c>
      <c r="V26" s="87">
        <f t="shared" si="5"/>
        <v>20.362648776923077</v>
      </c>
      <c r="W26" s="88"/>
    </row>
    <row r="27" spans="1:23" x14ac:dyDescent="0.2">
      <c r="A27" s="48">
        <f t="shared" si="6"/>
        <v>19</v>
      </c>
      <c r="B27" s="89">
        <f t="shared" si="7"/>
        <v>41530.68</v>
      </c>
      <c r="C27" s="90"/>
      <c r="D27" s="89">
        <f t="shared" si="8"/>
        <v>43208.519472</v>
      </c>
      <c r="E27" s="91"/>
      <c r="F27" s="89">
        <v>3460.89</v>
      </c>
      <c r="G27" s="91"/>
      <c r="H27" s="89">
        <f t="shared" si="9"/>
        <v>3600.7099559999997</v>
      </c>
      <c r="I27" s="91"/>
      <c r="J27" s="89">
        <f t="shared" si="0"/>
        <v>0</v>
      </c>
      <c r="K27" s="91">
        <f t="shared" si="1"/>
        <v>0</v>
      </c>
      <c r="L27" s="89">
        <f t="shared" si="2"/>
        <v>0</v>
      </c>
      <c r="M27" s="91">
        <f t="shared" si="3"/>
        <v>0</v>
      </c>
      <c r="N27" s="87">
        <f t="shared" si="4"/>
        <v>21.866659651821863</v>
      </c>
      <c r="O27" s="88"/>
      <c r="P27" s="87">
        <f t="shared" si="10"/>
        <v>10.933329825910931</v>
      </c>
      <c r="Q27" s="88"/>
      <c r="R27" s="87">
        <f t="shared" si="11"/>
        <v>4.3733319303643725</v>
      </c>
      <c r="S27" s="88"/>
      <c r="T27" s="53">
        <f t="shared" si="12"/>
        <v>21.866659651821859</v>
      </c>
      <c r="U27" s="53">
        <f t="shared" si="13"/>
        <v>0.54206033361068962</v>
      </c>
      <c r="V27" s="87">
        <f t="shared" si="5"/>
        <v>20.773326669230769</v>
      </c>
      <c r="W27" s="88"/>
    </row>
    <row r="28" spans="1:23" x14ac:dyDescent="0.2">
      <c r="A28" s="48">
        <f t="shared" si="6"/>
        <v>20</v>
      </c>
      <c r="B28" s="89">
        <f t="shared" si="7"/>
        <v>41530.68</v>
      </c>
      <c r="C28" s="90"/>
      <c r="D28" s="89">
        <f t="shared" si="8"/>
        <v>43208.519472</v>
      </c>
      <c r="E28" s="91"/>
      <c r="F28" s="89">
        <v>3460.89</v>
      </c>
      <c r="G28" s="91"/>
      <c r="H28" s="89">
        <f t="shared" si="9"/>
        <v>3600.7099559999997</v>
      </c>
      <c r="I28" s="91"/>
      <c r="J28" s="89">
        <f t="shared" si="0"/>
        <v>0</v>
      </c>
      <c r="K28" s="91">
        <f t="shared" si="1"/>
        <v>0</v>
      </c>
      <c r="L28" s="89">
        <f t="shared" si="2"/>
        <v>0</v>
      </c>
      <c r="M28" s="91">
        <f t="shared" si="3"/>
        <v>0</v>
      </c>
      <c r="N28" s="87">
        <f t="shared" si="4"/>
        <v>21.866659651821863</v>
      </c>
      <c r="O28" s="88"/>
      <c r="P28" s="87">
        <f t="shared" si="10"/>
        <v>10.933329825910931</v>
      </c>
      <c r="Q28" s="88"/>
      <c r="R28" s="87">
        <f t="shared" si="11"/>
        <v>4.3733319303643725</v>
      </c>
      <c r="S28" s="88"/>
      <c r="T28" s="53">
        <f t="shared" si="12"/>
        <v>21.866659651821859</v>
      </c>
      <c r="U28" s="53">
        <f t="shared" si="13"/>
        <v>0.54206033361068962</v>
      </c>
      <c r="V28" s="87">
        <f t="shared" si="5"/>
        <v>20.773326669230769</v>
      </c>
      <c r="W28" s="88"/>
    </row>
    <row r="29" spans="1:23" x14ac:dyDescent="0.2">
      <c r="A29" s="48">
        <f t="shared" si="6"/>
        <v>21</v>
      </c>
      <c r="B29" s="89">
        <f t="shared" si="7"/>
        <v>42351.72</v>
      </c>
      <c r="C29" s="90"/>
      <c r="D29" s="89">
        <f t="shared" si="8"/>
        <v>44062.729487999997</v>
      </c>
      <c r="E29" s="91"/>
      <c r="F29" s="89">
        <v>3529.31</v>
      </c>
      <c r="G29" s="91"/>
      <c r="H29" s="89">
        <f t="shared" si="9"/>
        <v>3671.8941239999999</v>
      </c>
      <c r="I29" s="91"/>
      <c r="J29" s="89">
        <f t="shared" si="0"/>
        <v>0</v>
      </c>
      <c r="K29" s="91">
        <f t="shared" si="1"/>
        <v>0</v>
      </c>
      <c r="L29" s="89">
        <f t="shared" si="2"/>
        <v>0</v>
      </c>
      <c r="M29" s="91">
        <f t="shared" si="3"/>
        <v>0</v>
      </c>
      <c r="N29" s="87">
        <f t="shared" si="4"/>
        <v>22.298952170040483</v>
      </c>
      <c r="O29" s="88"/>
      <c r="P29" s="87">
        <f t="shared" si="10"/>
        <v>11.149476085020241</v>
      </c>
      <c r="Q29" s="88"/>
      <c r="R29" s="87">
        <f t="shared" si="11"/>
        <v>4.4597904340080969</v>
      </c>
      <c r="S29" s="88"/>
      <c r="T29" s="53">
        <f t="shared" si="12"/>
        <v>22.298952170040486</v>
      </c>
      <c r="U29" s="53">
        <f t="shared" si="13"/>
        <v>0.55277658521812123</v>
      </c>
      <c r="V29" s="87">
        <f t="shared" si="5"/>
        <v>21.184004561538462</v>
      </c>
      <c r="W29" s="88"/>
    </row>
    <row r="30" spans="1:23" x14ac:dyDescent="0.2">
      <c r="A30" s="48">
        <f t="shared" si="6"/>
        <v>22</v>
      </c>
      <c r="B30" s="89">
        <f t="shared" si="7"/>
        <v>42415.32</v>
      </c>
      <c r="C30" s="90"/>
      <c r="D30" s="89">
        <f t="shared" si="8"/>
        <v>44128.898928000002</v>
      </c>
      <c r="E30" s="91"/>
      <c r="F30" s="89">
        <v>3534.61</v>
      </c>
      <c r="G30" s="91"/>
      <c r="H30" s="89">
        <f t="shared" si="9"/>
        <v>3677.4082440000002</v>
      </c>
      <c r="I30" s="91"/>
      <c r="J30" s="89">
        <f t="shared" si="0"/>
        <v>0</v>
      </c>
      <c r="K30" s="91">
        <f t="shared" si="1"/>
        <v>0</v>
      </c>
      <c r="L30" s="89">
        <f t="shared" si="2"/>
        <v>0</v>
      </c>
      <c r="M30" s="91">
        <f t="shared" si="3"/>
        <v>0</v>
      </c>
      <c r="N30" s="87">
        <f t="shared" si="4"/>
        <v>22.33243872874494</v>
      </c>
      <c r="O30" s="88"/>
      <c r="P30" s="87">
        <f t="shared" si="10"/>
        <v>11.16621936437247</v>
      </c>
      <c r="Q30" s="88"/>
      <c r="R30" s="87">
        <f t="shared" si="11"/>
        <v>4.4664877457489878</v>
      </c>
      <c r="S30" s="88"/>
      <c r="T30" s="53">
        <f t="shared" si="12"/>
        <v>22.33243872874494</v>
      </c>
      <c r="U30" s="53">
        <f t="shared" si="13"/>
        <v>0.55360669532509843</v>
      </c>
      <c r="V30" s="87">
        <f t="shared" si="5"/>
        <v>21.215816792307692</v>
      </c>
      <c r="W30" s="88"/>
    </row>
    <row r="31" spans="1:23" x14ac:dyDescent="0.2">
      <c r="A31" s="48">
        <f t="shared" si="6"/>
        <v>23</v>
      </c>
      <c r="B31" s="89">
        <f t="shared" si="7"/>
        <v>43833</v>
      </c>
      <c r="C31" s="90"/>
      <c r="D31" s="89">
        <f t="shared" si="8"/>
        <v>45603.853199999998</v>
      </c>
      <c r="E31" s="91"/>
      <c r="F31" s="89">
        <v>3652.75</v>
      </c>
      <c r="G31" s="91"/>
      <c r="H31" s="89">
        <f t="shared" si="9"/>
        <v>3800.3211000000001</v>
      </c>
      <c r="I31" s="91"/>
      <c r="J31" s="89">
        <f t="shared" si="0"/>
        <v>0</v>
      </c>
      <c r="K31" s="91">
        <f t="shared" si="1"/>
        <v>0</v>
      </c>
      <c r="L31" s="89">
        <f t="shared" si="2"/>
        <v>0</v>
      </c>
      <c r="M31" s="91">
        <f t="shared" si="3"/>
        <v>0</v>
      </c>
      <c r="N31" s="87">
        <f t="shared" si="4"/>
        <v>23.078873076923077</v>
      </c>
      <c r="O31" s="88"/>
      <c r="P31" s="87">
        <f t="shared" si="10"/>
        <v>11.539436538461539</v>
      </c>
      <c r="Q31" s="88"/>
      <c r="R31" s="87">
        <f t="shared" si="11"/>
        <v>4.6157746153846153</v>
      </c>
      <c r="S31" s="88"/>
      <c r="T31" s="53">
        <f t="shared" si="12"/>
        <v>23.078873076923077</v>
      </c>
      <c r="U31" s="53">
        <f t="shared" si="13"/>
        <v>0.57211031948326785</v>
      </c>
      <c r="V31" s="87">
        <f t="shared" si="5"/>
        <v>21.924929423076922</v>
      </c>
      <c r="W31" s="88"/>
    </row>
    <row r="32" spans="1:23" x14ac:dyDescent="0.2">
      <c r="A32" s="48">
        <f t="shared" si="6"/>
        <v>24</v>
      </c>
      <c r="B32" s="89">
        <f t="shared" si="7"/>
        <v>45240.600000000006</v>
      </c>
      <c r="C32" s="90"/>
      <c r="D32" s="89">
        <f t="shared" si="8"/>
        <v>47068.320240000001</v>
      </c>
      <c r="E32" s="91"/>
      <c r="F32" s="89">
        <v>3770.05</v>
      </c>
      <c r="G32" s="91"/>
      <c r="H32" s="89">
        <f t="shared" si="9"/>
        <v>3922.3600200000001</v>
      </c>
      <c r="I32" s="91"/>
      <c r="J32" s="89">
        <f t="shared" si="0"/>
        <v>0</v>
      </c>
      <c r="K32" s="91">
        <f t="shared" si="1"/>
        <v>0</v>
      </c>
      <c r="L32" s="89">
        <f t="shared" si="2"/>
        <v>0</v>
      </c>
      <c r="M32" s="91">
        <f t="shared" si="3"/>
        <v>0</v>
      </c>
      <c r="N32" s="87">
        <f t="shared" si="4"/>
        <v>23.82000012145749</v>
      </c>
      <c r="O32" s="88"/>
      <c r="P32" s="87">
        <f t="shared" si="10"/>
        <v>11.910000060728745</v>
      </c>
      <c r="Q32" s="88"/>
      <c r="R32" s="87">
        <f t="shared" si="11"/>
        <v>4.7640000242914979</v>
      </c>
      <c r="S32" s="88"/>
      <c r="T32" s="53">
        <f t="shared" si="12"/>
        <v>23.82000012145749</v>
      </c>
      <c r="U32" s="53">
        <f t="shared" si="13"/>
        <v>0.59048237902070877</v>
      </c>
      <c r="V32" s="87">
        <f t="shared" si="5"/>
        <v>22.629000115384617</v>
      </c>
      <c r="W32" s="88"/>
    </row>
    <row r="33" spans="1:23" x14ac:dyDescent="0.2">
      <c r="A33" s="48">
        <f t="shared" si="6"/>
        <v>25</v>
      </c>
      <c r="B33" s="89">
        <f t="shared" si="7"/>
        <v>45250.559999999998</v>
      </c>
      <c r="C33" s="90"/>
      <c r="D33" s="89">
        <f t="shared" si="8"/>
        <v>47078.682624000001</v>
      </c>
      <c r="E33" s="91"/>
      <c r="F33" s="89">
        <v>3770.88</v>
      </c>
      <c r="G33" s="91"/>
      <c r="H33" s="89">
        <f t="shared" si="9"/>
        <v>3923.2235519999999</v>
      </c>
      <c r="I33" s="91"/>
      <c r="J33" s="89">
        <f t="shared" si="0"/>
        <v>0</v>
      </c>
      <c r="K33" s="91">
        <f t="shared" si="1"/>
        <v>0</v>
      </c>
      <c r="L33" s="89">
        <f t="shared" si="2"/>
        <v>0</v>
      </c>
      <c r="M33" s="91">
        <f t="shared" si="3"/>
        <v>0</v>
      </c>
      <c r="N33" s="87">
        <f t="shared" si="4"/>
        <v>23.82524424291498</v>
      </c>
      <c r="O33" s="88"/>
      <c r="P33" s="87">
        <f t="shared" si="10"/>
        <v>11.91262212145749</v>
      </c>
      <c r="Q33" s="88"/>
      <c r="R33" s="87">
        <f t="shared" si="11"/>
        <v>4.765048848582996</v>
      </c>
      <c r="S33" s="88"/>
      <c r="T33" s="53">
        <f t="shared" si="12"/>
        <v>23.82524424291498</v>
      </c>
      <c r="U33" s="53">
        <f t="shared" si="13"/>
        <v>0.5906123773959524</v>
      </c>
      <c r="V33" s="87">
        <f t="shared" si="5"/>
        <v>22.633982030769232</v>
      </c>
      <c r="W33" s="88"/>
    </row>
    <row r="34" spans="1:23" x14ac:dyDescent="0.2">
      <c r="A34" s="48">
        <f t="shared" si="6"/>
        <v>26</v>
      </c>
      <c r="B34" s="89">
        <f t="shared" si="7"/>
        <v>45250.559999999998</v>
      </c>
      <c r="C34" s="90"/>
      <c r="D34" s="89">
        <f t="shared" si="8"/>
        <v>47078.682624000001</v>
      </c>
      <c r="E34" s="91"/>
      <c r="F34" s="89">
        <v>3770.88</v>
      </c>
      <c r="G34" s="91"/>
      <c r="H34" s="89">
        <f t="shared" si="9"/>
        <v>3923.2235519999999</v>
      </c>
      <c r="I34" s="91"/>
      <c r="J34" s="89">
        <f t="shared" si="0"/>
        <v>0</v>
      </c>
      <c r="K34" s="91">
        <f t="shared" si="1"/>
        <v>0</v>
      </c>
      <c r="L34" s="89">
        <f t="shared" si="2"/>
        <v>0</v>
      </c>
      <c r="M34" s="91">
        <f t="shared" si="3"/>
        <v>0</v>
      </c>
      <c r="N34" s="87">
        <f t="shared" si="4"/>
        <v>23.82524424291498</v>
      </c>
      <c r="O34" s="88"/>
      <c r="P34" s="87">
        <f t="shared" si="10"/>
        <v>11.91262212145749</v>
      </c>
      <c r="Q34" s="88"/>
      <c r="R34" s="87">
        <f t="shared" si="11"/>
        <v>4.765048848582996</v>
      </c>
      <c r="S34" s="88"/>
      <c r="T34" s="53">
        <f t="shared" si="12"/>
        <v>23.82524424291498</v>
      </c>
      <c r="U34" s="53">
        <f t="shared" si="13"/>
        <v>0.5906123773959524</v>
      </c>
      <c r="V34" s="87">
        <f t="shared" si="5"/>
        <v>22.633982030769232</v>
      </c>
      <c r="W34" s="88"/>
    </row>
    <row r="35" spans="1:23" x14ac:dyDescent="0.2">
      <c r="A35" s="48">
        <f t="shared" si="6"/>
        <v>27</v>
      </c>
      <c r="B35" s="89">
        <f t="shared" si="7"/>
        <v>45260.639999999999</v>
      </c>
      <c r="C35" s="90"/>
      <c r="D35" s="89">
        <f t="shared" si="8"/>
        <v>47089.169856</v>
      </c>
      <c r="E35" s="91"/>
      <c r="F35" s="89">
        <v>3771.72</v>
      </c>
      <c r="G35" s="91"/>
      <c r="H35" s="89">
        <f t="shared" si="9"/>
        <v>3924.0974879999999</v>
      </c>
      <c r="I35" s="91"/>
      <c r="J35" s="89">
        <f t="shared" si="0"/>
        <v>0</v>
      </c>
      <c r="K35" s="91">
        <f t="shared" si="1"/>
        <v>0</v>
      </c>
      <c r="L35" s="89">
        <f t="shared" si="2"/>
        <v>0</v>
      </c>
      <c r="M35" s="91">
        <f t="shared" si="3"/>
        <v>0</v>
      </c>
      <c r="N35" s="87">
        <f t="shared" si="4"/>
        <v>23.830551546558706</v>
      </c>
      <c r="O35" s="88"/>
      <c r="P35" s="87">
        <f t="shared" si="10"/>
        <v>11.915275773279353</v>
      </c>
      <c r="Q35" s="88"/>
      <c r="R35" s="87">
        <f t="shared" si="11"/>
        <v>4.766110309311741</v>
      </c>
      <c r="S35" s="88"/>
      <c r="T35" s="53">
        <f t="shared" si="12"/>
        <v>23.830551546558706</v>
      </c>
      <c r="U35" s="53">
        <f t="shared" si="13"/>
        <v>0.5907439420166809</v>
      </c>
      <c r="V35" s="87">
        <f t="shared" si="5"/>
        <v>22.63902396923077</v>
      </c>
      <c r="W35" s="88"/>
    </row>
    <row r="36" spans="1:23" x14ac:dyDescent="0.2">
      <c r="A36" s="54"/>
      <c r="B36" s="85"/>
      <c r="C36" s="86"/>
      <c r="D36" s="85"/>
      <c r="E36" s="86"/>
      <c r="F36" s="55"/>
      <c r="G36" s="55"/>
      <c r="H36" s="85"/>
      <c r="I36" s="86"/>
      <c r="J36" s="85"/>
      <c r="K36" s="86"/>
      <c r="L36" s="85"/>
      <c r="M36" s="86"/>
      <c r="N36" s="85"/>
      <c r="O36" s="86"/>
      <c r="P36" s="85"/>
      <c r="Q36" s="86"/>
      <c r="R36" s="85"/>
      <c r="S36" s="86"/>
      <c r="T36" s="54"/>
      <c r="U36" s="54"/>
      <c r="V36" s="85"/>
      <c r="W36" s="86"/>
    </row>
    <row r="37" spans="1:23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</sheetData>
  <mergeCells count="319">
    <mergeCell ref="B4:E4"/>
    <mergeCell ref="F4:I4"/>
    <mergeCell ref="J4:K4"/>
    <mergeCell ref="L4:M4"/>
    <mergeCell ref="N4:S4"/>
    <mergeCell ref="B5:C5"/>
    <mergeCell ref="D5:E5"/>
    <mergeCell ref="H5:I5"/>
    <mergeCell ref="J5:K5"/>
    <mergeCell ref="L5:M5"/>
    <mergeCell ref="N5:S5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H7:I7"/>
    <mergeCell ref="J7:K7"/>
    <mergeCell ref="L7:M7"/>
    <mergeCell ref="N7:O7"/>
    <mergeCell ref="P7:Q7"/>
    <mergeCell ref="R7:S7"/>
    <mergeCell ref="V7:W7"/>
    <mergeCell ref="V8:W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V10:W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V12:W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V13:W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V14:W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V16:W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V18:W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V19:W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V20:W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V21:W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22:W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V23:W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V24:W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V25:W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V26:W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27:W27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V28:W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29:W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V30:W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31:W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V32:W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V33:W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5:W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6:C36"/>
    <mergeCell ref="D36:E36"/>
    <mergeCell ref="H36:I36"/>
    <mergeCell ref="J36:K36"/>
    <mergeCell ref="L36:M36"/>
    <mergeCell ref="N36:O36"/>
    <mergeCell ref="P36:Q36"/>
    <mergeCell ref="R36:S36"/>
    <mergeCell ref="V36:W36"/>
  </mergeCells>
  <pageMargins left="0.75" right="0.75" top="1" bottom="1" header="0.5" footer="0.5"/>
  <pageSetup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43</v>
      </c>
      <c r="B1" s="5" t="s">
        <v>1</v>
      </c>
      <c r="C1" s="5" t="s">
        <v>79</v>
      </c>
      <c r="D1" s="5"/>
      <c r="E1" s="5"/>
      <c r="G1" s="5"/>
      <c r="H1" s="5"/>
      <c r="N1" s="34">
        <f>D6</f>
        <v>42552</v>
      </c>
      <c r="Q1" s="8" t="s">
        <v>42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26129.09</v>
      </c>
      <c r="C8" s="61"/>
      <c r="D8" s="60">
        <f>B8*$U$2</f>
        <v>33800.590823999999</v>
      </c>
      <c r="E8" s="64">
        <f t="shared" ref="E8:E35" si="0">D8/40.3399</f>
        <v>837.89475987793719</v>
      </c>
      <c r="F8" s="60">
        <f t="shared" ref="F8:F35" si="1">B8/12*$U$2</f>
        <v>2816.7159020000004</v>
      </c>
      <c r="G8" s="64">
        <f t="shared" ref="G8:G35" si="2">F8/40.3399</f>
        <v>69.824563323161442</v>
      </c>
      <c r="H8" s="60">
        <f t="shared" ref="H8:H35" si="3">((B8&lt;19968.2)*913.03+(B8&gt;19968.2)*(B8&lt;20424.71)*(20424.71-B8+456.51)+(B8&gt;20424.71)*(B8&lt;22659.62)*456.51+(B8&gt;22659.62)*(B8&lt;23116.13)*(23116.13-B8))/12*$U$2</f>
        <v>0</v>
      </c>
      <c r="I8" s="64">
        <f t="shared" ref="I8:I35" si="4">H8/40.3399</f>
        <v>0</v>
      </c>
      <c r="J8" s="60">
        <f t="shared" ref="J8:J35" si="5">((B8&lt;19968.2)*456.51+(B8&gt;19968.2)*(B8&lt;20196.46)*(20196.46-B8+228.26)+(B8&gt;20196.46)*(B8&lt;22659.62)*228.26+(B8&gt;22659.62)*(B8&lt;22887.88)*(22887.88-B8))/12*$U$2</f>
        <v>0</v>
      </c>
      <c r="K8" s="64">
        <f t="shared" ref="K8:K35" si="6">J8/40.3399</f>
        <v>0</v>
      </c>
      <c r="L8" s="81">
        <f t="shared" ref="L8:L35" si="7">D8/1976</f>
        <v>17.105562157894735</v>
      </c>
      <c r="M8" s="82">
        <f t="shared" ref="M8:M35" si="8">L8/40.3399</f>
        <v>0.42403580965482646</v>
      </c>
      <c r="N8" s="81">
        <f t="shared" ref="N8:N35" si="9">L8/2</f>
        <v>8.5527810789473673</v>
      </c>
      <c r="O8" s="82">
        <f t="shared" ref="O8:O35" si="10">N8/40.3399</f>
        <v>0.21201790482741323</v>
      </c>
      <c r="P8" s="81">
        <f t="shared" ref="P8:P35" si="11">L8/5</f>
        <v>3.4211124315789467</v>
      </c>
      <c r="Q8" s="82">
        <f t="shared" ref="Q8:Q35" si="12">P8/40.3399</f>
        <v>8.4807161930965297E-2</v>
      </c>
      <c r="R8" s="23">
        <f t="shared" ref="R8:R35" si="13">(F8+H8)/1976*12</f>
        <v>17.105562157894738</v>
      </c>
      <c r="S8" s="23">
        <f t="shared" ref="S8:S35" si="14">R8/40.3399</f>
        <v>0.42403580965482657</v>
      </c>
      <c r="T8" s="81">
        <f t="shared" ref="T8:T35" si="15">D8/2080</f>
        <v>16.250284050000001</v>
      </c>
      <c r="U8" s="82">
        <f t="shared" ref="U8:U35" si="16">T8/40.3399</f>
        <v>0.40283401917208522</v>
      </c>
      <c r="W8" s="36"/>
    </row>
    <row r="9" spans="1:23" x14ac:dyDescent="0.3">
      <c r="A9" s="16">
        <f t="shared" ref="A9:A35" si="17">+A8+1</f>
        <v>1</v>
      </c>
      <c r="B9" s="60">
        <v>26911.8</v>
      </c>
      <c r="C9" s="61"/>
      <c r="D9" s="60">
        <f t="shared" ref="D9:D35" si="18">B9*$U$2</f>
        <v>34813.104480000002</v>
      </c>
      <c r="E9" s="64">
        <f t="shared" si="0"/>
        <v>862.9943177846252</v>
      </c>
      <c r="F9" s="60">
        <f t="shared" si="1"/>
        <v>2901.0920400000005</v>
      </c>
      <c r="G9" s="64">
        <f t="shared" si="2"/>
        <v>71.916193148718776</v>
      </c>
      <c r="H9" s="60">
        <f t="shared" si="3"/>
        <v>0</v>
      </c>
      <c r="I9" s="64">
        <f t="shared" si="4"/>
        <v>0</v>
      </c>
      <c r="J9" s="60">
        <f t="shared" si="5"/>
        <v>0</v>
      </c>
      <c r="K9" s="64">
        <f t="shared" si="6"/>
        <v>0</v>
      </c>
      <c r="L9" s="81">
        <f t="shared" si="7"/>
        <v>17.617967854251013</v>
      </c>
      <c r="M9" s="82">
        <f t="shared" si="8"/>
        <v>0.43673801507319088</v>
      </c>
      <c r="N9" s="81">
        <f t="shared" si="9"/>
        <v>8.8089839271255066</v>
      </c>
      <c r="O9" s="82">
        <f t="shared" si="10"/>
        <v>0.21836900753659544</v>
      </c>
      <c r="P9" s="81">
        <f t="shared" si="11"/>
        <v>3.5235935708502026</v>
      </c>
      <c r="Q9" s="82">
        <f t="shared" si="12"/>
        <v>8.7347603014638175E-2</v>
      </c>
      <c r="R9" s="23">
        <f t="shared" si="13"/>
        <v>17.617967854251013</v>
      </c>
      <c r="S9" s="23">
        <f t="shared" si="14"/>
        <v>0.43673801507319088</v>
      </c>
      <c r="T9" s="81">
        <f t="shared" si="15"/>
        <v>16.737069461538461</v>
      </c>
      <c r="U9" s="82">
        <f t="shared" si="16"/>
        <v>0.41490111431953131</v>
      </c>
      <c r="W9" s="36"/>
    </row>
    <row r="10" spans="1:23" x14ac:dyDescent="0.3">
      <c r="A10" s="16">
        <f t="shared" si="17"/>
        <v>2</v>
      </c>
      <c r="B10" s="60">
        <v>27694.880000000001</v>
      </c>
      <c r="C10" s="61"/>
      <c r="D10" s="60">
        <f t="shared" si="18"/>
        <v>35826.096768000003</v>
      </c>
      <c r="E10" s="64">
        <f t="shared" si="0"/>
        <v>888.10574066866809</v>
      </c>
      <c r="F10" s="60">
        <f t="shared" si="1"/>
        <v>2985.5080640000001</v>
      </c>
      <c r="G10" s="64">
        <f t="shared" si="2"/>
        <v>74.008811722388998</v>
      </c>
      <c r="H10" s="60">
        <f t="shared" si="3"/>
        <v>0</v>
      </c>
      <c r="I10" s="64">
        <f t="shared" si="4"/>
        <v>0</v>
      </c>
      <c r="J10" s="60">
        <f t="shared" si="5"/>
        <v>0</v>
      </c>
      <c r="K10" s="64">
        <f t="shared" si="6"/>
        <v>0</v>
      </c>
      <c r="L10" s="81">
        <f t="shared" si="7"/>
        <v>18.130615773279352</v>
      </c>
      <c r="M10" s="82">
        <f t="shared" si="8"/>
        <v>0.44944622503475101</v>
      </c>
      <c r="N10" s="81">
        <f t="shared" si="9"/>
        <v>9.0653078866396761</v>
      </c>
      <c r="O10" s="82">
        <f t="shared" si="10"/>
        <v>0.22472311251737551</v>
      </c>
      <c r="P10" s="81">
        <f t="shared" si="11"/>
        <v>3.6261231546558705</v>
      </c>
      <c r="Q10" s="82">
        <f t="shared" si="12"/>
        <v>8.9889245006950211E-2</v>
      </c>
      <c r="R10" s="23">
        <f t="shared" si="13"/>
        <v>18.130615773279352</v>
      </c>
      <c r="S10" s="23">
        <f t="shared" si="14"/>
        <v>0.44944622503475101</v>
      </c>
      <c r="T10" s="81">
        <f t="shared" si="15"/>
        <v>17.224084984615388</v>
      </c>
      <c r="U10" s="82">
        <f t="shared" si="16"/>
        <v>0.42697391378301353</v>
      </c>
      <c r="W10" s="36"/>
    </row>
    <row r="11" spans="1:23" x14ac:dyDescent="0.3">
      <c r="A11" s="16">
        <f t="shared" si="17"/>
        <v>3</v>
      </c>
      <c r="B11" s="60">
        <v>28477.96</v>
      </c>
      <c r="C11" s="61"/>
      <c r="D11" s="60">
        <f t="shared" si="18"/>
        <v>36839.089056000004</v>
      </c>
      <c r="E11" s="64">
        <f t="shared" si="0"/>
        <v>913.21716355271099</v>
      </c>
      <c r="F11" s="60">
        <f t="shared" si="1"/>
        <v>3069.9240880000002</v>
      </c>
      <c r="G11" s="64">
        <f t="shared" si="2"/>
        <v>76.101430296059235</v>
      </c>
      <c r="H11" s="60">
        <f t="shared" si="3"/>
        <v>0</v>
      </c>
      <c r="I11" s="64">
        <f t="shared" si="4"/>
        <v>0</v>
      </c>
      <c r="J11" s="60">
        <f t="shared" si="5"/>
        <v>0</v>
      </c>
      <c r="K11" s="64">
        <f t="shared" si="6"/>
        <v>0</v>
      </c>
      <c r="L11" s="81">
        <f t="shared" si="7"/>
        <v>18.643263692307695</v>
      </c>
      <c r="M11" s="82">
        <f t="shared" si="8"/>
        <v>0.4621544349963112</v>
      </c>
      <c r="N11" s="81">
        <f t="shared" si="9"/>
        <v>9.3216318461538474</v>
      </c>
      <c r="O11" s="82">
        <f t="shared" si="10"/>
        <v>0.2310772174981556</v>
      </c>
      <c r="P11" s="81">
        <f t="shared" si="11"/>
        <v>3.7286527384615389</v>
      </c>
      <c r="Q11" s="82">
        <f t="shared" si="12"/>
        <v>9.2430886999262246E-2</v>
      </c>
      <c r="R11" s="23">
        <f t="shared" si="13"/>
        <v>18.643263692307691</v>
      </c>
      <c r="S11" s="23">
        <f t="shared" si="14"/>
        <v>0.46215443499631115</v>
      </c>
      <c r="T11" s="81">
        <f t="shared" si="15"/>
        <v>17.711100507692311</v>
      </c>
      <c r="U11" s="82">
        <f t="shared" si="16"/>
        <v>0.43904671324649569</v>
      </c>
      <c r="W11" s="36"/>
    </row>
    <row r="12" spans="1:23" x14ac:dyDescent="0.3">
      <c r="A12" s="16">
        <f t="shared" si="17"/>
        <v>4</v>
      </c>
      <c r="B12" s="60">
        <v>29427.34</v>
      </c>
      <c r="C12" s="61"/>
      <c r="D12" s="60">
        <f t="shared" si="18"/>
        <v>38067.207024000003</v>
      </c>
      <c r="E12" s="64">
        <f t="shared" si="0"/>
        <v>943.66141274519771</v>
      </c>
      <c r="F12" s="60">
        <f t="shared" si="1"/>
        <v>3172.2672520000001</v>
      </c>
      <c r="G12" s="64">
        <f t="shared" si="2"/>
        <v>78.638451062099804</v>
      </c>
      <c r="H12" s="60">
        <f t="shared" si="3"/>
        <v>0</v>
      </c>
      <c r="I12" s="64">
        <f t="shared" si="4"/>
        <v>0</v>
      </c>
      <c r="J12" s="60">
        <f t="shared" si="5"/>
        <v>0</v>
      </c>
      <c r="K12" s="64">
        <f t="shared" si="6"/>
        <v>0</v>
      </c>
      <c r="L12" s="81">
        <f t="shared" si="7"/>
        <v>19.264780882591094</v>
      </c>
      <c r="M12" s="82">
        <f t="shared" si="8"/>
        <v>0.47756144369696241</v>
      </c>
      <c r="N12" s="81">
        <f t="shared" si="9"/>
        <v>9.6323904412955468</v>
      </c>
      <c r="O12" s="82">
        <f t="shared" si="10"/>
        <v>0.2387807218484812</v>
      </c>
      <c r="P12" s="81">
        <f t="shared" si="11"/>
        <v>3.8529561765182185</v>
      </c>
      <c r="Q12" s="82">
        <f t="shared" si="12"/>
        <v>9.5512288739392479E-2</v>
      </c>
      <c r="R12" s="23">
        <f t="shared" si="13"/>
        <v>19.264780882591094</v>
      </c>
      <c r="S12" s="23">
        <f t="shared" si="14"/>
        <v>0.47756144369696241</v>
      </c>
      <c r="T12" s="81">
        <f t="shared" si="15"/>
        <v>18.301541838461539</v>
      </c>
      <c r="U12" s="82">
        <f t="shared" si="16"/>
        <v>0.4536833715121143</v>
      </c>
      <c r="W12" s="36"/>
    </row>
    <row r="13" spans="1:23" x14ac:dyDescent="0.3">
      <c r="A13" s="16">
        <f t="shared" si="17"/>
        <v>5</v>
      </c>
      <c r="B13" s="60">
        <v>30630.09</v>
      </c>
      <c r="C13" s="61"/>
      <c r="D13" s="60">
        <f>B13*$U$2</f>
        <v>39623.084424000001</v>
      </c>
      <c r="E13" s="64">
        <f t="shared" si="0"/>
        <v>982.23060602530006</v>
      </c>
      <c r="F13" s="60">
        <f t="shared" si="1"/>
        <v>3301.9237020000005</v>
      </c>
      <c r="G13" s="64">
        <f t="shared" si="2"/>
        <v>81.852550502108343</v>
      </c>
      <c r="H13" s="60">
        <f t="shared" si="3"/>
        <v>0</v>
      </c>
      <c r="I13" s="64">
        <f t="shared" si="4"/>
        <v>0</v>
      </c>
      <c r="J13" s="60">
        <f t="shared" si="5"/>
        <v>0</v>
      </c>
      <c r="K13" s="64">
        <f t="shared" si="6"/>
        <v>0</v>
      </c>
      <c r="L13" s="81">
        <f t="shared" si="7"/>
        <v>20.052168230769229</v>
      </c>
      <c r="M13" s="82">
        <f t="shared" si="8"/>
        <v>0.49708026620713558</v>
      </c>
      <c r="N13" s="81">
        <f t="shared" si="9"/>
        <v>10.026084115384615</v>
      </c>
      <c r="O13" s="82">
        <f t="shared" si="10"/>
        <v>0.24854013310356779</v>
      </c>
      <c r="P13" s="81">
        <f t="shared" si="11"/>
        <v>4.0104336461538459</v>
      </c>
      <c r="Q13" s="82">
        <f t="shared" si="12"/>
        <v>9.9416053241427119E-2</v>
      </c>
      <c r="R13" s="23">
        <f t="shared" si="13"/>
        <v>20.052168230769233</v>
      </c>
      <c r="S13" s="23">
        <f t="shared" si="14"/>
        <v>0.49708026620713569</v>
      </c>
      <c r="T13" s="81">
        <f t="shared" si="15"/>
        <v>19.049559819230769</v>
      </c>
      <c r="U13" s="82">
        <f t="shared" si="16"/>
        <v>0.47222625289677883</v>
      </c>
      <c r="W13" s="36"/>
    </row>
    <row r="14" spans="1:23" x14ac:dyDescent="0.3">
      <c r="A14" s="16">
        <f t="shared" si="17"/>
        <v>6</v>
      </c>
      <c r="B14" s="60">
        <v>30630.09</v>
      </c>
      <c r="C14" s="61"/>
      <c r="D14" s="60">
        <f t="shared" si="18"/>
        <v>39623.084424000001</v>
      </c>
      <c r="E14" s="64">
        <f t="shared" si="0"/>
        <v>982.23060602530006</v>
      </c>
      <c r="F14" s="60">
        <f t="shared" si="1"/>
        <v>3301.9237020000005</v>
      </c>
      <c r="G14" s="64">
        <f t="shared" si="2"/>
        <v>81.852550502108343</v>
      </c>
      <c r="H14" s="60">
        <f t="shared" si="3"/>
        <v>0</v>
      </c>
      <c r="I14" s="64">
        <f t="shared" si="4"/>
        <v>0</v>
      </c>
      <c r="J14" s="60">
        <f t="shared" si="5"/>
        <v>0</v>
      </c>
      <c r="K14" s="64">
        <f t="shared" si="6"/>
        <v>0</v>
      </c>
      <c r="L14" s="81">
        <f t="shared" si="7"/>
        <v>20.052168230769229</v>
      </c>
      <c r="M14" s="82">
        <f t="shared" si="8"/>
        <v>0.49708026620713558</v>
      </c>
      <c r="N14" s="81">
        <f t="shared" si="9"/>
        <v>10.026084115384615</v>
      </c>
      <c r="O14" s="82">
        <f t="shared" si="10"/>
        <v>0.24854013310356779</v>
      </c>
      <c r="P14" s="81">
        <f t="shared" si="11"/>
        <v>4.0104336461538459</v>
      </c>
      <c r="Q14" s="82">
        <f t="shared" si="12"/>
        <v>9.9416053241427119E-2</v>
      </c>
      <c r="R14" s="23">
        <f t="shared" si="13"/>
        <v>20.052168230769233</v>
      </c>
      <c r="S14" s="23">
        <f t="shared" si="14"/>
        <v>0.49708026620713569</v>
      </c>
      <c r="T14" s="81">
        <f t="shared" si="15"/>
        <v>19.049559819230769</v>
      </c>
      <c r="U14" s="82">
        <f t="shared" si="16"/>
        <v>0.47222625289677883</v>
      </c>
      <c r="W14" s="36"/>
    </row>
    <row r="15" spans="1:23" x14ac:dyDescent="0.3">
      <c r="A15" s="16">
        <f t="shared" si="17"/>
        <v>7</v>
      </c>
      <c r="B15" s="60">
        <v>31832.43</v>
      </c>
      <c r="C15" s="61"/>
      <c r="D15" s="60">
        <f t="shared" si="18"/>
        <v>41178.431448000003</v>
      </c>
      <c r="E15" s="64">
        <f t="shared" si="0"/>
        <v>1020.7866516277929</v>
      </c>
      <c r="F15" s="60">
        <f t="shared" si="1"/>
        <v>3431.5359539999999</v>
      </c>
      <c r="G15" s="64">
        <f t="shared" si="2"/>
        <v>85.065554302316073</v>
      </c>
      <c r="H15" s="60">
        <f t="shared" si="3"/>
        <v>0</v>
      </c>
      <c r="I15" s="64">
        <f t="shared" si="4"/>
        <v>0</v>
      </c>
      <c r="J15" s="60">
        <f t="shared" si="5"/>
        <v>0</v>
      </c>
      <c r="K15" s="64">
        <f t="shared" si="6"/>
        <v>0</v>
      </c>
      <c r="L15" s="81">
        <f t="shared" si="7"/>
        <v>20.839287170040489</v>
      </c>
      <c r="M15" s="82">
        <f t="shared" si="8"/>
        <v>0.51659243503430818</v>
      </c>
      <c r="N15" s="81">
        <f t="shared" si="9"/>
        <v>10.419643585020244</v>
      </c>
      <c r="O15" s="82">
        <f t="shared" si="10"/>
        <v>0.25829621751715409</v>
      </c>
      <c r="P15" s="81">
        <f t="shared" si="11"/>
        <v>4.1678574340080976</v>
      </c>
      <c r="Q15" s="82">
        <f t="shared" si="12"/>
        <v>0.10331848700686164</v>
      </c>
      <c r="R15" s="23">
        <f t="shared" si="13"/>
        <v>20.839287170040485</v>
      </c>
      <c r="S15" s="23">
        <f t="shared" si="14"/>
        <v>0.51659243503430807</v>
      </c>
      <c r="T15" s="81">
        <f t="shared" si="15"/>
        <v>19.797322811538464</v>
      </c>
      <c r="U15" s="82">
        <f t="shared" si="16"/>
        <v>0.49076281328259275</v>
      </c>
      <c r="W15" s="36"/>
    </row>
    <row r="16" spans="1:23" x14ac:dyDescent="0.3">
      <c r="A16" s="16">
        <f t="shared" si="17"/>
        <v>8</v>
      </c>
      <c r="B16" s="60">
        <v>31832.43</v>
      </c>
      <c r="C16" s="61"/>
      <c r="D16" s="60">
        <f t="shared" si="18"/>
        <v>41178.431448000003</v>
      </c>
      <c r="E16" s="64">
        <f t="shared" si="0"/>
        <v>1020.7866516277929</v>
      </c>
      <c r="F16" s="60">
        <f t="shared" si="1"/>
        <v>3431.5359539999999</v>
      </c>
      <c r="G16" s="64">
        <f t="shared" si="2"/>
        <v>85.065554302316073</v>
      </c>
      <c r="H16" s="60">
        <f t="shared" si="3"/>
        <v>0</v>
      </c>
      <c r="I16" s="64">
        <f t="shared" si="4"/>
        <v>0</v>
      </c>
      <c r="J16" s="60">
        <f t="shared" si="5"/>
        <v>0</v>
      </c>
      <c r="K16" s="64">
        <f t="shared" si="6"/>
        <v>0</v>
      </c>
      <c r="L16" s="81">
        <f t="shared" si="7"/>
        <v>20.839287170040489</v>
      </c>
      <c r="M16" s="82">
        <f t="shared" si="8"/>
        <v>0.51659243503430818</v>
      </c>
      <c r="N16" s="81">
        <f t="shared" si="9"/>
        <v>10.419643585020244</v>
      </c>
      <c r="O16" s="82">
        <f t="shared" si="10"/>
        <v>0.25829621751715409</v>
      </c>
      <c r="P16" s="81">
        <f t="shared" si="11"/>
        <v>4.1678574340080976</v>
      </c>
      <c r="Q16" s="82">
        <f t="shared" si="12"/>
        <v>0.10331848700686164</v>
      </c>
      <c r="R16" s="23">
        <f t="shared" si="13"/>
        <v>20.839287170040485</v>
      </c>
      <c r="S16" s="23">
        <f t="shared" si="14"/>
        <v>0.51659243503430807</v>
      </c>
      <c r="T16" s="81">
        <f t="shared" si="15"/>
        <v>19.797322811538464</v>
      </c>
      <c r="U16" s="82">
        <f t="shared" si="16"/>
        <v>0.49076281328259275</v>
      </c>
      <c r="W16" s="36"/>
    </row>
    <row r="17" spans="1:23" x14ac:dyDescent="0.3">
      <c r="A17" s="16">
        <f t="shared" si="17"/>
        <v>9</v>
      </c>
      <c r="B17" s="60">
        <v>33034.800000000003</v>
      </c>
      <c r="C17" s="61"/>
      <c r="D17" s="60">
        <f t="shared" si="18"/>
        <v>42733.817280000003</v>
      </c>
      <c r="E17" s="64">
        <f t="shared" si="0"/>
        <v>1059.3436592554767</v>
      </c>
      <c r="F17" s="60">
        <f t="shared" si="1"/>
        <v>3561.1514400000005</v>
      </c>
      <c r="G17" s="64">
        <f t="shared" si="2"/>
        <v>88.278638271289722</v>
      </c>
      <c r="H17" s="60">
        <f t="shared" si="3"/>
        <v>0</v>
      </c>
      <c r="I17" s="64">
        <f t="shared" si="4"/>
        <v>0</v>
      </c>
      <c r="J17" s="60">
        <f t="shared" si="5"/>
        <v>0</v>
      </c>
      <c r="K17" s="64">
        <f t="shared" si="6"/>
        <v>0</v>
      </c>
      <c r="L17" s="81">
        <f t="shared" si="7"/>
        <v>21.626425748987856</v>
      </c>
      <c r="M17" s="82">
        <f t="shared" si="8"/>
        <v>0.53610509071633439</v>
      </c>
      <c r="N17" s="81">
        <f t="shared" si="9"/>
        <v>10.813212874493928</v>
      </c>
      <c r="O17" s="82">
        <f t="shared" si="10"/>
        <v>0.26805254535816719</v>
      </c>
      <c r="P17" s="81">
        <f t="shared" si="11"/>
        <v>4.3252851497975708</v>
      </c>
      <c r="Q17" s="82">
        <f t="shared" si="12"/>
        <v>0.10722101814326686</v>
      </c>
      <c r="R17" s="23">
        <f t="shared" si="13"/>
        <v>21.626425748987856</v>
      </c>
      <c r="S17" s="23">
        <f t="shared" si="14"/>
        <v>0.53610509071633439</v>
      </c>
      <c r="T17" s="81">
        <f t="shared" si="15"/>
        <v>20.545104461538465</v>
      </c>
      <c r="U17" s="82">
        <f t="shared" si="16"/>
        <v>0.50929983618051766</v>
      </c>
      <c r="W17" s="36"/>
    </row>
    <row r="18" spans="1:23" x14ac:dyDescent="0.3">
      <c r="A18" s="16">
        <f t="shared" si="17"/>
        <v>10</v>
      </c>
      <c r="B18" s="60">
        <v>33116.01</v>
      </c>
      <c r="C18" s="61"/>
      <c r="D18" s="60">
        <f t="shared" si="18"/>
        <v>42838.870536000002</v>
      </c>
      <c r="E18" s="64">
        <f t="shared" si="0"/>
        <v>1061.9478614473512</v>
      </c>
      <c r="F18" s="60">
        <f t="shared" si="1"/>
        <v>3569.905878</v>
      </c>
      <c r="G18" s="64">
        <f t="shared" si="2"/>
        <v>88.495655120612597</v>
      </c>
      <c r="H18" s="60">
        <f t="shared" si="3"/>
        <v>0</v>
      </c>
      <c r="I18" s="64">
        <f t="shared" si="4"/>
        <v>0</v>
      </c>
      <c r="J18" s="60">
        <f t="shared" si="5"/>
        <v>0</v>
      </c>
      <c r="K18" s="64">
        <f t="shared" si="6"/>
        <v>0</v>
      </c>
      <c r="L18" s="81">
        <f t="shared" si="7"/>
        <v>21.679590352226722</v>
      </c>
      <c r="M18" s="82">
        <f t="shared" si="8"/>
        <v>0.53742300680533972</v>
      </c>
      <c r="N18" s="81">
        <f t="shared" si="9"/>
        <v>10.839795176113361</v>
      </c>
      <c r="O18" s="82">
        <f t="shared" si="10"/>
        <v>0.26871150340266986</v>
      </c>
      <c r="P18" s="81">
        <f t="shared" si="11"/>
        <v>4.3359180704453442</v>
      </c>
      <c r="Q18" s="82">
        <f t="shared" si="12"/>
        <v>0.10748460136106792</v>
      </c>
      <c r="R18" s="23">
        <f t="shared" si="13"/>
        <v>21.679590352226722</v>
      </c>
      <c r="S18" s="23">
        <f t="shared" si="14"/>
        <v>0.53742300680533972</v>
      </c>
      <c r="T18" s="81">
        <f t="shared" si="15"/>
        <v>20.595610834615385</v>
      </c>
      <c r="U18" s="82">
        <f t="shared" si="16"/>
        <v>0.51055185646507273</v>
      </c>
      <c r="W18" s="36"/>
    </row>
    <row r="19" spans="1:23" x14ac:dyDescent="0.3">
      <c r="A19" s="16">
        <f t="shared" si="17"/>
        <v>11</v>
      </c>
      <c r="B19" s="60">
        <v>34237.14</v>
      </c>
      <c r="C19" s="61"/>
      <c r="D19" s="60">
        <f t="shared" si="18"/>
        <v>44289.164304000005</v>
      </c>
      <c r="E19" s="64">
        <f t="shared" si="0"/>
        <v>1097.8997048579695</v>
      </c>
      <c r="F19" s="60">
        <f t="shared" si="1"/>
        <v>3690.763692</v>
      </c>
      <c r="G19" s="64">
        <f t="shared" si="2"/>
        <v>91.491642071497452</v>
      </c>
      <c r="H19" s="60">
        <f t="shared" si="3"/>
        <v>0</v>
      </c>
      <c r="I19" s="64">
        <f t="shared" si="4"/>
        <v>0</v>
      </c>
      <c r="J19" s="60">
        <f t="shared" si="5"/>
        <v>0</v>
      </c>
      <c r="K19" s="64">
        <f t="shared" si="6"/>
        <v>0</v>
      </c>
      <c r="L19" s="81">
        <f t="shared" si="7"/>
        <v>22.413544688259112</v>
      </c>
      <c r="M19" s="82">
        <f t="shared" si="8"/>
        <v>0.55561725954350683</v>
      </c>
      <c r="N19" s="81">
        <f t="shared" si="9"/>
        <v>11.206772344129556</v>
      </c>
      <c r="O19" s="82">
        <f t="shared" si="10"/>
        <v>0.27780862977175341</v>
      </c>
      <c r="P19" s="81">
        <f t="shared" si="11"/>
        <v>4.4827089376518225</v>
      </c>
      <c r="Q19" s="82">
        <f t="shared" si="12"/>
        <v>0.11112345190870138</v>
      </c>
      <c r="R19" s="23">
        <f t="shared" si="13"/>
        <v>22.413544688259108</v>
      </c>
      <c r="S19" s="23">
        <f t="shared" si="14"/>
        <v>0.55561725954350671</v>
      </c>
      <c r="T19" s="81">
        <f t="shared" si="15"/>
        <v>21.292867453846156</v>
      </c>
      <c r="U19" s="82">
        <f t="shared" si="16"/>
        <v>0.52783639656633152</v>
      </c>
      <c r="W19" s="36"/>
    </row>
    <row r="20" spans="1:23" x14ac:dyDescent="0.3">
      <c r="A20" s="16">
        <f t="shared" si="17"/>
        <v>12</v>
      </c>
      <c r="B20" s="60">
        <v>34587.39</v>
      </c>
      <c r="C20" s="61"/>
      <c r="D20" s="60">
        <f t="shared" si="18"/>
        <v>44742.247704000001</v>
      </c>
      <c r="E20" s="64">
        <f t="shared" si="0"/>
        <v>1109.1313489621939</v>
      </c>
      <c r="F20" s="60">
        <f t="shared" si="1"/>
        <v>3728.520642</v>
      </c>
      <c r="G20" s="64">
        <f t="shared" si="2"/>
        <v>92.427612413516144</v>
      </c>
      <c r="H20" s="60">
        <f t="shared" si="3"/>
        <v>0</v>
      </c>
      <c r="I20" s="64">
        <f t="shared" si="4"/>
        <v>0</v>
      </c>
      <c r="J20" s="60">
        <f t="shared" si="5"/>
        <v>0</v>
      </c>
      <c r="K20" s="64">
        <f t="shared" si="6"/>
        <v>0</v>
      </c>
      <c r="L20" s="81">
        <f t="shared" si="7"/>
        <v>22.64283790688259</v>
      </c>
      <c r="M20" s="82">
        <f t="shared" si="8"/>
        <v>0.56130128996062434</v>
      </c>
      <c r="N20" s="81">
        <f t="shared" si="9"/>
        <v>11.321418953441295</v>
      </c>
      <c r="O20" s="82">
        <f t="shared" si="10"/>
        <v>0.28065064498031217</v>
      </c>
      <c r="P20" s="81">
        <f t="shared" si="11"/>
        <v>4.5285675813765183</v>
      </c>
      <c r="Q20" s="82">
        <f t="shared" si="12"/>
        <v>0.11226025799212487</v>
      </c>
      <c r="R20" s="23">
        <f t="shared" si="13"/>
        <v>22.64283790688259</v>
      </c>
      <c r="S20" s="23">
        <f t="shared" si="14"/>
        <v>0.56130128996062434</v>
      </c>
      <c r="T20" s="81">
        <f t="shared" si="15"/>
        <v>21.510696011538464</v>
      </c>
      <c r="U20" s="82">
        <f t="shared" si="16"/>
        <v>0.53323622546259319</v>
      </c>
      <c r="W20" s="36"/>
    </row>
    <row r="21" spans="1:23" x14ac:dyDescent="0.3">
      <c r="A21" s="16">
        <f t="shared" si="17"/>
        <v>13</v>
      </c>
      <c r="B21" s="60">
        <v>35439.480000000003</v>
      </c>
      <c r="C21" s="61"/>
      <c r="D21" s="60">
        <f t="shared" si="18"/>
        <v>45844.511328000008</v>
      </c>
      <c r="E21" s="64">
        <f t="shared" si="0"/>
        <v>1136.4557504604625</v>
      </c>
      <c r="F21" s="60">
        <f t="shared" si="1"/>
        <v>3820.3759440000008</v>
      </c>
      <c r="G21" s="64">
        <f t="shared" si="2"/>
        <v>94.70464587170521</v>
      </c>
      <c r="H21" s="60">
        <f t="shared" si="3"/>
        <v>0</v>
      </c>
      <c r="I21" s="64">
        <f t="shared" si="4"/>
        <v>0</v>
      </c>
      <c r="J21" s="60">
        <f t="shared" si="5"/>
        <v>0</v>
      </c>
      <c r="K21" s="64">
        <f t="shared" si="6"/>
        <v>0</v>
      </c>
      <c r="L21" s="81">
        <f t="shared" si="7"/>
        <v>23.200663627530368</v>
      </c>
      <c r="M21" s="82">
        <f t="shared" si="8"/>
        <v>0.57512942837067937</v>
      </c>
      <c r="N21" s="81">
        <f t="shared" si="9"/>
        <v>11.600331813765184</v>
      </c>
      <c r="O21" s="82">
        <f t="shared" si="10"/>
        <v>0.28756471418533969</v>
      </c>
      <c r="P21" s="81">
        <f t="shared" si="11"/>
        <v>4.6401327255060734</v>
      </c>
      <c r="Q21" s="82">
        <f t="shared" si="12"/>
        <v>0.11502588567413587</v>
      </c>
      <c r="R21" s="23">
        <f t="shared" si="13"/>
        <v>23.200663627530368</v>
      </c>
      <c r="S21" s="23">
        <f t="shared" si="14"/>
        <v>0.57512942837067937</v>
      </c>
      <c r="T21" s="81">
        <f t="shared" si="15"/>
        <v>22.040630446153848</v>
      </c>
      <c r="U21" s="82">
        <f t="shared" si="16"/>
        <v>0.54637295695214538</v>
      </c>
      <c r="W21" s="36"/>
    </row>
    <row r="22" spans="1:23" x14ac:dyDescent="0.3">
      <c r="A22" s="16">
        <f t="shared" si="17"/>
        <v>14</v>
      </c>
      <c r="B22" s="60">
        <v>36058.730000000003</v>
      </c>
      <c r="C22" s="61"/>
      <c r="D22" s="60">
        <f t="shared" si="18"/>
        <v>46645.573128000004</v>
      </c>
      <c r="E22" s="64">
        <f t="shared" si="0"/>
        <v>1156.3135537767819</v>
      </c>
      <c r="F22" s="60">
        <f t="shared" si="1"/>
        <v>3887.1310940000008</v>
      </c>
      <c r="G22" s="64">
        <f t="shared" si="2"/>
        <v>96.359462814731842</v>
      </c>
      <c r="H22" s="60">
        <f t="shared" si="3"/>
        <v>0</v>
      </c>
      <c r="I22" s="64">
        <f t="shared" si="4"/>
        <v>0</v>
      </c>
      <c r="J22" s="60">
        <f t="shared" si="5"/>
        <v>0</v>
      </c>
      <c r="K22" s="64">
        <f t="shared" si="6"/>
        <v>0</v>
      </c>
      <c r="L22" s="81">
        <f t="shared" si="7"/>
        <v>23.606059275303647</v>
      </c>
      <c r="M22" s="82">
        <f t="shared" si="8"/>
        <v>0.58517892397610427</v>
      </c>
      <c r="N22" s="81">
        <f t="shared" si="9"/>
        <v>11.803029637651823</v>
      </c>
      <c r="O22" s="82">
        <f t="shared" si="10"/>
        <v>0.29258946198805214</v>
      </c>
      <c r="P22" s="81">
        <f t="shared" si="11"/>
        <v>4.7212118550607292</v>
      </c>
      <c r="Q22" s="82">
        <f t="shared" si="12"/>
        <v>0.11703578479522084</v>
      </c>
      <c r="R22" s="23">
        <f t="shared" si="13"/>
        <v>23.606059275303647</v>
      </c>
      <c r="S22" s="23">
        <f t="shared" si="14"/>
        <v>0.58517892397610427</v>
      </c>
      <c r="T22" s="81">
        <f t="shared" si="15"/>
        <v>22.425756311538464</v>
      </c>
      <c r="U22" s="82">
        <f t="shared" si="16"/>
        <v>0.55591997777729896</v>
      </c>
      <c r="W22" s="36"/>
    </row>
    <row r="23" spans="1:23" x14ac:dyDescent="0.3">
      <c r="A23" s="16">
        <f t="shared" si="17"/>
        <v>15</v>
      </c>
      <c r="B23" s="60">
        <v>36641.86</v>
      </c>
      <c r="C23" s="61"/>
      <c r="D23" s="60">
        <f t="shared" si="18"/>
        <v>47399.910096000007</v>
      </c>
      <c r="E23" s="64">
        <f t="shared" si="0"/>
        <v>1175.0130787632097</v>
      </c>
      <c r="F23" s="60">
        <f t="shared" si="1"/>
        <v>3949.9925080000003</v>
      </c>
      <c r="G23" s="64">
        <f t="shared" si="2"/>
        <v>97.917756563600804</v>
      </c>
      <c r="H23" s="60">
        <f t="shared" si="3"/>
        <v>0</v>
      </c>
      <c r="I23" s="64">
        <f t="shared" si="4"/>
        <v>0</v>
      </c>
      <c r="J23" s="60">
        <f t="shared" si="5"/>
        <v>0</v>
      </c>
      <c r="K23" s="64">
        <f t="shared" si="6"/>
        <v>0</v>
      </c>
      <c r="L23" s="81">
        <f t="shared" si="7"/>
        <v>23.98780875303644</v>
      </c>
      <c r="M23" s="82">
        <f t="shared" si="8"/>
        <v>0.59464224633765672</v>
      </c>
      <c r="N23" s="81">
        <f t="shared" si="9"/>
        <v>11.99390437651822</v>
      </c>
      <c r="O23" s="82">
        <f t="shared" si="10"/>
        <v>0.29732112316882836</v>
      </c>
      <c r="P23" s="81">
        <f t="shared" si="11"/>
        <v>4.7975617506072883</v>
      </c>
      <c r="Q23" s="82">
        <f t="shared" si="12"/>
        <v>0.11892844926753136</v>
      </c>
      <c r="R23" s="23">
        <f t="shared" si="13"/>
        <v>23.98780875303644</v>
      </c>
      <c r="S23" s="23">
        <f t="shared" si="14"/>
        <v>0.59464224633765672</v>
      </c>
      <c r="T23" s="81">
        <f t="shared" si="15"/>
        <v>22.788418315384618</v>
      </c>
      <c r="U23" s="82">
        <f t="shared" si="16"/>
        <v>0.56491013402077395</v>
      </c>
      <c r="W23" s="36"/>
    </row>
    <row r="24" spans="1:23" x14ac:dyDescent="0.3">
      <c r="A24" s="16">
        <f t="shared" si="17"/>
        <v>16</v>
      </c>
      <c r="B24" s="60">
        <v>37530.080000000002</v>
      </c>
      <c r="C24" s="61"/>
      <c r="D24" s="60">
        <f t="shared" si="18"/>
        <v>48548.911488000005</v>
      </c>
      <c r="E24" s="64">
        <f t="shared" si="0"/>
        <v>1203.4960792664335</v>
      </c>
      <c r="F24" s="60">
        <f t="shared" si="1"/>
        <v>4045.7426240000004</v>
      </c>
      <c r="G24" s="64">
        <f t="shared" si="2"/>
        <v>100.29133993886947</v>
      </c>
      <c r="H24" s="60">
        <f t="shared" si="3"/>
        <v>0</v>
      </c>
      <c r="I24" s="64">
        <f t="shared" si="4"/>
        <v>0</v>
      </c>
      <c r="J24" s="60">
        <f t="shared" si="5"/>
        <v>0</v>
      </c>
      <c r="K24" s="64">
        <f t="shared" si="6"/>
        <v>0</v>
      </c>
      <c r="L24" s="81">
        <f t="shared" si="7"/>
        <v>24.569287190283404</v>
      </c>
      <c r="M24" s="82">
        <f t="shared" si="8"/>
        <v>0.60905672027653524</v>
      </c>
      <c r="N24" s="81">
        <f t="shared" si="9"/>
        <v>12.284643595141702</v>
      </c>
      <c r="O24" s="82">
        <f t="shared" si="10"/>
        <v>0.30452836013826762</v>
      </c>
      <c r="P24" s="81">
        <f t="shared" si="11"/>
        <v>4.9138574380566808</v>
      </c>
      <c r="Q24" s="82">
        <f t="shared" si="12"/>
        <v>0.12181134405530705</v>
      </c>
      <c r="R24" s="23">
        <f t="shared" si="13"/>
        <v>24.569287190283404</v>
      </c>
      <c r="S24" s="23">
        <f t="shared" si="14"/>
        <v>0.60905672027653524</v>
      </c>
      <c r="T24" s="81">
        <f t="shared" si="15"/>
        <v>23.340822830769234</v>
      </c>
      <c r="U24" s="82">
        <f t="shared" si="16"/>
        <v>0.57860388426270848</v>
      </c>
      <c r="W24" s="36"/>
    </row>
    <row r="25" spans="1:23" x14ac:dyDescent="0.3">
      <c r="A25" s="16">
        <f t="shared" si="17"/>
        <v>17</v>
      </c>
      <c r="B25" s="60">
        <v>37844.61</v>
      </c>
      <c r="C25" s="61"/>
      <c r="D25" s="60">
        <f t="shared" si="18"/>
        <v>48955.787496000004</v>
      </c>
      <c r="E25" s="64">
        <f t="shared" si="0"/>
        <v>1213.5822720433121</v>
      </c>
      <c r="F25" s="60">
        <f t="shared" si="1"/>
        <v>4079.6489580000007</v>
      </c>
      <c r="G25" s="64">
        <f t="shared" si="2"/>
        <v>101.13185600360934</v>
      </c>
      <c r="H25" s="60">
        <f t="shared" si="3"/>
        <v>0</v>
      </c>
      <c r="I25" s="64">
        <f t="shared" si="4"/>
        <v>0</v>
      </c>
      <c r="J25" s="60">
        <f t="shared" si="5"/>
        <v>0</v>
      </c>
      <c r="K25" s="64">
        <f t="shared" si="6"/>
        <v>0</v>
      </c>
      <c r="L25" s="81">
        <f t="shared" si="7"/>
        <v>24.775196101214576</v>
      </c>
      <c r="M25" s="82">
        <f t="shared" si="8"/>
        <v>0.61416106884782995</v>
      </c>
      <c r="N25" s="81">
        <f t="shared" si="9"/>
        <v>12.387598050607288</v>
      </c>
      <c r="O25" s="82">
        <f t="shared" si="10"/>
        <v>0.30708053442391497</v>
      </c>
      <c r="P25" s="81">
        <f t="shared" si="11"/>
        <v>4.9550392202429148</v>
      </c>
      <c r="Q25" s="82">
        <f t="shared" si="12"/>
        <v>0.12283221376956598</v>
      </c>
      <c r="R25" s="23">
        <f t="shared" si="13"/>
        <v>24.775196101214576</v>
      </c>
      <c r="S25" s="23">
        <f t="shared" si="14"/>
        <v>0.61416106884782995</v>
      </c>
      <c r="T25" s="81">
        <f t="shared" si="15"/>
        <v>23.536436296153848</v>
      </c>
      <c r="U25" s="82">
        <f t="shared" si="16"/>
        <v>0.58345301540543848</v>
      </c>
      <c r="W25" s="36"/>
    </row>
    <row r="26" spans="1:23" x14ac:dyDescent="0.3">
      <c r="A26" s="16">
        <f t="shared" si="17"/>
        <v>18</v>
      </c>
      <c r="B26" s="60">
        <v>39001.449999999997</v>
      </c>
      <c r="C26" s="61"/>
      <c r="D26" s="60">
        <f t="shared" si="18"/>
        <v>50452.275719999998</v>
      </c>
      <c r="E26" s="64">
        <f t="shared" si="0"/>
        <v>1250.6792461062123</v>
      </c>
      <c r="F26" s="60">
        <f t="shared" si="1"/>
        <v>4204.3563100000001</v>
      </c>
      <c r="G26" s="64">
        <f t="shared" si="2"/>
        <v>104.22327050885104</v>
      </c>
      <c r="H26" s="60">
        <f t="shared" si="3"/>
        <v>0</v>
      </c>
      <c r="I26" s="64">
        <f t="shared" si="4"/>
        <v>0</v>
      </c>
      <c r="J26" s="60">
        <f t="shared" si="5"/>
        <v>0</v>
      </c>
      <c r="K26" s="64">
        <f t="shared" si="6"/>
        <v>0</v>
      </c>
      <c r="L26" s="81">
        <f t="shared" si="7"/>
        <v>25.532528198380565</v>
      </c>
      <c r="M26" s="82">
        <f t="shared" si="8"/>
        <v>0.6329348411468686</v>
      </c>
      <c r="N26" s="81">
        <f t="shared" si="9"/>
        <v>12.766264099190282</v>
      </c>
      <c r="O26" s="82">
        <f t="shared" si="10"/>
        <v>0.3164674205734343</v>
      </c>
      <c r="P26" s="81">
        <f t="shared" si="11"/>
        <v>5.1065056396761133</v>
      </c>
      <c r="Q26" s="82">
        <f t="shared" si="12"/>
        <v>0.12658696822937374</v>
      </c>
      <c r="R26" s="23">
        <f t="shared" si="13"/>
        <v>25.532528198380568</v>
      </c>
      <c r="S26" s="23">
        <f t="shared" si="14"/>
        <v>0.63293484114686871</v>
      </c>
      <c r="T26" s="81">
        <f t="shared" si="15"/>
        <v>24.255901788461536</v>
      </c>
      <c r="U26" s="82">
        <f t="shared" si="16"/>
        <v>0.60128809908952519</v>
      </c>
      <c r="W26" s="36"/>
    </row>
    <row r="27" spans="1:23" x14ac:dyDescent="0.3">
      <c r="A27" s="16">
        <f t="shared" si="17"/>
        <v>19</v>
      </c>
      <c r="B27" s="60">
        <v>39046.949999999997</v>
      </c>
      <c r="C27" s="61"/>
      <c r="D27" s="60">
        <f t="shared" si="18"/>
        <v>50511.13452</v>
      </c>
      <c r="E27" s="64">
        <f t="shared" si="0"/>
        <v>1252.1383176458048</v>
      </c>
      <c r="F27" s="60">
        <f t="shared" si="1"/>
        <v>4209.2612100000006</v>
      </c>
      <c r="G27" s="64">
        <f t="shared" si="2"/>
        <v>104.34485980381707</v>
      </c>
      <c r="H27" s="60">
        <f t="shared" si="3"/>
        <v>0</v>
      </c>
      <c r="I27" s="64">
        <f t="shared" si="4"/>
        <v>0</v>
      </c>
      <c r="J27" s="60">
        <f t="shared" si="5"/>
        <v>0</v>
      </c>
      <c r="K27" s="64">
        <f t="shared" si="6"/>
        <v>0</v>
      </c>
      <c r="L27" s="81">
        <f t="shared" si="7"/>
        <v>25.562315040485831</v>
      </c>
      <c r="M27" s="82">
        <f t="shared" si="8"/>
        <v>0.6336732376750025</v>
      </c>
      <c r="N27" s="81">
        <f t="shared" si="9"/>
        <v>12.781157520242916</v>
      </c>
      <c r="O27" s="82">
        <f t="shared" si="10"/>
        <v>0.31683661883750125</v>
      </c>
      <c r="P27" s="81">
        <f t="shared" si="11"/>
        <v>5.1124630080971665</v>
      </c>
      <c r="Q27" s="82">
        <f t="shared" si="12"/>
        <v>0.12673464753500049</v>
      </c>
      <c r="R27" s="23">
        <f t="shared" si="13"/>
        <v>25.562315040485835</v>
      </c>
      <c r="S27" s="23">
        <f t="shared" si="14"/>
        <v>0.6336732376750025</v>
      </c>
      <c r="T27" s="81">
        <f t="shared" si="15"/>
        <v>24.284199288461537</v>
      </c>
      <c r="U27" s="82">
        <f t="shared" si="16"/>
        <v>0.60198957579125223</v>
      </c>
      <c r="W27" s="36"/>
    </row>
    <row r="28" spans="1:23" x14ac:dyDescent="0.3">
      <c r="A28" s="16">
        <f t="shared" si="17"/>
        <v>20</v>
      </c>
      <c r="B28" s="60">
        <v>40472.800000000003</v>
      </c>
      <c r="C28" s="61"/>
      <c r="D28" s="60">
        <f t="shared" si="18"/>
        <v>52355.614080000007</v>
      </c>
      <c r="E28" s="64">
        <f t="shared" si="0"/>
        <v>1297.8617715958644</v>
      </c>
      <c r="F28" s="60">
        <f t="shared" si="1"/>
        <v>4362.9678400000003</v>
      </c>
      <c r="G28" s="64">
        <f t="shared" si="2"/>
        <v>108.15514763298869</v>
      </c>
      <c r="H28" s="60">
        <f t="shared" si="3"/>
        <v>0</v>
      </c>
      <c r="I28" s="64">
        <f t="shared" si="4"/>
        <v>0</v>
      </c>
      <c r="J28" s="60">
        <f t="shared" si="5"/>
        <v>0</v>
      </c>
      <c r="K28" s="64">
        <f t="shared" si="6"/>
        <v>0</v>
      </c>
      <c r="L28" s="81">
        <f t="shared" si="7"/>
        <v>26.495756113360326</v>
      </c>
      <c r="M28" s="82">
        <f t="shared" si="8"/>
        <v>0.65681263744729967</v>
      </c>
      <c r="N28" s="81">
        <f t="shared" si="9"/>
        <v>13.247878056680163</v>
      </c>
      <c r="O28" s="82">
        <f t="shared" si="10"/>
        <v>0.32840631872364984</v>
      </c>
      <c r="P28" s="81">
        <f t="shared" si="11"/>
        <v>5.299151222672065</v>
      </c>
      <c r="Q28" s="82">
        <f t="shared" si="12"/>
        <v>0.13136252748945995</v>
      </c>
      <c r="R28" s="23">
        <f t="shared" si="13"/>
        <v>26.495756113360322</v>
      </c>
      <c r="S28" s="23">
        <f t="shared" si="14"/>
        <v>0.65681263744729967</v>
      </c>
      <c r="T28" s="81">
        <f t="shared" si="15"/>
        <v>25.170968307692309</v>
      </c>
      <c r="U28" s="82">
        <f t="shared" si="16"/>
        <v>0.62397200557493471</v>
      </c>
      <c r="W28" s="36"/>
    </row>
    <row r="29" spans="1:23" x14ac:dyDescent="0.3">
      <c r="A29" s="16">
        <f t="shared" si="17"/>
        <v>21</v>
      </c>
      <c r="B29" s="60">
        <v>40506.44</v>
      </c>
      <c r="C29" s="61"/>
      <c r="D29" s="60">
        <f t="shared" si="18"/>
        <v>52399.130784000008</v>
      </c>
      <c r="E29" s="64">
        <f t="shared" si="0"/>
        <v>1298.9405225099717</v>
      </c>
      <c r="F29" s="60">
        <f t="shared" si="1"/>
        <v>4366.5942320000004</v>
      </c>
      <c r="G29" s="64">
        <f t="shared" si="2"/>
        <v>108.24504354249764</v>
      </c>
      <c r="H29" s="60">
        <f t="shared" si="3"/>
        <v>0</v>
      </c>
      <c r="I29" s="64">
        <f t="shared" si="4"/>
        <v>0</v>
      </c>
      <c r="J29" s="60">
        <f t="shared" si="5"/>
        <v>0</v>
      </c>
      <c r="K29" s="64">
        <f t="shared" si="6"/>
        <v>0</v>
      </c>
      <c r="L29" s="81">
        <f t="shared" si="7"/>
        <v>26.517778736842111</v>
      </c>
      <c r="M29" s="82">
        <f t="shared" si="8"/>
        <v>0.65735856402326509</v>
      </c>
      <c r="N29" s="81">
        <f t="shared" si="9"/>
        <v>13.258889368421055</v>
      </c>
      <c r="O29" s="82">
        <f t="shared" si="10"/>
        <v>0.32867928201163255</v>
      </c>
      <c r="P29" s="81">
        <f t="shared" si="11"/>
        <v>5.3035557473684225</v>
      </c>
      <c r="Q29" s="82">
        <f t="shared" si="12"/>
        <v>0.13147171280465303</v>
      </c>
      <c r="R29" s="23">
        <f t="shared" si="13"/>
        <v>26.517778736842104</v>
      </c>
      <c r="S29" s="23">
        <f t="shared" si="14"/>
        <v>0.65735856402326487</v>
      </c>
      <c r="T29" s="81">
        <f t="shared" si="15"/>
        <v>25.191889800000006</v>
      </c>
      <c r="U29" s="82">
        <f t="shared" si="16"/>
        <v>0.62449063582210185</v>
      </c>
      <c r="W29" s="36"/>
    </row>
    <row r="30" spans="1:23" x14ac:dyDescent="0.3">
      <c r="A30" s="16">
        <f t="shared" si="17"/>
        <v>22</v>
      </c>
      <c r="B30" s="60">
        <v>41944.17</v>
      </c>
      <c r="C30" s="61"/>
      <c r="D30" s="60">
        <f t="shared" si="18"/>
        <v>54258.978311999999</v>
      </c>
      <c r="E30" s="64">
        <f t="shared" si="0"/>
        <v>1345.0449384356432</v>
      </c>
      <c r="F30" s="60">
        <f t="shared" si="1"/>
        <v>4521.5815259999999</v>
      </c>
      <c r="G30" s="64">
        <f t="shared" si="2"/>
        <v>112.08707820297026</v>
      </c>
      <c r="H30" s="60">
        <f t="shared" si="3"/>
        <v>0</v>
      </c>
      <c r="I30" s="64">
        <f t="shared" si="4"/>
        <v>0</v>
      </c>
      <c r="J30" s="60">
        <f t="shared" si="5"/>
        <v>0</v>
      </c>
      <c r="K30" s="64">
        <f t="shared" si="6"/>
        <v>0</v>
      </c>
      <c r="L30" s="81">
        <f t="shared" si="7"/>
        <v>27.458997121457489</v>
      </c>
      <c r="M30" s="82">
        <f t="shared" si="8"/>
        <v>0.68069075831763315</v>
      </c>
      <c r="N30" s="81">
        <f t="shared" si="9"/>
        <v>13.729498560728745</v>
      </c>
      <c r="O30" s="82">
        <f t="shared" si="10"/>
        <v>0.34034537915881657</v>
      </c>
      <c r="P30" s="81">
        <f t="shared" si="11"/>
        <v>5.4917994242914983</v>
      </c>
      <c r="Q30" s="82">
        <f t="shared" si="12"/>
        <v>0.13613815166352664</v>
      </c>
      <c r="R30" s="23">
        <f t="shared" si="13"/>
        <v>27.458997121457486</v>
      </c>
      <c r="S30" s="23">
        <f t="shared" si="14"/>
        <v>0.68069075831763304</v>
      </c>
      <c r="T30" s="81">
        <f t="shared" si="15"/>
        <v>26.086047265384614</v>
      </c>
      <c r="U30" s="82">
        <f t="shared" si="16"/>
        <v>0.64665622040175152</v>
      </c>
      <c r="W30" s="36"/>
    </row>
    <row r="31" spans="1:23" x14ac:dyDescent="0.3">
      <c r="A31" s="16">
        <f t="shared" si="17"/>
        <v>23</v>
      </c>
      <c r="B31" s="60">
        <v>43415.519999999997</v>
      </c>
      <c r="C31" s="61"/>
      <c r="D31" s="60">
        <f t="shared" si="18"/>
        <v>56162.316672000001</v>
      </c>
      <c r="E31" s="64">
        <f t="shared" si="0"/>
        <v>1392.2274639252948</v>
      </c>
      <c r="F31" s="60">
        <f t="shared" si="1"/>
        <v>4680.1930560000001</v>
      </c>
      <c r="G31" s="64">
        <f t="shared" si="2"/>
        <v>116.0189553271079</v>
      </c>
      <c r="H31" s="60">
        <f t="shared" si="3"/>
        <v>0</v>
      </c>
      <c r="I31" s="64">
        <f t="shared" si="4"/>
        <v>0</v>
      </c>
      <c r="J31" s="60">
        <f t="shared" si="5"/>
        <v>0</v>
      </c>
      <c r="K31" s="64">
        <f t="shared" si="6"/>
        <v>0</v>
      </c>
      <c r="L31" s="81">
        <f t="shared" si="7"/>
        <v>28.422225036437247</v>
      </c>
      <c r="M31" s="82">
        <f t="shared" si="8"/>
        <v>0.70456855461806422</v>
      </c>
      <c r="N31" s="81">
        <f t="shared" si="9"/>
        <v>14.211112518218624</v>
      </c>
      <c r="O31" s="82">
        <f t="shared" si="10"/>
        <v>0.35228427730903211</v>
      </c>
      <c r="P31" s="81">
        <f t="shared" si="11"/>
        <v>5.6844450072874491</v>
      </c>
      <c r="Q31" s="82">
        <f t="shared" si="12"/>
        <v>0.14091371092361282</v>
      </c>
      <c r="R31" s="23">
        <f t="shared" si="13"/>
        <v>28.422225036437247</v>
      </c>
      <c r="S31" s="23">
        <f t="shared" si="14"/>
        <v>0.70456855461806422</v>
      </c>
      <c r="T31" s="81">
        <f t="shared" si="15"/>
        <v>27.001113784615384</v>
      </c>
      <c r="U31" s="82">
        <f t="shared" si="16"/>
        <v>0.66934012688716094</v>
      </c>
      <c r="W31" s="36"/>
    </row>
    <row r="32" spans="1:23" x14ac:dyDescent="0.3">
      <c r="A32" s="16">
        <f t="shared" si="17"/>
        <v>24</v>
      </c>
      <c r="B32" s="60">
        <v>44853.25</v>
      </c>
      <c r="C32" s="61"/>
      <c r="D32" s="60">
        <f t="shared" si="18"/>
        <v>58022.164200000007</v>
      </c>
      <c r="E32" s="64">
        <f t="shared" si="0"/>
        <v>1438.3318798509665</v>
      </c>
      <c r="F32" s="60">
        <f t="shared" si="1"/>
        <v>4835.1803500000005</v>
      </c>
      <c r="G32" s="64">
        <f t="shared" si="2"/>
        <v>119.86098998758055</v>
      </c>
      <c r="H32" s="60">
        <f t="shared" si="3"/>
        <v>0</v>
      </c>
      <c r="I32" s="64">
        <f t="shared" si="4"/>
        <v>0</v>
      </c>
      <c r="J32" s="60">
        <f t="shared" si="5"/>
        <v>0</v>
      </c>
      <c r="K32" s="64">
        <f t="shared" si="6"/>
        <v>0</v>
      </c>
      <c r="L32" s="81">
        <f t="shared" si="7"/>
        <v>29.363443421052636</v>
      </c>
      <c r="M32" s="82">
        <f t="shared" si="8"/>
        <v>0.7279007489124325</v>
      </c>
      <c r="N32" s="81">
        <f t="shared" si="9"/>
        <v>14.681721710526318</v>
      </c>
      <c r="O32" s="82">
        <f t="shared" si="10"/>
        <v>0.36395037445621625</v>
      </c>
      <c r="P32" s="81">
        <f t="shared" si="11"/>
        <v>5.8726886842105275</v>
      </c>
      <c r="Q32" s="82">
        <f t="shared" si="12"/>
        <v>0.14558014978248651</v>
      </c>
      <c r="R32" s="23">
        <f t="shared" si="13"/>
        <v>29.363443421052633</v>
      </c>
      <c r="S32" s="23">
        <f t="shared" si="14"/>
        <v>0.72790074891243239</v>
      </c>
      <c r="T32" s="81">
        <f t="shared" si="15"/>
        <v>27.895271250000004</v>
      </c>
      <c r="U32" s="82">
        <f t="shared" si="16"/>
        <v>0.69150571146681084</v>
      </c>
      <c r="W32" s="36"/>
    </row>
    <row r="33" spans="1:23" x14ac:dyDescent="0.3">
      <c r="A33" s="16">
        <f t="shared" si="17"/>
        <v>25</v>
      </c>
      <c r="B33" s="60">
        <v>44853.25</v>
      </c>
      <c r="C33" s="61"/>
      <c r="D33" s="60">
        <f t="shared" si="18"/>
        <v>58022.164200000007</v>
      </c>
      <c r="E33" s="64">
        <f t="shared" si="0"/>
        <v>1438.3318798509665</v>
      </c>
      <c r="F33" s="60">
        <f t="shared" si="1"/>
        <v>4835.1803500000005</v>
      </c>
      <c r="G33" s="64">
        <f t="shared" si="2"/>
        <v>119.86098998758055</v>
      </c>
      <c r="H33" s="60">
        <f t="shared" si="3"/>
        <v>0</v>
      </c>
      <c r="I33" s="64">
        <f t="shared" si="4"/>
        <v>0</v>
      </c>
      <c r="J33" s="60">
        <f t="shared" si="5"/>
        <v>0</v>
      </c>
      <c r="K33" s="64">
        <f t="shared" si="6"/>
        <v>0</v>
      </c>
      <c r="L33" s="81">
        <f t="shared" si="7"/>
        <v>29.363443421052636</v>
      </c>
      <c r="M33" s="82">
        <f t="shared" si="8"/>
        <v>0.7279007489124325</v>
      </c>
      <c r="N33" s="81">
        <f t="shared" si="9"/>
        <v>14.681721710526318</v>
      </c>
      <c r="O33" s="82">
        <f t="shared" si="10"/>
        <v>0.36395037445621625</v>
      </c>
      <c r="P33" s="81">
        <f t="shared" si="11"/>
        <v>5.8726886842105275</v>
      </c>
      <c r="Q33" s="82">
        <f t="shared" si="12"/>
        <v>0.14558014978248651</v>
      </c>
      <c r="R33" s="23">
        <f t="shared" si="13"/>
        <v>29.363443421052633</v>
      </c>
      <c r="S33" s="23">
        <f t="shared" si="14"/>
        <v>0.72790074891243239</v>
      </c>
      <c r="T33" s="81">
        <f t="shared" si="15"/>
        <v>27.895271250000004</v>
      </c>
      <c r="U33" s="82">
        <f t="shared" si="16"/>
        <v>0.69150571146681084</v>
      </c>
      <c r="W33" s="36"/>
    </row>
    <row r="34" spans="1:23" x14ac:dyDescent="0.3">
      <c r="A34" s="16">
        <f t="shared" si="17"/>
        <v>26</v>
      </c>
      <c r="B34" s="60">
        <v>44853.25</v>
      </c>
      <c r="C34" s="61"/>
      <c r="D34" s="60">
        <f t="shared" si="18"/>
        <v>58022.164200000007</v>
      </c>
      <c r="E34" s="64">
        <f t="shared" si="0"/>
        <v>1438.3318798509665</v>
      </c>
      <c r="F34" s="60">
        <f t="shared" si="1"/>
        <v>4835.1803500000005</v>
      </c>
      <c r="G34" s="64">
        <f t="shared" si="2"/>
        <v>119.86098998758055</v>
      </c>
      <c r="H34" s="60">
        <f t="shared" si="3"/>
        <v>0</v>
      </c>
      <c r="I34" s="64">
        <f t="shared" si="4"/>
        <v>0</v>
      </c>
      <c r="J34" s="60">
        <f t="shared" si="5"/>
        <v>0</v>
      </c>
      <c r="K34" s="64">
        <f t="shared" si="6"/>
        <v>0</v>
      </c>
      <c r="L34" s="81">
        <f t="shared" si="7"/>
        <v>29.363443421052636</v>
      </c>
      <c r="M34" s="82">
        <f t="shared" si="8"/>
        <v>0.7279007489124325</v>
      </c>
      <c r="N34" s="81">
        <f t="shared" si="9"/>
        <v>14.681721710526318</v>
      </c>
      <c r="O34" s="82">
        <f t="shared" si="10"/>
        <v>0.36395037445621625</v>
      </c>
      <c r="P34" s="81">
        <f t="shared" si="11"/>
        <v>5.8726886842105275</v>
      </c>
      <c r="Q34" s="82">
        <f t="shared" si="12"/>
        <v>0.14558014978248651</v>
      </c>
      <c r="R34" s="23">
        <f t="shared" si="13"/>
        <v>29.363443421052633</v>
      </c>
      <c r="S34" s="23">
        <f t="shared" si="14"/>
        <v>0.72790074891243239</v>
      </c>
      <c r="T34" s="81">
        <f t="shared" si="15"/>
        <v>27.895271250000004</v>
      </c>
      <c r="U34" s="82">
        <f t="shared" si="16"/>
        <v>0.69150571146681084</v>
      </c>
      <c r="W34" s="36"/>
    </row>
    <row r="35" spans="1:23" x14ac:dyDescent="0.3">
      <c r="A35" s="16">
        <f t="shared" si="17"/>
        <v>27</v>
      </c>
      <c r="B35" s="60">
        <v>44853.25</v>
      </c>
      <c r="C35" s="61"/>
      <c r="D35" s="60">
        <f t="shared" si="18"/>
        <v>58022.164200000007</v>
      </c>
      <c r="E35" s="64">
        <f t="shared" si="0"/>
        <v>1438.3318798509665</v>
      </c>
      <c r="F35" s="60">
        <f t="shared" si="1"/>
        <v>4835.1803500000005</v>
      </c>
      <c r="G35" s="64">
        <f t="shared" si="2"/>
        <v>119.86098998758055</v>
      </c>
      <c r="H35" s="60">
        <f t="shared" si="3"/>
        <v>0</v>
      </c>
      <c r="I35" s="64">
        <f t="shared" si="4"/>
        <v>0</v>
      </c>
      <c r="J35" s="60">
        <f t="shared" si="5"/>
        <v>0</v>
      </c>
      <c r="K35" s="64">
        <f t="shared" si="6"/>
        <v>0</v>
      </c>
      <c r="L35" s="81">
        <f t="shared" si="7"/>
        <v>29.363443421052636</v>
      </c>
      <c r="M35" s="82">
        <f t="shared" si="8"/>
        <v>0.7279007489124325</v>
      </c>
      <c r="N35" s="81">
        <f t="shared" si="9"/>
        <v>14.681721710526318</v>
      </c>
      <c r="O35" s="82">
        <f t="shared" si="10"/>
        <v>0.36395037445621625</v>
      </c>
      <c r="P35" s="81">
        <f t="shared" si="11"/>
        <v>5.8726886842105275</v>
      </c>
      <c r="Q35" s="82">
        <f t="shared" si="12"/>
        <v>0.14558014978248651</v>
      </c>
      <c r="R35" s="23">
        <f t="shared" si="13"/>
        <v>29.363443421052633</v>
      </c>
      <c r="S35" s="23">
        <f t="shared" si="14"/>
        <v>0.72790074891243239</v>
      </c>
      <c r="T35" s="81">
        <f t="shared" si="15"/>
        <v>27.895271250000004</v>
      </c>
      <c r="U35" s="82">
        <f t="shared" si="16"/>
        <v>0.69150571146681084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5703125" style="1" customWidth="1"/>
    <col min="24" max="16384" width="8.85546875" style="1"/>
  </cols>
  <sheetData>
    <row r="1" spans="1:23" ht="16.5" x14ac:dyDescent="0.3">
      <c r="A1" s="5" t="s">
        <v>45</v>
      </c>
      <c r="B1" s="5" t="s">
        <v>1</v>
      </c>
      <c r="C1" s="5" t="s">
        <v>89</v>
      </c>
      <c r="D1" s="5"/>
      <c r="E1" s="32"/>
      <c r="G1" s="7"/>
      <c r="H1" s="5"/>
      <c r="N1" s="34">
        <f>D6</f>
        <v>42552</v>
      </c>
      <c r="Q1" s="8" t="s">
        <v>44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27164.45</v>
      </c>
      <c r="C8" s="61"/>
      <c r="D8" s="60">
        <f t="shared" ref="D8:D35" si="0">B8*$U$2</f>
        <v>35139.932520000002</v>
      </c>
      <c r="E8" s="64">
        <f t="shared" ref="E8:E35" si="1">D8/40.3399</f>
        <v>871.09617326765817</v>
      </c>
      <c r="F8" s="60">
        <f t="shared" ref="F8:F35" si="2">B8/12*$U$2</f>
        <v>2928.3277100000005</v>
      </c>
      <c r="G8" s="64">
        <f t="shared" ref="G8:G35" si="3">F8/40.3399</f>
        <v>72.591347772304857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17.783366659919029</v>
      </c>
      <c r="M8" s="82">
        <f t="shared" ref="M8:M35" si="9">L8/40.3399</f>
        <v>0.44083814436622371</v>
      </c>
      <c r="N8" s="81">
        <f t="shared" ref="N8:N35" si="10">L8/2</f>
        <v>8.8916833299595144</v>
      </c>
      <c r="O8" s="82">
        <f t="shared" ref="O8:O35" si="11">N8/40.3399</f>
        <v>0.22041907218311185</v>
      </c>
      <c r="P8" s="81">
        <f t="shared" ref="P8:P35" si="12">L8/5</f>
        <v>3.5566733319838058</v>
      </c>
      <c r="Q8" s="82">
        <f t="shared" ref="Q8:Q35" si="13">P8/40.3399</f>
        <v>8.8167628873244752E-2</v>
      </c>
      <c r="R8" s="23">
        <f t="shared" ref="R8:R35" si="14">(F8+H8)/1976*12</f>
        <v>17.783366659919032</v>
      </c>
      <c r="S8" s="23">
        <f t="shared" ref="S8:S35" si="15">R8/40.3399</f>
        <v>0.44083814436622382</v>
      </c>
      <c r="T8" s="81">
        <f t="shared" ref="T8:T35" si="16">D8/2080</f>
        <v>16.894198326923078</v>
      </c>
      <c r="U8" s="82">
        <f t="shared" ref="U8:U35" si="17">T8/40.3399</f>
        <v>0.41879623714791259</v>
      </c>
      <c r="W8" s="36"/>
    </row>
    <row r="9" spans="1:23" x14ac:dyDescent="0.3">
      <c r="A9" s="16">
        <f t="shared" ref="A9:A35" si="18">+A8+1</f>
        <v>1</v>
      </c>
      <c r="B9" s="60">
        <v>27948.04</v>
      </c>
      <c r="C9" s="61"/>
      <c r="D9" s="60">
        <f t="shared" si="0"/>
        <v>36153.584544000005</v>
      </c>
      <c r="E9" s="64">
        <f t="shared" si="1"/>
        <v>896.22395057994697</v>
      </c>
      <c r="F9" s="60">
        <f t="shared" si="2"/>
        <v>3012.7987120000007</v>
      </c>
      <c r="G9" s="64">
        <f t="shared" si="3"/>
        <v>74.685329214995591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18.296348453441297</v>
      </c>
      <c r="M9" s="82">
        <f t="shared" si="9"/>
        <v>0.45355463086029707</v>
      </c>
      <c r="N9" s="81">
        <f t="shared" si="10"/>
        <v>9.1481742267206485</v>
      </c>
      <c r="O9" s="82">
        <f t="shared" si="11"/>
        <v>0.22677731543014853</v>
      </c>
      <c r="P9" s="81">
        <f t="shared" si="12"/>
        <v>3.6592696906882596</v>
      </c>
      <c r="Q9" s="82">
        <f t="shared" si="13"/>
        <v>9.071092617205942E-2</v>
      </c>
      <c r="R9" s="23">
        <f t="shared" si="14"/>
        <v>18.296348453441301</v>
      </c>
      <c r="S9" s="23">
        <f t="shared" si="15"/>
        <v>0.45355463086029713</v>
      </c>
      <c r="T9" s="81">
        <f t="shared" si="16"/>
        <v>17.381531030769231</v>
      </c>
      <c r="U9" s="82">
        <f t="shared" si="17"/>
        <v>0.43087689931728218</v>
      </c>
      <c r="W9" s="36"/>
    </row>
    <row r="10" spans="1:23" x14ac:dyDescent="0.3">
      <c r="A10" s="16">
        <f t="shared" si="18"/>
        <v>2</v>
      </c>
      <c r="B10" s="60">
        <v>28764.29</v>
      </c>
      <c r="C10" s="61"/>
      <c r="D10" s="60">
        <f t="shared" si="0"/>
        <v>37209.485544000003</v>
      </c>
      <c r="E10" s="64">
        <f t="shared" si="1"/>
        <v>922.39905265010577</v>
      </c>
      <c r="F10" s="60">
        <f t="shared" si="2"/>
        <v>3100.7904619999999</v>
      </c>
      <c r="G10" s="64">
        <f t="shared" si="3"/>
        <v>76.866587720842148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18.830711307692308</v>
      </c>
      <c r="M10" s="82">
        <f t="shared" si="9"/>
        <v>0.46680114000511425</v>
      </c>
      <c r="N10" s="81">
        <f t="shared" si="10"/>
        <v>9.415355653846154</v>
      </c>
      <c r="O10" s="82">
        <f t="shared" si="11"/>
        <v>0.23340057000255712</v>
      </c>
      <c r="P10" s="81">
        <f t="shared" si="12"/>
        <v>3.7661422615384614</v>
      </c>
      <c r="Q10" s="82">
        <f t="shared" si="13"/>
        <v>9.3360228001022838E-2</v>
      </c>
      <c r="R10" s="23">
        <f t="shared" si="14"/>
        <v>18.830711307692305</v>
      </c>
      <c r="S10" s="23">
        <f t="shared" si="15"/>
        <v>0.46680114000511413</v>
      </c>
      <c r="T10" s="81">
        <f t="shared" si="16"/>
        <v>17.889175742307692</v>
      </c>
      <c r="U10" s="82">
        <f t="shared" si="17"/>
        <v>0.44346108300485854</v>
      </c>
      <c r="W10" s="36"/>
    </row>
    <row r="11" spans="1:23" x14ac:dyDescent="0.3">
      <c r="A11" s="16">
        <f t="shared" si="18"/>
        <v>3</v>
      </c>
      <c r="B11" s="60">
        <v>29580.51</v>
      </c>
      <c r="C11" s="61"/>
      <c r="D11" s="60">
        <f t="shared" si="0"/>
        <v>38265.347736000003</v>
      </c>
      <c r="E11" s="64">
        <f t="shared" si="1"/>
        <v>948.57319269507366</v>
      </c>
      <c r="F11" s="60">
        <f t="shared" si="2"/>
        <v>3188.7789780000003</v>
      </c>
      <c r="G11" s="64">
        <f t="shared" si="3"/>
        <v>79.047766057922814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19.365054522267208</v>
      </c>
      <c r="M11" s="82">
        <f t="shared" si="9"/>
        <v>0.48004716229507777</v>
      </c>
      <c r="N11" s="81">
        <f t="shared" si="10"/>
        <v>9.682527261133604</v>
      </c>
      <c r="O11" s="82">
        <f t="shared" si="11"/>
        <v>0.24002358114753888</v>
      </c>
      <c r="P11" s="81">
        <f t="shared" si="12"/>
        <v>3.8730109044534418</v>
      </c>
      <c r="Q11" s="82">
        <f t="shared" si="13"/>
        <v>9.6009432459015553E-2</v>
      </c>
      <c r="R11" s="23">
        <f t="shared" si="14"/>
        <v>19.365054522267208</v>
      </c>
      <c r="S11" s="23">
        <f t="shared" si="15"/>
        <v>0.48004716229507777</v>
      </c>
      <c r="T11" s="81">
        <f t="shared" si="16"/>
        <v>18.396801796153849</v>
      </c>
      <c r="U11" s="82">
        <f t="shared" si="17"/>
        <v>0.45604480418032389</v>
      </c>
      <c r="W11" s="36"/>
    </row>
    <row r="12" spans="1:23" x14ac:dyDescent="0.3">
      <c r="A12" s="16">
        <f t="shared" si="18"/>
        <v>4</v>
      </c>
      <c r="B12" s="60">
        <v>30560.01</v>
      </c>
      <c r="C12" s="61"/>
      <c r="D12" s="60">
        <f t="shared" si="0"/>
        <v>39532.428936000004</v>
      </c>
      <c r="E12" s="64">
        <f t="shared" si="1"/>
        <v>979.98331517926431</v>
      </c>
      <c r="F12" s="60">
        <f t="shared" si="2"/>
        <v>3294.3690780000002</v>
      </c>
      <c r="G12" s="64">
        <f t="shared" si="3"/>
        <v>81.665276264938683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20.006289947368423</v>
      </c>
      <c r="M12" s="82">
        <f t="shared" si="9"/>
        <v>0.49594297326885844</v>
      </c>
      <c r="N12" s="81">
        <f t="shared" si="10"/>
        <v>10.003144973684211</v>
      </c>
      <c r="O12" s="82">
        <f t="shared" si="11"/>
        <v>0.24797148663442922</v>
      </c>
      <c r="P12" s="81">
        <f t="shared" si="12"/>
        <v>4.0012579894736842</v>
      </c>
      <c r="Q12" s="82">
        <f t="shared" si="13"/>
        <v>9.9188594653771681E-2</v>
      </c>
      <c r="R12" s="23">
        <f t="shared" si="14"/>
        <v>20.006289947368423</v>
      </c>
      <c r="S12" s="23">
        <f t="shared" si="15"/>
        <v>0.49594297326885844</v>
      </c>
      <c r="T12" s="81">
        <f t="shared" si="16"/>
        <v>19.005975450000001</v>
      </c>
      <c r="U12" s="82">
        <f t="shared" si="17"/>
        <v>0.47114582460541549</v>
      </c>
      <c r="W12" s="36"/>
    </row>
    <row r="13" spans="1:23" x14ac:dyDescent="0.3">
      <c r="A13" s="16">
        <f t="shared" si="18"/>
        <v>5</v>
      </c>
      <c r="B13" s="60">
        <v>31833.34</v>
      </c>
      <c r="C13" s="61"/>
      <c r="D13" s="60">
        <f t="shared" si="0"/>
        <v>41179.608624</v>
      </c>
      <c r="E13" s="64">
        <f t="shared" si="1"/>
        <v>1020.8158330585846</v>
      </c>
      <c r="F13" s="60">
        <f t="shared" si="2"/>
        <v>3431.6340519999999</v>
      </c>
      <c r="G13" s="64">
        <f t="shared" si="3"/>
        <v>85.067986088215392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20.83988290688259</v>
      </c>
      <c r="M13" s="82">
        <f t="shared" si="9"/>
        <v>0.51660720296487073</v>
      </c>
      <c r="N13" s="81">
        <f t="shared" si="10"/>
        <v>10.419941453441295</v>
      </c>
      <c r="O13" s="82">
        <f t="shared" si="11"/>
        <v>0.25830360148243536</v>
      </c>
      <c r="P13" s="81">
        <f t="shared" si="12"/>
        <v>4.1679765813765179</v>
      </c>
      <c r="Q13" s="82">
        <f t="shared" si="13"/>
        <v>0.10332144059297416</v>
      </c>
      <c r="R13" s="23">
        <f t="shared" si="14"/>
        <v>20.839882906882593</v>
      </c>
      <c r="S13" s="23">
        <f t="shared" si="15"/>
        <v>0.51660720296487084</v>
      </c>
      <c r="T13" s="81">
        <f t="shared" si="16"/>
        <v>19.797888761538463</v>
      </c>
      <c r="U13" s="82">
        <f t="shared" si="17"/>
        <v>0.49077684281662726</v>
      </c>
      <c r="W13" s="36"/>
    </row>
    <row r="14" spans="1:23" x14ac:dyDescent="0.3">
      <c r="A14" s="16">
        <f t="shared" si="18"/>
        <v>6</v>
      </c>
      <c r="B14" s="60">
        <v>31833.34</v>
      </c>
      <c r="C14" s="61"/>
      <c r="D14" s="60">
        <f t="shared" si="0"/>
        <v>41179.608624</v>
      </c>
      <c r="E14" s="64">
        <f t="shared" si="1"/>
        <v>1020.8158330585846</v>
      </c>
      <c r="F14" s="60">
        <f t="shared" si="2"/>
        <v>3431.6340519999999</v>
      </c>
      <c r="G14" s="64">
        <f t="shared" si="3"/>
        <v>85.067986088215392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20.83988290688259</v>
      </c>
      <c r="M14" s="82">
        <f t="shared" si="9"/>
        <v>0.51660720296487073</v>
      </c>
      <c r="N14" s="81">
        <f t="shared" si="10"/>
        <v>10.419941453441295</v>
      </c>
      <c r="O14" s="82">
        <f t="shared" si="11"/>
        <v>0.25830360148243536</v>
      </c>
      <c r="P14" s="81">
        <f t="shared" si="12"/>
        <v>4.1679765813765179</v>
      </c>
      <c r="Q14" s="82">
        <f t="shared" si="13"/>
        <v>0.10332144059297416</v>
      </c>
      <c r="R14" s="23">
        <f t="shared" si="14"/>
        <v>20.839882906882593</v>
      </c>
      <c r="S14" s="23">
        <f t="shared" si="15"/>
        <v>0.51660720296487084</v>
      </c>
      <c r="T14" s="81">
        <f t="shared" si="16"/>
        <v>19.797888761538463</v>
      </c>
      <c r="U14" s="82">
        <f t="shared" si="17"/>
        <v>0.49077684281662726</v>
      </c>
      <c r="W14" s="36"/>
    </row>
    <row r="15" spans="1:23" x14ac:dyDescent="0.3">
      <c r="A15" s="16">
        <f t="shared" si="18"/>
        <v>7</v>
      </c>
      <c r="B15" s="60">
        <v>33139.31</v>
      </c>
      <c r="C15" s="61"/>
      <c r="D15" s="60">
        <f t="shared" si="0"/>
        <v>42869.011416000001</v>
      </c>
      <c r="E15" s="64">
        <f t="shared" si="1"/>
        <v>1062.6950343456479</v>
      </c>
      <c r="F15" s="60">
        <f t="shared" si="2"/>
        <v>3572.4176179999999</v>
      </c>
      <c r="G15" s="64">
        <f t="shared" si="3"/>
        <v>88.557919528803993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21.694843834008097</v>
      </c>
      <c r="M15" s="82">
        <f t="shared" si="9"/>
        <v>0.53780113074172464</v>
      </c>
      <c r="N15" s="81">
        <f t="shared" si="10"/>
        <v>10.847421917004048</v>
      </c>
      <c r="O15" s="82">
        <f t="shared" si="11"/>
        <v>0.26890056537086232</v>
      </c>
      <c r="P15" s="81">
        <f t="shared" si="12"/>
        <v>4.338968766801619</v>
      </c>
      <c r="Q15" s="82">
        <f t="shared" si="13"/>
        <v>0.10756022614834491</v>
      </c>
      <c r="R15" s="23">
        <f t="shared" si="14"/>
        <v>21.694843834008097</v>
      </c>
      <c r="S15" s="23">
        <f t="shared" si="15"/>
        <v>0.53780113074172464</v>
      </c>
      <c r="T15" s="81">
        <f t="shared" si="16"/>
        <v>20.610101642307693</v>
      </c>
      <c r="U15" s="82">
        <f t="shared" si="17"/>
        <v>0.51091107420463844</v>
      </c>
      <c r="W15" s="36"/>
    </row>
    <row r="16" spans="1:23" x14ac:dyDescent="0.3">
      <c r="A16" s="16">
        <f t="shared" si="18"/>
        <v>8</v>
      </c>
      <c r="B16" s="60">
        <v>33139.31</v>
      </c>
      <c r="C16" s="61"/>
      <c r="D16" s="60">
        <f t="shared" si="0"/>
        <v>42869.011416000001</v>
      </c>
      <c r="E16" s="64">
        <f t="shared" si="1"/>
        <v>1062.6950343456479</v>
      </c>
      <c r="F16" s="60">
        <f t="shared" si="2"/>
        <v>3572.4176179999999</v>
      </c>
      <c r="G16" s="64">
        <f t="shared" si="3"/>
        <v>88.557919528803993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21.694843834008097</v>
      </c>
      <c r="M16" s="82">
        <f t="shared" si="9"/>
        <v>0.53780113074172464</v>
      </c>
      <c r="N16" s="81">
        <f t="shared" si="10"/>
        <v>10.847421917004048</v>
      </c>
      <c r="O16" s="82">
        <f t="shared" si="11"/>
        <v>0.26890056537086232</v>
      </c>
      <c r="P16" s="81">
        <f t="shared" si="12"/>
        <v>4.338968766801619</v>
      </c>
      <c r="Q16" s="82">
        <f t="shared" si="13"/>
        <v>0.10756022614834491</v>
      </c>
      <c r="R16" s="23">
        <f t="shared" si="14"/>
        <v>21.694843834008097</v>
      </c>
      <c r="S16" s="23">
        <f t="shared" si="15"/>
        <v>0.53780113074172464</v>
      </c>
      <c r="T16" s="81">
        <f t="shared" si="16"/>
        <v>20.610101642307693</v>
      </c>
      <c r="U16" s="82">
        <f t="shared" si="17"/>
        <v>0.51091107420463844</v>
      </c>
      <c r="W16" s="36"/>
    </row>
    <row r="17" spans="1:23" x14ac:dyDescent="0.3">
      <c r="A17" s="16">
        <f t="shared" si="18"/>
        <v>9</v>
      </c>
      <c r="B17" s="60">
        <v>34445.31</v>
      </c>
      <c r="C17" s="61"/>
      <c r="D17" s="60">
        <f t="shared" si="0"/>
        <v>44558.453015999999</v>
      </c>
      <c r="E17" s="64">
        <f t="shared" si="1"/>
        <v>1104.575197657902</v>
      </c>
      <c r="F17" s="60">
        <f t="shared" si="2"/>
        <v>3713.2044179999998</v>
      </c>
      <c r="G17" s="64">
        <f t="shared" si="3"/>
        <v>92.047933138158498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22.549824400809715</v>
      </c>
      <c r="M17" s="82">
        <f t="shared" si="9"/>
        <v>0.5589955453734321</v>
      </c>
      <c r="N17" s="81">
        <f t="shared" si="10"/>
        <v>11.274912200404858</v>
      </c>
      <c r="O17" s="82">
        <f t="shared" si="11"/>
        <v>0.27949777268671605</v>
      </c>
      <c r="P17" s="81">
        <f t="shared" si="12"/>
        <v>4.5099648801619434</v>
      </c>
      <c r="Q17" s="82">
        <f t="shared" si="13"/>
        <v>0.11179910907468643</v>
      </c>
      <c r="R17" s="23">
        <f t="shared" si="14"/>
        <v>22.549824400809715</v>
      </c>
      <c r="S17" s="23">
        <f t="shared" si="15"/>
        <v>0.5589955453734321</v>
      </c>
      <c r="T17" s="81">
        <f t="shared" si="16"/>
        <v>21.422333180769229</v>
      </c>
      <c r="U17" s="82">
        <f t="shared" si="17"/>
        <v>0.53104576810476056</v>
      </c>
      <c r="W17" s="36"/>
    </row>
    <row r="18" spans="1:23" x14ac:dyDescent="0.3">
      <c r="A18" s="16">
        <f t="shared" si="18"/>
        <v>10</v>
      </c>
      <c r="B18" s="60">
        <v>34445.31</v>
      </c>
      <c r="C18" s="61"/>
      <c r="D18" s="60">
        <f t="shared" si="0"/>
        <v>44558.453015999999</v>
      </c>
      <c r="E18" s="64">
        <f t="shared" si="1"/>
        <v>1104.575197657902</v>
      </c>
      <c r="F18" s="60">
        <f t="shared" si="2"/>
        <v>3713.2044179999998</v>
      </c>
      <c r="G18" s="64">
        <f t="shared" si="3"/>
        <v>92.047933138158498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22.549824400809715</v>
      </c>
      <c r="M18" s="82">
        <f t="shared" si="9"/>
        <v>0.5589955453734321</v>
      </c>
      <c r="N18" s="81">
        <f t="shared" si="10"/>
        <v>11.274912200404858</v>
      </c>
      <c r="O18" s="82">
        <f t="shared" si="11"/>
        <v>0.27949777268671605</v>
      </c>
      <c r="P18" s="81">
        <f t="shared" si="12"/>
        <v>4.5099648801619434</v>
      </c>
      <c r="Q18" s="82">
        <f t="shared" si="13"/>
        <v>0.11179910907468643</v>
      </c>
      <c r="R18" s="23">
        <f t="shared" si="14"/>
        <v>22.549824400809715</v>
      </c>
      <c r="S18" s="23">
        <f t="shared" si="15"/>
        <v>0.5589955453734321</v>
      </c>
      <c r="T18" s="81">
        <f t="shared" si="16"/>
        <v>21.422333180769229</v>
      </c>
      <c r="U18" s="82">
        <f t="shared" si="17"/>
        <v>0.53104576810476056</v>
      </c>
      <c r="W18" s="36"/>
    </row>
    <row r="19" spans="1:23" x14ac:dyDescent="0.3">
      <c r="A19" s="16">
        <f t="shared" si="18"/>
        <v>11</v>
      </c>
      <c r="B19" s="60">
        <v>36077.79</v>
      </c>
      <c r="C19" s="61"/>
      <c r="D19" s="60">
        <f t="shared" si="0"/>
        <v>46670.229144000004</v>
      </c>
      <c r="E19" s="64">
        <f t="shared" si="1"/>
        <v>1156.9247604480925</v>
      </c>
      <c r="F19" s="60">
        <f t="shared" si="2"/>
        <v>3889.1857620000005</v>
      </c>
      <c r="G19" s="64">
        <f t="shared" si="3"/>
        <v>96.410396704007709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23.618537016194335</v>
      </c>
      <c r="M19" s="82">
        <f t="shared" si="9"/>
        <v>0.58548823909316416</v>
      </c>
      <c r="N19" s="81">
        <f t="shared" si="10"/>
        <v>11.809268508097167</v>
      </c>
      <c r="O19" s="82">
        <f t="shared" si="11"/>
        <v>0.29274411954658208</v>
      </c>
      <c r="P19" s="81">
        <f t="shared" si="12"/>
        <v>4.7237074032388673</v>
      </c>
      <c r="Q19" s="82">
        <f t="shared" si="13"/>
        <v>0.11709764781863286</v>
      </c>
      <c r="R19" s="23">
        <f t="shared" si="14"/>
        <v>23.618537016194338</v>
      </c>
      <c r="S19" s="23">
        <f t="shared" si="15"/>
        <v>0.58548823909316428</v>
      </c>
      <c r="T19" s="81">
        <f t="shared" si="16"/>
        <v>22.437610165384619</v>
      </c>
      <c r="U19" s="82">
        <f t="shared" si="17"/>
        <v>0.55621382713850598</v>
      </c>
      <c r="W19" s="36"/>
    </row>
    <row r="20" spans="1:23" x14ac:dyDescent="0.3">
      <c r="A20" s="16">
        <f t="shared" si="18"/>
        <v>12</v>
      </c>
      <c r="B20" s="60">
        <v>36077.79</v>
      </c>
      <c r="C20" s="61"/>
      <c r="D20" s="60">
        <f t="shared" si="0"/>
        <v>46670.229144000004</v>
      </c>
      <c r="E20" s="64">
        <f t="shared" si="1"/>
        <v>1156.9247604480925</v>
      </c>
      <c r="F20" s="60">
        <f t="shared" si="2"/>
        <v>3889.1857620000005</v>
      </c>
      <c r="G20" s="64">
        <f t="shared" si="3"/>
        <v>96.410396704007709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23.618537016194335</v>
      </c>
      <c r="M20" s="82">
        <f t="shared" si="9"/>
        <v>0.58548823909316416</v>
      </c>
      <c r="N20" s="81">
        <f t="shared" si="10"/>
        <v>11.809268508097167</v>
      </c>
      <c r="O20" s="82">
        <f t="shared" si="11"/>
        <v>0.29274411954658208</v>
      </c>
      <c r="P20" s="81">
        <f t="shared" si="12"/>
        <v>4.7237074032388673</v>
      </c>
      <c r="Q20" s="82">
        <f t="shared" si="13"/>
        <v>0.11709764781863286</v>
      </c>
      <c r="R20" s="23">
        <f t="shared" si="14"/>
        <v>23.618537016194338</v>
      </c>
      <c r="S20" s="23">
        <f t="shared" si="15"/>
        <v>0.58548823909316428</v>
      </c>
      <c r="T20" s="81">
        <f t="shared" si="16"/>
        <v>22.437610165384619</v>
      </c>
      <c r="U20" s="82">
        <f t="shared" si="17"/>
        <v>0.55621382713850598</v>
      </c>
      <c r="W20" s="36"/>
    </row>
    <row r="21" spans="1:23" x14ac:dyDescent="0.3">
      <c r="A21" s="16">
        <f t="shared" si="18"/>
        <v>13</v>
      </c>
      <c r="B21" s="60">
        <v>37547.019999999997</v>
      </c>
      <c r="C21" s="61"/>
      <c r="D21" s="60">
        <f t="shared" si="0"/>
        <v>48570.825072</v>
      </c>
      <c r="E21" s="64">
        <f t="shared" si="1"/>
        <v>1204.0393028242509</v>
      </c>
      <c r="F21" s="60">
        <f t="shared" si="2"/>
        <v>4047.5687560000001</v>
      </c>
      <c r="G21" s="64">
        <f t="shared" si="3"/>
        <v>100.33660856868758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24.580377060728743</v>
      </c>
      <c r="M21" s="82">
        <f t="shared" si="9"/>
        <v>0.60933163098393262</v>
      </c>
      <c r="N21" s="81">
        <f t="shared" si="10"/>
        <v>12.290188530364372</v>
      </c>
      <c r="O21" s="82">
        <f t="shared" si="11"/>
        <v>0.30466581549196631</v>
      </c>
      <c r="P21" s="81">
        <f t="shared" si="12"/>
        <v>4.9160754121457488</v>
      </c>
      <c r="Q21" s="82">
        <f t="shared" si="13"/>
        <v>0.12186632619678653</v>
      </c>
      <c r="R21" s="23">
        <f t="shared" si="14"/>
        <v>24.580377060728747</v>
      </c>
      <c r="S21" s="23">
        <f t="shared" si="15"/>
        <v>0.60933163098393273</v>
      </c>
      <c r="T21" s="81">
        <f t="shared" si="16"/>
        <v>23.351358207692307</v>
      </c>
      <c r="U21" s="82">
        <f t="shared" si="17"/>
        <v>0.57886504943473605</v>
      </c>
      <c r="W21" s="36"/>
    </row>
    <row r="22" spans="1:23" x14ac:dyDescent="0.3">
      <c r="A22" s="16">
        <f t="shared" si="18"/>
        <v>14</v>
      </c>
      <c r="B22" s="60">
        <v>37547.019999999997</v>
      </c>
      <c r="C22" s="61"/>
      <c r="D22" s="60">
        <f t="shared" si="0"/>
        <v>48570.825072</v>
      </c>
      <c r="E22" s="64">
        <f t="shared" si="1"/>
        <v>1204.0393028242509</v>
      </c>
      <c r="F22" s="60">
        <f t="shared" si="2"/>
        <v>4047.5687560000001</v>
      </c>
      <c r="G22" s="64">
        <f t="shared" si="3"/>
        <v>100.33660856868758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24.580377060728743</v>
      </c>
      <c r="M22" s="82">
        <f t="shared" si="9"/>
        <v>0.60933163098393262</v>
      </c>
      <c r="N22" s="81">
        <f t="shared" si="10"/>
        <v>12.290188530364372</v>
      </c>
      <c r="O22" s="82">
        <f t="shared" si="11"/>
        <v>0.30466581549196631</v>
      </c>
      <c r="P22" s="81">
        <f t="shared" si="12"/>
        <v>4.9160754121457488</v>
      </c>
      <c r="Q22" s="82">
        <f t="shared" si="13"/>
        <v>0.12186632619678653</v>
      </c>
      <c r="R22" s="23">
        <f t="shared" si="14"/>
        <v>24.580377060728747</v>
      </c>
      <c r="S22" s="23">
        <f t="shared" si="15"/>
        <v>0.60933163098393273</v>
      </c>
      <c r="T22" s="81">
        <f t="shared" si="16"/>
        <v>23.351358207692307</v>
      </c>
      <c r="U22" s="82">
        <f t="shared" si="17"/>
        <v>0.57886504943473605</v>
      </c>
      <c r="W22" s="36"/>
    </row>
    <row r="23" spans="1:23" x14ac:dyDescent="0.3">
      <c r="A23" s="16">
        <f t="shared" si="18"/>
        <v>15</v>
      </c>
      <c r="B23" s="60">
        <v>39016.26</v>
      </c>
      <c r="C23" s="61"/>
      <c r="D23" s="60">
        <f t="shared" si="0"/>
        <v>50471.433936000009</v>
      </c>
      <c r="E23" s="64">
        <f t="shared" si="1"/>
        <v>1251.1541658754734</v>
      </c>
      <c r="F23" s="60">
        <f t="shared" si="2"/>
        <v>4205.9528280000004</v>
      </c>
      <c r="G23" s="64">
        <f t="shared" si="3"/>
        <v>104.26284715628944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25.542223651821867</v>
      </c>
      <c r="M23" s="82">
        <f t="shared" si="9"/>
        <v>0.63317518515965254</v>
      </c>
      <c r="N23" s="81">
        <f t="shared" si="10"/>
        <v>12.771111825910934</v>
      </c>
      <c r="O23" s="82">
        <f t="shared" si="11"/>
        <v>0.31658759257982627</v>
      </c>
      <c r="P23" s="81">
        <f t="shared" si="12"/>
        <v>5.1084447303643739</v>
      </c>
      <c r="Q23" s="82">
        <f t="shared" si="13"/>
        <v>0.12663503703193052</v>
      </c>
      <c r="R23" s="23">
        <f t="shared" si="14"/>
        <v>25.542223651821864</v>
      </c>
      <c r="S23" s="23">
        <f t="shared" si="15"/>
        <v>0.63317518515965243</v>
      </c>
      <c r="T23" s="81">
        <f t="shared" si="16"/>
        <v>24.265112469230772</v>
      </c>
      <c r="U23" s="82">
        <f t="shared" si="17"/>
        <v>0.60151642590166987</v>
      </c>
      <c r="W23" s="36"/>
    </row>
    <row r="24" spans="1:23" x14ac:dyDescent="0.3">
      <c r="A24" s="16">
        <f t="shared" si="18"/>
        <v>16</v>
      </c>
      <c r="B24" s="60">
        <v>39016.26</v>
      </c>
      <c r="C24" s="61"/>
      <c r="D24" s="60">
        <f t="shared" si="0"/>
        <v>50471.433936000009</v>
      </c>
      <c r="E24" s="64">
        <f t="shared" si="1"/>
        <v>1251.1541658754734</v>
      </c>
      <c r="F24" s="60">
        <f t="shared" si="2"/>
        <v>4205.9528280000004</v>
      </c>
      <c r="G24" s="64">
        <f t="shared" si="3"/>
        <v>104.26284715628944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25.542223651821867</v>
      </c>
      <c r="M24" s="82">
        <f t="shared" si="9"/>
        <v>0.63317518515965254</v>
      </c>
      <c r="N24" s="81">
        <f t="shared" si="10"/>
        <v>12.771111825910934</v>
      </c>
      <c r="O24" s="82">
        <f t="shared" si="11"/>
        <v>0.31658759257982627</v>
      </c>
      <c r="P24" s="81">
        <f t="shared" si="12"/>
        <v>5.1084447303643739</v>
      </c>
      <c r="Q24" s="82">
        <f t="shared" si="13"/>
        <v>0.12663503703193052</v>
      </c>
      <c r="R24" s="23">
        <f t="shared" si="14"/>
        <v>25.542223651821864</v>
      </c>
      <c r="S24" s="23">
        <f t="shared" si="15"/>
        <v>0.63317518515965243</v>
      </c>
      <c r="T24" s="81">
        <f t="shared" si="16"/>
        <v>24.265112469230772</v>
      </c>
      <c r="U24" s="82">
        <f t="shared" si="17"/>
        <v>0.60151642590166987</v>
      </c>
      <c r="W24" s="36"/>
    </row>
    <row r="25" spans="1:23" x14ac:dyDescent="0.3">
      <c r="A25" s="16">
        <f t="shared" si="18"/>
        <v>17</v>
      </c>
      <c r="B25" s="60">
        <v>40648.74</v>
      </c>
      <c r="C25" s="61"/>
      <c r="D25" s="60">
        <f t="shared" si="0"/>
        <v>52583.210063999999</v>
      </c>
      <c r="E25" s="64">
        <f t="shared" si="1"/>
        <v>1303.5037286656634</v>
      </c>
      <c r="F25" s="60">
        <f t="shared" si="2"/>
        <v>4381.9341720000002</v>
      </c>
      <c r="G25" s="64">
        <f t="shared" si="3"/>
        <v>108.62531072213864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26.610936267206476</v>
      </c>
      <c r="M25" s="82">
        <f t="shared" si="9"/>
        <v>0.65966787887938438</v>
      </c>
      <c r="N25" s="81">
        <f t="shared" si="10"/>
        <v>13.305468133603238</v>
      </c>
      <c r="O25" s="82">
        <f t="shared" si="11"/>
        <v>0.32983393943969219</v>
      </c>
      <c r="P25" s="81">
        <f t="shared" si="12"/>
        <v>5.3221872534412951</v>
      </c>
      <c r="Q25" s="82">
        <f t="shared" si="13"/>
        <v>0.13193357577587686</v>
      </c>
      <c r="R25" s="23">
        <f t="shared" si="14"/>
        <v>26.610936267206483</v>
      </c>
      <c r="S25" s="23">
        <f t="shared" si="15"/>
        <v>0.65966787887938449</v>
      </c>
      <c r="T25" s="81">
        <f t="shared" si="16"/>
        <v>25.280389453846155</v>
      </c>
      <c r="U25" s="82">
        <f t="shared" si="17"/>
        <v>0.62668448493541518</v>
      </c>
      <c r="W25" s="36"/>
    </row>
    <row r="26" spans="1:23" x14ac:dyDescent="0.3">
      <c r="A26" s="16">
        <f t="shared" si="18"/>
        <v>18</v>
      </c>
      <c r="B26" s="60">
        <v>40648.74</v>
      </c>
      <c r="C26" s="61"/>
      <c r="D26" s="60">
        <f t="shared" si="0"/>
        <v>52583.210063999999</v>
      </c>
      <c r="E26" s="64">
        <f t="shared" si="1"/>
        <v>1303.5037286656634</v>
      </c>
      <c r="F26" s="60">
        <f t="shared" si="2"/>
        <v>4381.9341720000002</v>
      </c>
      <c r="G26" s="64">
        <f t="shared" si="3"/>
        <v>108.62531072213864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26.610936267206476</v>
      </c>
      <c r="M26" s="82">
        <f t="shared" si="9"/>
        <v>0.65966787887938438</v>
      </c>
      <c r="N26" s="81">
        <f t="shared" si="10"/>
        <v>13.305468133603238</v>
      </c>
      <c r="O26" s="82">
        <f t="shared" si="11"/>
        <v>0.32983393943969219</v>
      </c>
      <c r="P26" s="81">
        <f t="shared" si="12"/>
        <v>5.3221872534412951</v>
      </c>
      <c r="Q26" s="82">
        <f t="shared" si="13"/>
        <v>0.13193357577587686</v>
      </c>
      <c r="R26" s="23">
        <f t="shared" si="14"/>
        <v>26.610936267206483</v>
      </c>
      <c r="S26" s="23">
        <f t="shared" si="15"/>
        <v>0.65966787887938449</v>
      </c>
      <c r="T26" s="81">
        <f t="shared" si="16"/>
        <v>25.280389453846155</v>
      </c>
      <c r="U26" s="82">
        <f t="shared" si="17"/>
        <v>0.62668448493541518</v>
      </c>
      <c r="W26" s="36"/>
    </row>
    <row r="27" spans="1:23" x14ac:dyDescent="0.3">
      <c r="A27" s="16">
        <f t="shared" si="18"/>
        <v>19</v>
      </c>
      <c r="B27" s="60">
        <v>40648.74</v>
      </c>
      <c r="C27" s="61"/>
      <c r="D27" s="60">
        <f t="shared" si="0"/>
        <v>52583.210063999999</v>
      </c>
      <c r="E27" s="64">
        <f t="shared" si="1"/>
        <v>1303.5037286656634</v>
      </c>
      <c r="F27" s="60">
        <f t="shared" si="2"/>
        <v>4381.9341720000002</v>
      </c>
      <c r="G27" s="64">
        <f t="shared" si="3"/>
        <v>108.62531072213864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26.610936267206476</v>
      </c>
      <c r="M27" s="82">
        <f t="shared" si="9"/>
        <v>0.65966787887938438</v>
      </c>
      <c r="N27" s="81">
        <f t="shared" si="10"/>
        <v>13.305468133603238</v>
      </c>
      <c r="O27" s="82">
        <f t="shared" si="11"/>
        <v>0.32983393943969219</v>
      </c>
      <c r="P27" s="81">
        <f t="shared" si="12"/>
        <v>5.3221872534412951</v>
      </c>
      <c r="Q27" s="82">
        <f t="shared" si="13"/>
        <v>0.13193357577587686</v>
      </c>
      <c r="R27" s="23">
        <f t="shared" si="14"/>
        <v>26.610936267206483</v>
      </c>
      <c r="S27" s="23">
        <f t="shared" si="15"/>
        <v>0.65966787887938449</v>
      </c>
      <c r="T27" s="81">
        <f t="shared" si="16"/>
        <v>25.280389453846155</v>
      </c>
      <c r="U27" s="82">
        <f t="shared" si="17"/>
        <v>0.62668448493541518</v>
      </c>
      <c r="W27" s="36"/>
    </row>
    <row r="28" spans="1:23" x14ac:dyDescent="0.3">
      <c r="A28" s="16">
        <f t="shared" si="18"/>
        <v>20</v>
      </c>
      <c r="B28" s="60">
        <v>42117.95</v>
      </c>
      <c r="C28" s="61"/>
      <c r="D28" s="60">
        <f t="shared" si="0"/>
        <v>54483.780120000003</v>
      </c>
      <c r="E28" s="64">
        <f t="shared" si="1"/>
        <v>1350.6176296916949</v>
      </c>
      <c r="F28" s="60">
        <f t="shared" si="2"/>
        <v>4540.3150100000003</v>
      </c>
      <c r="G28" s="64">
        <f t="shared" si="3"/>
        <v>112.55146914097458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27.572763218623482</v>
      </c>
      <c r="M28" s="82">
        <f t="shared" si="9"/>
        <v>0.68351094620025044</v>
      </c>
      <c r="N28" s="81">
        <f t="shared" si="10"/>
        <v>13.786381609311741</v>
      </c>
      <c r="O28" s="82">
        <f t="shared" si="11"/>
        <v>0.34175547310012522</v>
      </c>
      <c r="P28" s="81">
        <f t="shared" si="12"/>
        <v>5.5145526437246968</v>
      </c>
      <c r="Q28" s="82">
        <f t="shared" si="13"/>
        <v>0.13670218924005009</v>
      </c>
      <c r="R28" s="23">
        <f t="shared" si="14"/>
        <v>27.572763218623486</v>
      </c>
      <c r="S28" s="23">
        <f t="shared" si="15"/>
        <v>0.68351094620025055</v>
      </c>
      <c r="T28" s="81">
        <f t="shared" si="16"/>
        <v>26.194125057692307</v>
      </c>
      <c r="U28" s="82">
        <f t="shared" si="17"/>
        <v>0.64933539889023784</v>
      </c>
      <c r="W28" s="36"/>
    </row>
    <row r="29" spans="1:23" x14ac:dyDescent="0.3">
      <c r="A29" s="16">
        <f t="shared" si="18"/>
        <v>21</v>
      </c>
      <c r="B29" s="60">
        <v>42117.95</v>
      </c>
      <c r="C29" s="61"/>
      <c r="D29" s="60">
        <f t="shared" si="0"/>
        <v>54483.780120000003</v>
      </c>
      <c r="E29" s="64">
        <f t="shared" si="1"/>
        <v>1350.6176296916949</v>
      </c>
      <c r="F29" s="60">
        <f t="shared" si="2"/>
        <v>4540.3150100000003</v>
      </c>
      <c r="G29" s="64">
        <f t="shared" si="3"/>
        <v>112.55146914097458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27.572763218623482</v>
      </c>
      <c r="M29" s="82">
        <f t="shared" si="9"/>
        <v>0.68351094620025044</v>
      </c>
      <c r="N29" s="81">
        <f t="shared" si="10"/>
        <v>13.786381609311741</v>
      </c>
      <c r="O29" s="82">
        <f t="shared" si="11"/>
        <v>0.34175547310012522</v>
      </c>
      <c r="P29" s="81">
        <f t="shared" si="12"/>
        <v>5.5145526437246968</v>
      </c>
      <c r="Q29" s="82">
        <f t="shared" si="13"/>
        <v>0.13670218924005009</v>
      </c>
      <c r="R29" s="23">
        <f t="shared" si="14"/>
        <v>27.572763218623486</v>
      </c>
      <c r="S29" s="23">
        <f t="shared" si="15"/>
        <v>0.68351094620025055</v>
      </c>
      <c r="T29" s="81">
        <f t="shared" si="16"/>
        <v>26.194125057692307</v>
      </c>
      <c r="U29" s="82">
        <f t="shared" si="17"/>
        <v>0.64933539889023784</v>
      </c>
      <c r="W29" s="36"/>
    </row>
    <row r="30" spans="1:23" x14ac:dyDescent="0.3">
      <c r="A30" s="16">
        <f t="shared" si="18"/>
        <v>22</v>
      </c>
      <c r="B30" s="60">
        <v>43750.42</v>
      </c>
      <c r="C30" s="61"/>
      <c r="D30" s="60">
        <f t="shared" si="0"/>
        <v>56595.543312000002</v>
      </c>
      <c r="E30" s="64">
        <f t="shared" si="1"/>
        <v>1402.9668718068215</v>
      </c>
      <c r="F30" s="60">
        <f t="shared" si="2"/>
        <v>4716.2952760000007</v>
      </c>
      <c r="G30" s="64">
        <f t="shared" si="3"/>
        <v>116.91390598390181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28.641469287449393</v>
      </c>
      <c r="M30" s="82">
        <f t="shared" si="9"/>
        <v>0.71000347763503113</v>
      </c>
      <c r="N30" s="81">
        <f t="shared" si="10"/>
        <v>14.320734643724697</v>
      </c>
      <c r="O30" s="82">
        <f t="shared" si="11"/>
        <v>0.35500173881751557</v>
      </c>
      <c r="P30" s="81">
        <f t="shared" si="12"/>
        <v>5.728293857489879</v>
      </c>
      <c r="Q30" s="82">
        <f t="shared" si="13"/>
        <v>0.14200069552700623</v>
      </c>
      <c r="R30" s="23">
        <f t="shared" si="14"/>
        <v>28.641469287449397</v>
      </c>
      <c r="S30" s="23">
        <f t="shared" si="15"/>
        <v>0.71000347763503124</v>
      </c>
      <c r="T30" s="81">
        <f t="shared" si="16"/>
        <v>27.209395823076925</v>
      </c>
      <c r="U30" s="82">
        <f t="shared" si="17"/>
        <v>0.6745033037532796</v>
      </c>
      <c r="W30" s="36"/>
    </row>
    <row r="31" spans="1:23" x14ac:dyDescent="0.3">
      <c r="A31" s="16">
        <f t="shared" si="18"/>
        <v>23</v>
      </c>
      <c r="B31" s="60">
        <v>45382.93</v>
      </c>
      <c r="C31" s="61"/>
      <c r="D31" s="60">
        <f t="shared" si="0"/>
        <v>58707.358248000004</v>
      </c>
      <c r="E31" s="64">
        <f t="shared" si="1"/>
        <v>1455.317396622203</v>
      </c>
      <c r="F31" s="60">
        <f t="shared" si="2"/>
        <v>4892.2798540000003</v>
      </c>
      <c r="G31" s="64">
        <f t="shared" si="3"/>
        <v>121.27644971851691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29.710201542510124</v>
      </c>
      <c r="M31" s="82">
        <f t="shared" si="9"/>
        <v>0.73649665820961685</v>
      </c>
      <c r="N31" s="81">
        <f t="shared" si="10"/>
        <v>14.855100771255062</v>
      </c>
      <c r="O31" s="82">
        <f t="shared" si="11"/>
        <v>0.36824832910480843</v>
      </c>
      <c r="P31" s="81">
        <f t="shared" si="12"/>
        <v>5.9420403085020244</v>
      </c>
      <c r="Q31" s="82">
        <f t="shared" si="13"/>
        <v>0.14729933164192335</v>
      </c>
      <c r="R31" s="23">
        <f t="shared" si="14"/>
        <v>29.710201542510124</v>
      </c>
      <c r="S31" s="23">
        <f t="shared" si="15"/>
        <v>0.73649665820961685</v>
      </c>
      <c r="T31" s="81">
        <f t="shared" si="16"/>
        <v>28.224691465384616</v>
      </c>
      <c r="U31" s="82">
        <f t="shared" si="17"/>
        <v>0.69967182529913596</v>
      </c>
      <c r="W31" s="36"/>
    </row>
    <row r="32" spans="1:23" x14ac:dyDescent="0.3">
      <c r="A32" s="16">
        <f t="shared" si="18"/>
        <v>24</v>
      </c>
      <c r="B32" s="60">
        <v>46688.9</v>
      </c>
      <c r="C32" s="61"/>
      <c r="D32" s="60">
        <f t="shared" si="0"/>
        <v>60396.761040000005</v>
      </c>
      <c r="E32" s="64">
        <f t="shared" si="1"/>
        <v>1497.1965979092661</v>
      </c>
      <c r="F32" s="60">
        <f t="shared" si="2"/>
        <v>5033.0634200000004</v>
      </c>
      <c r="G32" s="64">
        <f t="shared" si="3"/>
        <v>124.76638315910552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30.565162469635631</v>
      </c>
      <c r="M32" s="82">
        <f t="shared" si="9"/>
        <v>0.75769058598647077</v>
      </c>
      <c r="N32" s="81">
        <f t="shared" si="10"/>
        <v>15.282581234817815</v>
      </c>
      <c r="O32" s="82">
        <f t="shared" si="11"/>
        <v>0.37884529299323538</v>
      </c>
      <c r="P32" s="81">
        <f t="shared" si="12"/>
        <v>6.1130324939271263</v>
      </c>
      <c r="Q32" s="82">
        <f t="shared" si="13"/>
        <v>0.15153811719729415</v>
      </c>
      <c r="R32" s="23">
        <f t="shared" si="14"/>
        <v>30.565162469635631</v>
      </c>
      <c r="S32" s="23">
        <f t="shared" si="15"/>
        <v>0.75769058598647077</v>
      </c>
      <c r="T32" s="81">
        <f t="shared" si="16"/>
        <v>29.036904346153847</v>
      </c>
      <c r="U32" s="82">
        <f t="shared" si="17"/>
        <v>0.71980605668714714</v>
      </c>
      <c r="W32" s="36"/>
    </row>
    <row r="33" spans="1:23" x14ac:dyDescent="0.3">
      <c r="A33" s="16">
        <f t="shared" si="18"/>
        <v>25</v>
      </c>
      <c r="B33" s="60">
        <v>46688.9</v>
      </c>
      <c r="C33" s="61"/>
      <c r="D33" s="60">
        <f t="shared" si="0"/>
        <v>60396.761040000005</v>
      </c>
      <c r="E33" s="64">
        <f t="shared" si="1"/>
        <v>1497.1965979092661</v>
      </c>
      <c r="F33" s="60">
        <f t="shared" si="2"/>
        <v>5033.0634200000004</v>
      </c>
      <c r="G33" s="64">
        <f t="shared" si="3"/>
        <v>124.76638315910552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30.565162469635631</v>
      </c>
      <c r="M33" s="82">
        <f t="shared" si="9"/>
        <v>0.75769058598647077</v>
      </c>
      <c r="N33" s="81">
        <f t="shared" si="10"/>
        <v>15.282581234817815</v>
      </c>
      <c r="O33" s="82">
        <f t="shared" si="11"/>
        <v>0.37884529299323538</v>
      </c>
      <c r="P33" s="81">
        <f t="shared" si="12"/>
        <v>6.1130324939271263</v>
      </c>
      <c r="Q33" s="82">
        <f t="shared" si="13"/>
        <v>0.15153811719729415</v>
      </c>
      <c r="R33" s="23">
        <f t="shared" si="14"/>
        <v>30.565162469635631</v>
      </c>
      <c r="S33" s="23">
        <f t="shared" si="15"/>
        <v>0.75769058598647077</v>
      </c>
      <c r="T33" s="81">
        <f t="shared" si="16"/>
        <v>29.036904346153847</v>
      </c>
      <c r="U33" s="82">
        <f t="shared" si="17"/>
        <v>0.71980605668714714</v>
      </c>
      <c r="W33" s="36"/>
    </row>
    <row r="34" spans="1:23" x14ac:dyDescent="0.3">
      <c r="A34" s="16">
        <f t="shared" si="18"/>
        <v>26</v>
      </c>
      <c r="B34" s="60">
        <v>46688.9</v>
      </c>
      <c r="C34" s="61"/>
      <c r="D34" s="60">
        <f t="shared" si="0"/>
        <v>60396.761040000005</v>
      </c>
      <c r="E34" s="64">
        <f t="shared" si="1"/>
        <v>1497.1965979092661</v>
      </c>
      <c r="F34" s="60">
        <f t="shared" si="2"/>
        <v>5033.0634200000004</v>
      </c>
      <c r="G34" s="64">
        <f t="shared" si="3"/>
        <v>124.76638315910552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30.565162469635631</v>
      </c>
      <c r="M34" s="82">
        <f t="shared" si="9"/>
        <v>0.75769058598647077</v>
      </c>
      <c r="N34" s="81">
        <f t="shared" si="10"/>
        <v>15.282581234817815</v>
      </c>
      <c r="O34" s="82">
        <f t="shared" si="11"/>
        <v>0.37884529299323538</v>
      </c>
      <c r="P34" s="81">
        <f t="shared" si="12"/>
        <v>6.1130324939271263</v>
      </c>
      <c r="Q34" s="82">
        <f t="shared" si="13"/>
        <v>0.15153811719729415</v>
      </c>
      <c r="R34" s="23">
        <f t="shared" si="14"/>
        <v>30.565162469635631</v>
      </c>
      <c r="S34" s="23">
        <f t="shared" si="15"/>
        <v>0.75769058598647077</v>
      </c>
      <c r="T34" s="81">
        <f t="shared" si="16"/>
        <v>29.036904346153847</v>
      </c>
      <c r="U34" s="82">
        <f t="shared" si="17"/>
        <v>0.71980605668714714</v>
      </c>
      <c r="W34" s="36"/>
    </row>
    <row r="35" spans="1:23" x14ac:dyDescent="0.3">
      <c r="A35" s="16">
        <f t="shared" si="18"/>
        <v>27</v>
      </c>
      <c r="B35" s="60">
        <v>46688.9</v>
      </c>
      <c r="C35" s="61"/>
      <c r="D35" s="60">
        <f t="shared" si="0"/>
        <v>60396.761040000005</v>
      </c>
      <c r="E35" s="64">
        <f t="shared" si="1"/>
        <v>1497.1965979092661</v>
      </c>
      <c r="F35" s="60">
        <f t="shared" si="2"/>
        <v>5033.0634200000004</v>
      </c>
      <c r="G35" s="64">
        <f t="shared" si="3"/>
        <v>124.76638315910552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30.565162469635631</v>
      </c>
      <c r="M35" s="82">
        <f t="shared" si="9"/>
        <v>0.75769058598647077</v>
      </c>
      <c r="N35" s="81">
        <f t="shared" si="10"/>
        <v>15.282581234817815</v>
      </c>
      <c r="O35" s="82">
        <f t="shared" si="11"/>
        <v>0.37884529299323538</v>
      </c>
      <c r="P35" s="81">
        <f t="shared" si="12"/>
        <v>6.1130324939271263</v>
      </c>
      <c r="Q35" s="82">
        <f t="shared" si="13"/>
        <v>0.15153811719729415</v>
      </c>
      <c r="R35" s="23">
        <f t="shared" si="14"/>
        <v>30.565162469635631</v>
      </c>
      <c r="S35" s="23">
        <f t="shared" si="15"/>
        <v>0.75769058598647077</v>
      </c>
      <c r="T35" s="81">
        <f t="shared" si="16"/>
        <v>29.036904346153847</v>
      </c>
      <c r="U35" s="82">
        <f t="shared" si="17"/>
        <v>0.71980605668714714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140625" style="1" customWidth="1"/>
    <col min="24" max="16384" width="8.85546875" style="1"/>
  </cols>
  <sheetData>
    <row r="1" spans="1:23" ht="16.5" x14ac:dyDescent="0.3">
      <c r="A1" s="5" t="s">
        <v>47</v>
      </c>
      <c r="B1" s="5" t="s">
        <v>1</v>
      </c>
      <c r="C1" s="5" t="s">
        <v>57</v>
      </c>
      <c r="D1" s="5"/>
      <c r="E1" s="31"/>
      <c r="G1" s="7"/>
      <c r="H1" s="5"/>
      <c r="N1" s="34">
        <f>D6</f>
        <v>42552</v>
      </c>
      <c r="Q1" s="8" t="s">
        <v>46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31377.86</v>
      </c>
      <c r="C8" s="61"/>
      <c r="D8" s="60">
        <f t="shared" ref="D8:D35" si="0">B8*$U$2</f>
        <v>40590.399696</v>
      </c>
      <c r="E8" s="64">
        <f t="shared" ref="E8:E35" si="1">D8/40.3399</f>
        <v>1006.2097252596066</v>
      </c>
      <c r="F8" s="60">
        <f t="shared" ref="F8:F35" si="2">B8/12*$U$2</f>
        <v>3382.5333080000005</v>
      </c>
      <c r="G8" s="64">
        <f t="shared" ref="G8:G35" si="3">F8/40.3399</f>
        <v>83.850810438300556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20.541700251012145</v>
      </c>
      <c r="M8" s="82">
        <f t="shared" ref="M8:M35" si="9">L8/40.3399</f>
        <v>0.50921544800587371</v>
      </c>
      <c r="N8" s="81">
        <f t="shared" ref="N8:N35" si="10">L8/2</f>
        <v>10.270850125506072</v>
      </c>
      <c r="O8" s="82">
        <f t="shared" ref="O8:O35" si="11">N8/40.3399</f>
        <v>0.25460772400293685</v>
      </c>
      <c r="P8" s="81">
        <f t="shared" ref="P8:P35" si="12">L8/5</f>
        <v>4.108340050202429</v>
      </c>
      <c r="Q8" s="82">
        <f t="shared" ref="Q8:Q35" si="13">P8/40.3399</f>
        <v>0.10184308960117475</v>
      </c>
      <c r="R8" s="23">
        <f t="shared" ref="R8:R35" si="14">(F8+H8)/1976*12</f>
        <v>20.541700251012148</v>
      </c>
      <c r="S8" s="23">
        <f t="shared" ref="S8:S35" si="15">R8/40.3399</f>
        <v>0.50921544800587382</v>
      </c>
      <c r="T8" s="81">
        <f t="shared" ref="T8:T35" si="16">D8/2080</f>
        <v>19.514615238461538</v>
      </c>
      <c r="U8" s="82">
        <f t="shared" ref="U8:U35" si="17">T8/40.3399</f>
        <v>0.48375467560558</v>
      </c>
      <c r="W8" s="36"/>
    </row>
    <row r="9" spans="1:23" x14ac:dyDescent="0.3">
      <c r="A9" s="16">
        <f t="shared" ref="A9:A35" si="18">+A8+1</f>
        <v>1</v>
      </c>
      <c r="B9" s="60">
        <v>32139.07</v>
      </c>
      <c r="C9" s="61"/>
      <c r="D9" s="60">
        <f t="shared" si="0"/>
        <v>41575.100952000001</v>
      </c>
      <c r="E9" s="64">
        <f t="shared" si="1"/>
        <v>1030.6198317794542</v>
      </c>
      <c r="F9" s="60">
        <f t="shared" si="2"/>
        <v>3464.5917460000001</v>
      </c>
      <c r="G9" s="64">
        <f t="shared" si="3"/>
        <v>85.88498598162117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21.040030846153847</v>
      </c>
      <c r="M9" s="82">
        <f t="shared" si="9"/>
        <v>0.521568740779076</v>
      </c>
      <c r="N9" s="81">
        <f t="shared" si="10"/>
        <v>10.520015423076924</v>
      </c>
      <c r="O9" s="82">
        <f t="shared" si="11"/>
        <v>0.260784370389538</v>
      </c>
      <c r="P9" s="81">
        <f t="shared" si="12"/>
        <v>4.2080061692307691</v>
      </c>
      <c r="Q9" s="82">
        <f t="shared" si="13"/>
        <v>0.10431374815581519</v>
      </c>
      <c r="R9" s="23">
        <f t="shared" si="14"/>
        <v>21.040030846153847</v>
      </c>
      <c r="S9" s="23">
        <f t="shared" si="15"/>
        <v>0.521568740779076</v>
      </c>
      <c r="T9" s="81">
        <f t="shared" si="16"/>
        <v>19.988029303846155</v>
      </c>
      <c r="U9" s="82">
        <f t="shared" si="17"/>
        <v>0.49549030374012215</v>
      </c>
      <c r="W9" s="36"/>
    </row>
    <row r="10" spans="1:23" x14ac:dyDescent="0.3">
      <c r="A10" s="16">
        <f t="shared" si="18"/>
        <v>2</v>
      </c>
      <c r="B10" s="60">
        <v>32900.239999999998</v>
      </c>
      <c r="C10" s="61"/>
      <c r="D10" s="60">
        <f t="shared" si="0"/>
        <v>42559.750463999997</v>
      </c>
      <c r="E10" s="64">
        <f t="shared" si="1"/>
        <v>1055.0286555990469</v>
      </c>
      <c r="F10" s="60">
        <f t="shared" si="2"/>
        <v>3546.6458720000001</v>
      </c>
      <c r="G10" s="64">
        <f t="shared" si="3"/>
        <v>87.919054633253921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21.538335255060726</v>
      </c>
      <c r="M10" s="82">
        <f t="shared" si="9"/>
        <v>0.53392138441247317</v>
      </c>
      <c r="N10" s="81">
        <f t="shared" si="10"/>
        <v>10.769167627530363</v>
      </c>
      <c r="O10" s="82">
        <f t="shared" si="11"/>
        <v>0.26696069220623658</v>
      </c>
      <c r="P10" s="81">
        <f t="shared" si="12"/>
        <v>4.3076670510121451</v>
      </c>
      <c r="Q10" s="82">
        <f t="shared" si="13"/>
        <v>0.10678427688249463</v>
      </c>
      <c r="R10" s="23">
        <f t="shared" si="14"/>
        <v>21.53833525506073</v>
      </c>
      <c r="S10" s="23">
        <f t="shared" si="15"/>
        <v>0.53392138441247328</v>
      </c>
      <c r="T10" s="81">
        <f t="shared" si="16"/>
        <v>20.46141849230769</v>
      </c>
      <c r="U10" s="82">
        <f t="shared" si="17"/>
        <v>0.50722531519184955</v>
      </c>
      <c r="W10" s="36"/>
    </row>
    <row r="11" spans="1:23" x14ac:dyDescent="0.3">
      <c r="A11" s="16">
        <f t="shared" si="18"/>
        <v>3</v>
      </c>
      <c r="B11" s="60">
        <v>33661.06</v>
      </c>
      <c r="C11" s="61"/>
      <c r="D11" s="60">
        <f t="shared" si="0"/>
        <v>43543.947216</v>
      </c>
      <c r="E11" s="64">
        <f t="shared" si="1"/>
        <v>1079.4262557914126</v>
      </c>
      <c r="F11" s="60">
        <f t="shared" si="2"/>
        <v>3628.662268</v>
      </c>
      <c r="G11" s="64">
        <f t="shared" si="3"/>
        <v>89.952187982617701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22.036410534412955</v>
      </c>
      <c r="M11" s="82">
        <f t="shared" si="9"/>
        <v>0.54626834807257718</v>
      </c>
      <c r="N11" s="81">
        <f t="shared" si="10"/>
        <v>11.018205267206477</v>
      </c>
      <c r="O11" s="82">
        <f t="shared" si="11"/>
        <v>0.27313417403628859</v>
      </c>
      <c r="P11" s="81">
        <f t="shared" si="12"/>
        <v>4.4072821068825911</v>
      </c>
      <c r="Q11" s="82">
        <f t="shared" si="13"/>
        <v>0.10925366961451544</v>
      </c>
      <c r="R11" s="23">
        <f t="shared" si="14"/>
        <v>22.036410534412955</v>
      </c>
      <c r="S11" s="23">
        <f t="shared" si="15"/>
        <v>0.54626834807257718</v>
      </c>
      <c r="T11" s="81">
        <f t="shared" si="16"/>
        <v>20.934590007692307</v>
      </c>
      <c r="U11" s="82">
        <f t="shared" si="17"/>
        <v>0.51895493066894827</v>
      </c>
      <c r="W11" s="36"/>
    </row>
    <row r="12" spans="1:23" x14ac:dyDescent="0.3">
      <c r="A12" s="16">
        <f t="shared" si="18"/>
        <v>4</v>
      </c>
      <c r="B12" s="60">
        <v>33661.06</v>
      </c>
      <c r="C12" s="61"/>
      <c r="D12" s="60">
        <f t="shared" si="0"/>
        <v>43543.947216</v>
      </c>
      <c r="E12" s="64">
        <f t="shared" si="1"/>
        <v>1079.4262557914126</v>
      </c>
      <c r="F12" s="60">
        <f t="shared" si="2"/>
        <v>3628.662268</v>
      </c>
      <c r="G12" s="64">
        <f t="shared" si="3"/>
        <v>89.952187982617701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22.036410534412955</v>
      </c>
      <c r="M12" s="82">
        <f t="shared" si="9"/>
        <v>0.54626834807257718</v>
      </c>
      <c r="N12" s="81">
        <f t="shared" si="10"/>
        <v>11.018205267206477</v>
      </c>
      <c r="O12" s="82">
        <f t="shared" si="11"/>
        <v>0.27313417403628859</v>
      </c>
      <c r="P12" s="81">
        <f t="shared" si="12"/>
        <v>4.4072821068825911</v>
      </c>
      <c r="Q12" s="82">
        <f t="shared" si="13"/>
        <v>0.10925366961451544</v>
      </c>
      <c r="R12" s="23">
        <f t="shared" si="14"/>
        <v>22.036410534412955</v>
      </c>
      <c r="S12" s="23">
        <f t="shared" si="15"/>
        <v>0.54626834807257718</v>
      </c>
      <c r="T12" s="81">
        <f t="shared" si="16"/>
        <v>20.934590007692307</v>
      </c>
      <c r="U12" s="82">
        <f t="shared" si="17"/>
        <v>0.51895493066894827</v>
      </c>
      <c r="W12" s="36"/>
    </row>
    <row r="13" spans="1:23" x14ac:dyDescent="0.3">
      <c r="A13" s="16">
        <f t="shared" si="18"/>
        <v>5</v>
      </c>
      <c r="B13" s="60">
        <v>34992.94</v>
      </c>
      <c r="C13" s="61"/>
      <c r="D13" s="60">
        <f t="shared" si="0"/>
        <v>45266.867184000002</v>
      </c>
      <c r="E13" s="64">
        <f t="shared" si="1"/>
        <v>1122.1363261683841</v>
      </c>
      <c r="F13" s="60">
        <f t="shared" si="2"/>
        <v>3772.2389320000002</v>
      </c>
      <c r="G13" s="64">
        <f t="shared" si="3"/>
        <v>93.51136051403202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22.908333595141702</v>
      </c>
      <c r="M13" s="82">
        <f t="shared" si="9"/>
        <v>0.56788275615808914</v>
      </c>
      <c r="N13" s="81">
        <f t="shared" si="10"/>
        <v>11.454166797570851</v>
      </c>
      <c r="O13" s="82">
        <f t="shared" si="11"/>
        <v>0.28394137807904457</v>
      </c>
      <c r="P13" s="81">
        <f t="shared" si="12"/>
        <v>4.5816667190283402</v>
      </c>
      <c r="Q13" s="82">
        <f t="shared" si="13"/>
        <v>0.11357655123161783</v>
      </c>
      <c r="R13" s="23">
        <f t="shared" si="14"/>
        <v>22.908333595141702</v>
      </c>
      <c r="S13" s="23">
        <f t="shared" si="15"/>
        <v>0.56788275615808914</v>
      </c>
      <c r="T13" s="81">
        <f t="shared" si="16"/>
        <v>21.762916915384615</v>
      </c>
      <c r="U13" s="82">
        <f t="shared" si="17"/>
        <v>0.53948861835018469</v>
      </c>
      <c r="W13" s="36"/>
    </row>
    <row r="14" spans="1:23" x14ac:dyDescent="0.3">
      <c r="A14" s="16">
        <f t="shared" si="18"/>
        <v>6</v>
      </c>
      <c r="B14" s="60">
        <v>34992.94</v>
      </c>
      <c r="C14" s="61"/>
      <c r="D14" s="60">
        <f t="shared" si="0"/>
        <v>45266.867184000002</v>
      </c>
      <c r="E14" s="64">
        <f t="shared" si="1"/>
        <v>1122.1363261683841</v>
      </c>
      <c r="F14" s="60">
        <f t="shared" si="2"/>
        <v>3772.2389320000002</v>
      </c>
      <c r="G14" s="64">
        <f t="shared" si="3"/>
        <v>93.51136051403202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22.908333595141702</v>
      </c>
      <c r="M14" s="82">
        <f t="shared" si="9"/>
        <v>0.56788275615808914</v>
      </c>
      <c r="N14" s="81">
        <f t="shared" si="10"/>
        <v>11.454166797570851</v>
      </c>
      <c r="O14" s="82">
        <f t="shared" si="11"/>
        <v>0.28394137807904457</v>
      </c>
      <c r="P14" s="81">
        <f t="shared" si="12"/>
        <v>4.5816667190283402</v>
      </c>
      <c r="Q14" s="82">
        <f t="shared" si="13"/>
        <v>0.11357655123161783</v>
      </c>
      <c r="R14" s="23">
        <f t="shared" si="14"/>
        <v>22.908333595141702</v>
      </c>
      <c r="S14" s="23">
        <f t="shared" si="15"/>
        <v>0.56788275615808914</v>
      </c>
      <c r="T14" s="81">
        <f t="shared" si="16"/>
        <v>21.762916915384615</v>
      </c>
      <c r="U14" s="82">
        <f t="shared" si="17"/>
        <v>0.53948861835018469</v>
      </c>
      <c r="W14" s="36"/>
    </row>
    <row r="15" spans="1:23" x14ac:dyDescent="0.3">
      <c r="A15" s="16">
        <f t="shared" si="18"/>
        <v>7</v>
      </c>
      <c r="B15" s="60">
        <v>36324.839999999997</v>
      </c>
      <c r="C15" s="61"/>
      <c r="D15" s="60">
        <f t="shared" si="0"/>
        <v>46989.813023999995</v>
      </c>
      <c r="E15" s="64">
        <f t="shared" si="1"/>
        <v>1164.847037895483</v>
      </c>
      <c r="F15" s="60">
        <f t="shared" si="2"/>
        <v>3915.8177519999999</v>
      </c>
      <c r="G15" s="64">
        <f t="shared" si="3"/>
        <v>97.070586491290257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23.780269748987852</v>
      </c>
      <c r="M15" s="82">
        <f t="shared" si="9"/>
        <v>0.5894974888135035</v>
      </c>
      <c r="N15" s="81">
        <f t="shared" si="10"/>
        <v>11.890134874493926</v>
      </c>
      <c r="O15" s="82">
        <f t="shared" si="11"/>
        <v>0.29474874440675175</v>
      </c>
      <c r="P15" s="81">
        <f t="shared" si="12"/>
        <v>4.75605394979757</v>
      </c>
      <c r="Q15" s="82">
        <f t="shared" si="13"/>
        <v>0.1178994977627007</v>
      </c>
      <c r="R15" s="23">
        <f t="shared" si="14"/>
        <v>23.780269748987855</v>
      </c>
      <c r="S15" s="23">
        <f t="shared" si="15"/>
        <v>0.58949748881350361</v>
      </c>
      <c r="T15" s="81">
        <f t="shared" si="16"/>
        <v>22.591256261538458</v>
      </c>
      <c r="U15" s="82">
        <f t="shared" si="17"/>
        <v>0.5600226143728283</v>
      </c>
      <c r="W15" s="36"/>
    </row>
    <row r="16" spans="1:23" x14ac:dyDescent="0.3">
      <c r="A16" s="16">
        <f t="shared" si="18"/>
        <v>8</v>
      </c>
      <c r="B16" s="60">
        <v>36324.839999999997</v>
      </c>
      <c r="C16" s="61"/>
      <c r="D16" s="60">
        <f t="shared" si="0"/>
        <v>46989.813023999995</v>
      </c>
      <c r="E16" s="64">
        <f t="shared" si="1"/>
        <v>1164.847037895483</v>
      </c>
      <c r="F16" s="60">
        <f t="shared" si="2"/>
        <v>3915.8177519999999</v>
      </c>
      <c r="G16" s="64">
        <f t="shared" si="3"/>
        <v>97.070586491290257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23.780269748987852</v>
      </c>
      <c r="M16" s="82">
        <f t="shared" si="9"/>
        <v>0.5894974888135035</v>
      </c>
      <c r="N16" s="81">
        <f t="shared" si="10"/>
        <v>11.890134874493926</v>
      </c>
      <c r="O16" s="82">
        <f t="shared" si="11"/>
        <v>0.29474874440675175</v>
      </c>
      <c r="P16" s="81">
        <f t="shared" si="12"/>
        <v>4.75605394979757</v>
      </c>
      <c r="Q16" s="82">
        <f t="shared" si="13"/>
        <v>0.1178994977627007</v>
      </c>
      <c r="R16" s="23">
        <f t="shared" si="14"/>
        <v>23.780269748987855</v>
      </c>
      <c r="S16" s="23">
        <f t="shared" si="15"/>
        <v>0.58949748881350361</v>
      </c>
      <c r="T16" s="81">
        <f t="shared" si="16"/>
        <v>22.591256261538458</v>
      </c>
      <c r="U16" s="82">
        <f t="shared" si="17"/>
        <v>0.5600226143728283</v>
      </c>
      <c r="W16" s="36"/>
    </row>
    <row r="17" spans="1:23" x14ac:dyDescent="0.3">
      <c r="A17" s="16">
        <f t="shared" si="18"/>
        <v>9</v>
      </c>
      <c r="B17" s="60">
        <v>37656.75</v>
      </c>
      <c r="C17" s="61"/>
      <c r="D17" s="60">
        <f t="shared" si="0"/>
        <v>48712.771800000002</v>
      </c>
      <c r="E17" s="64">
        <f t="shared" si="1"/>
        <v>1207.5580702976458</v>
      </c>
      <c r="F17" s="60">
        <f t="shared" si="2"/>
        <v>4059.3976500000003</v>
      </c>
      <c r="G17" s="64">
        <f t="shared" si="3"/>
        <v>100.62983919147048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24.652212449392714</v>
      </c>
      <c r="M17" s="82">
        <f t="shared" si="9"/>
        <v>0.61111238375386934</v>
      </c>
      <c r="N17" s="81">
        <f t="shared" si="10"/>
        <v>12.326106224696357</v>
      </c>
      <c r="O17" s="82">
        <f t="shared" si="11"/>
        <v>0.30555619187693467</v>
      </c>
      <c r="P17" s="81">
        <f t="shared" si="12"/>
        <v>4.9304424898785424</v>
      </c>
      <c r="Q17" s="82">
        <f t="shared" si="13"/>
        <v>0.12222247675077386</v>
      </c>
      <c r="R17" s="23">
        <f t="shared" si="14"/>
        <v>24.652212449392714</v>
      </c>
      <c r="S17" s="23">
        <f t="shared" si="15"/>
        <v>0.61111238375386934</v>
      </c>
      <c r="T17" s="81">
        <f t="shared" si="16"/>
        <v>23.419601826923078</v>
      </c>
      <c r="U17" s="82">
        <f t="shared" si="17"/>
        <v>0.58055676456617589</v>
      </c>
      <c r="W17" s="36"/>
    </row>
    <row r="18" spans="1:23" x14ac:dyDescent="0.3">
      <c r="A18" s="16">
        <f t="shared" si="18"/>
        <v>10</v>
      </c>
      <c r="B18" s="60">
        <v>37656.75</v>
      </c>
      <c r="C18" s="61"/>
      <c r="D18" s="60">
        <f t="shared" si="0"/>
        <v>48712.771800000002</v>
      </c>
      <c r="E18" s="64">
        <f t="shared" si="1"/>
        <v>1207.5580702976458</v>
      </c>
      <c r="F18" s="60">
        <f t="shared" si="2"/>
        <v>4059.3976500000003</v>
      </c>
      <c r="G18" s="64">
        <f t="shared" si="3"/>
        <v>100.62983919147048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24.652212449392714</v>
      </c>
      <c r="M18" s="82">
        <f t="shared" si="9"/>
        <v>0.61111238375386934</v>
      </c>
      <c r="N18" s="81">
        <f t="shared" si="10"/>
        <v>12.326106224696357</v>
      </c>
      <c r="O18" s="82">
        <f t="shared" si="11"/>
        <v>0.30555619187693467</v>
      </c>
      <c r="P18" s="81">
        <f t="shared" si="12"/>
        <v>4.9304424898785424</v>
      </c>
      <c r="Q18" s="82">
        <f t="shared" si="13"/>
        <v>0.12222247675077386</v>
      </c>
      <c r="R18" s="23">
        <f t="shared" si="14"/>
        <v>24.652212449392714</v>
      </c>
      <c r="S18" s="23">
        <f t="shared" si="15"/>
        <v>0.61111238375386934</v>
      </c>
      <c r="T18" s="81">
        <f t="shared" si="16"/>
        <v>23.419601826923078</v>
      </c>
      <c r="U18" s="82">
        <f t="shared" si="17"/>
        <v>0.58055676456617589</v>
      </c>
      <c r="W18" s="36"/>
    </row>
    <row r="19" spans="1:23" x14ac:dyDescent="0.3">
      <c r="A19" s="16">
        <f t="shared" si="18"/>
        <v>11</v>
      </c>
      <c r="B19" s="60">
        <v>38988.629999999997</v>
      </c>
      <c r="C19" s="61"/>
      <c r="D19" s="60">
        <f t="shared" si="0"/>
        <v>50435.691767999997</v>
      </c>
      <c r="E19" s="64">
        <f t="shared" si="1"/>
        <v>1250.2681406746174</v>
      </c>
      <c r="F19" s="60">
        <f t="shared" si="2"/>
        <v>4202.974314</v>
      </c>
      <c r="G19" s="64">
        <f t="shared" si="3"/>
        <v>104.18901172288479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25.524135510121457</v>
      </c>
      <c r="M19" s="82">
        <f t="shared" si="9"/>
        <v>0.6327267918393813</v>
      </c>
      <c r="N19" s="81">
        <f t="shared" si="10"/>
        <v>12.762067755060729</v>
      </c>
      <c r="O19" s="82">
        <f t="shared" si="11"/>
        <v>0.31636339591969065</v>
      </c>
      <c r="P19" s="81">
        <f t="shared" si="12"/>
        <v>5.1048271020242915</v>
      </c>
      <c r="Q19" s="82">
        <f t="shared" si="13"/>
        <v>0.12654535836787625</v>
      </c>
      <c r="R19" s="23">
        <f t="shared" si="14"/>
        <v>25.524135510121457</v>
      </c>
      <c r="S19" s="23">
        <f t="shared" si="15"/>
        <v>0.6327267918393813</v>
      </c>
      <c r="T19" s="81">
        <f t="shared" si="16"/>
        <v>24.247928734615382</v>
      </c>
      <c r="U19" s="82">
        <f t="shared" si="17"/>
        <v>0.6010904522474122</v>
      </c>
      <c r="W19" s="36"/>
    </row>
    <row r="20" spans="1:23" x14ac:dyDescent="0.3">
      <c r="A20" s="16">
        <f t="shared" si="18"/>
        <v>12</v>
      </c>
      <c r="B20" s="60">
        <v>38988.629999999997</v>
      </c>
      <c r="C20" s="61"/>
      <c r="D20" s="60">
        <f t="shared" si="0"/>
        <v>50435.691767999997</v>
      </c>
      <c r="E20" s="64">
        <f t="shared" si="1"/>
        <v>1250.2681406746174</v>
      </c>
      <c r="F20" s="60">
        <f t="shared" si="2"/>
        <v>4202.974314</v>
      </c>
      <c r="G20" s="64">
        <f t="shared" si="3"/>
        <v>104.18901172288479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25.524135510121457</v>
      </c>
      <c r="M20" s="82">
        <f t="shared" si="9"/>
        <v>0.6327267918393813</v>
      </c>
      <c r="N20" s="81">
        <f t="shared" si="10"/>
        <v>12.762067755060729</v>
      </c>
      <c r="O20" s="82">
        <f t="shared" si="11"/>
        <v>0.31636339591969065</v>
      </c>
      <c r="P20" s="81">
        <f t="shared" si="12"/>
        <v>5.1048271020242915</v>
      </c>
      <c r="Q20" s="82">
        <f t="shared" si="13"/>
        <v>0.12654535836787625</v>
      </c>
      <c r="R20" s="23">
        <f t="shared" si="14"/>
        <v>25.524135510121457</v>
      </c>
      <c r="S20" s="23">
        <f t="shared" si="15"/>
        <v>0.6327267918393813</v>
      </c>
      <c r="T20" s="81">
        <f t="shared" si="16"/>
        <v>24.247928734615382</v>
      </c>
      <c r="U20" s="82">
        <f t="shared" si="17"/>
        <v>0.6010904522474122</v>
      </c>
      <c r="W20" s="36"/>
    </row>
    <row r="21" spans="1:23" x14ac:dyDescent="0.3">
      <c r="A21" s="16">
        <f t="shared" si="18"/>
        <v>13</v>
      </c>
      <c r="B21" s="60">
        <v>40320.53</v>
      </c>
      <c r="C21" s="61"/>
      <c r="D21" s="60">
        <f t="shared" si="0"/>
        <v>52158.637608000005</v>
      </c>
      <c r="E21" s="64">
        <f t="shared" si="1"/>
        <v>1292.9788524017165</v>
      </c>
      <c r="F21" s="60">
        <f t="shared" si="2"/>
        <v>4346.5531339999998</v>
      </c>
      <c r="G21" s="64">
        <f t="shared" si="3"/>
        <v>107.74823770014302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26.396071663967614</v>
      </c>
      <c r="M21" s="82">
        <f t="shared" si="9"/>
        <v>0.65434152449479588</v>
      </c>
      <c r="N21" s="81">
        <f t="shared" si="10"/>
        <v>13.198035831983807</v>
      </c>
      <c r="O21" s="82">
        <f t="shared" si="11"/>
        <v>0.32717076224739794</v>
      </c>
      <c r="P21" s="81">
        <f t="shared" si="12"/>
        <v>5.279214332793523</v>
      </c>
      <c r="Q21" s="82">
        <f t="shared" si="13"/>
        <v>0.13086830489895918</v>
      </c>
      <c r="R21" s="23">
        <f t="shared" si="14"/>
        <v>26.396071663967611</v>
      </c>
      <c r="S21" s="23">
        <f t="shared" si="15"/>
        <v>0.65434152449479577</v>
      </c>
      <c r="T21" s="81">
        <f t="shared" si="16"/>
        <v>25.076268080769232</v>
      </c>
      <c r="U21" s="82">
        <f t="shared" si="17"/>
        <v>0.62162444827005603</v>
      </c>
      <c r="W21" s="36"/>
    </row>
    <row r="22" spans="1:23" x14ac:dyDescent="0.3">
      <c r="A22" s="16">
        <f t="shared" si="18"/>
        <v>14</v>
      </c>
      <c r="B22" s="60">
        <v>40320.53</v>
      </c>
      <c r="C22" s="61"/>
      <c r="D22" s="60">
        <f t="shared" si="0"/>
        <v>52158.637608000005</v>
      </c>
      <c r="E22" s="64">
        <f t="shared" si="1"/>
        <v>1292.9788524017165</v>
      </c>
      <c r="F22" s="60">
        <f t="shared" si="2"/>
        <v>4346.5531339999998</v>
      </c>
      <c r="G22" s="64">
        <f t="shared" si="3"/>
        <v>107.74823770014302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26.396071663967614</v>
      </c>
      <c r="M22" s="82">
        <f t="shared" si="9"/>
        <v>0.65434152449479588</v>
      </c>
      <c r="N22" s="81">
        <f t="shared" si="10"/>
        <v>13.198035831983807</v>
      </c>
      <c r="O22" s="82">
        <f t="shared" si="11"/>
        <v>0.32717076224739794</v>
      </c>
      <c r="P22" s="81">
        <f t="shared" si="12"/>
        <v>5.279214332793523</v>
      </c>
      <c r="Q22" s="82">
        <f t="shared" si="13"/>
        <v>0.13086830489895918</v>
      </c>
      <c r="R22" s="23">
        <f t="shared" si="14"/>
        <v>26.396071663967611</v>
      </c>
      <c r="S22" s="23">
        <f t="shared" si="15"/>
        <v>0.65434152449479577</v>
      </c>
      <c r="T22" s="81">
        <f t="shared" si="16"/>
        <v>25.076268080769232</v>
      </c>
      <c r="U22" s="82">
        <f t="shared" si="17"/>
        <v>0.62162444827005603</v>
      </c>
      <c r="W22" s="36"/>
    </row>
    <row r="23" spans="1:23" x14ac:dyDescent="0.3">
      <c r="A23" s="16">
        <f t="shared" si="18"/>
        <v>15</v>
      </c>
      <c r="B23" s="60">
        <v>41652.03</v>
      </c>
      <c r="C23" s="61"/>
      <c r="D23" s="60">
        <f t="shared" si="0"/>
        <v>53881.066008000002</v>
      </c>
      <c r="E23" s="64">
        <f t="shared" si="1"/>
        <v>1335.6767371262695</v>
      </c>
      <c r="F23" s="60">
        <f t="shared" si="2"/>
        <v>4490.0888340000001</v>
      </c>
      <c r="G23" s="64">
        <f t="shared" si="3"/>
        <v>111.30639476052247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27.267745955465589</v>
      </c>
      <c r="M23" s="82">
        <f t="shared" si="9"/>
        <v>0.6759497657521607</v>
      </c>
      <c r="N23" s="81">
        <f t="shared" si="10"/>
        <v>13.633872977732794</v>
      </c>
      <c r="O23" s="82">
        <f t="shared" si="11"/>
        <v>0.33797488287608035</v>
      </c>
      <c r="P23" s="81">
        <f t="shared" si="12"/>
        <v>5.453549191093118</v>
      </c>
      <c r="Q23" s="82">
        <f t="shared" si="13"/>
        <v>0.13518995315043214</v>
      </c>
      <c r="R23" s="23">
        <f t="shared" si="14"/>
        <v>27.267745955465585</v>
      </c>
      <c r="S23" s="23">
        <f t="shared" si="15"/>
        <v>0.6759497657521607</v>
      </c>
      <c r="T23" s="81">
        <f t="shared" si="16"/>
        <v>25.90435865769231</v>
      </c>
      <c r="U23" s="82">
        <f t="shared" si="17"/>
        <v>0.64215227746455272</v>
      </c>
      <c r="W23" s="36"/>
    </row>
    <row r="24" spans="1:23" x14ac:dyDescent="0.3">
      <c r="A24" s="16">
        <f t="shared" si="18"/>
        <v>16</v>
      </c>
      <c r="B24" s="60">
        <v>41652.03</v>
      </c>
      <c r="C24" s="61"/>
      <c r="D24" s="60">
        <f t="shared" si="0"/>
        <v>53881.066008000002</v>
      </c>
      <c r="E24" s="64">
        <f t="shared" si="1"/>
        <v>1335.6767371262695</v>
      </c>
      <c r="F24" s="60">
        <f t="shared" si="2"/>
        <v>4490.0888340000001</v>
      </c>
      <c r="G24" s="64">
        <f t="shared" si="3"/>
        <v>111.30639476052247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27.267745955465589</v>
      </c>
      <c r="M24" s="82">
        <f t="shared" si="9"/>
        <v>0.6759497657521607</v>
      </c>
      <c r="N24" s="81">
        <f t="shared" si="10"/>
        <v>13.633872977732794</v>
      </c>
      <c r="O24" s="82">
        <f t="shared" si="11"/>
        <v>0.33797488287608035</v>
      </c>
      <c r="P24" s="81">
        <f t="shared" si="12"/>
        <v>5.453549191093118</v>
      </c>
      <c r="Q24" s="82">
        <f t="shared" si="13"/>
        <v>0.13518995315043214</v>
      </c>
      <c r="R24" s="23">
        <f t="shared" si="14"/>
        <v>27.267745955465585</v>
      </c>
      <c r="S24" s="23">
        <f t="shared" si="15"/>
        <v>0.6759497657521607</v>
      </c>
      <c r="T24" s="81">
        <f t="shared" si="16"/>
        <v>25.90435865769231</v>
      </c>
      <c r="U24" s="82">
        <f t="shared" si="17"/>
        <v>0.64215227746455272</v>
      </c>
      <c r="W24" s="36"/>
    </row>
    <row r="25" spans="1:23" x14ac:dyDescent="0.3">
      <c r="A25" s="16">
        <f t="shared" si="18"/>
        <v>17</v>
      </c>
      <c r="B25" s="60">
        <v>42983.94</v>
      </c>
      <c r="C25" s="61"/>
      <c r="D25" s="60">
        <f t="shared" si="0"/>
        <v>55604.024784000008</v>
      </c>
      <c r="E25" s="64">
        <f t="shared" si="1"/>
        <v>1378.3877695284323</v>
      </c>
      <c r="F25" s="60">
        <f t="shared" si="2"/>
        <v>4633.668732000001</v>
      </c>
      <c r="G25" s="64">
        <f t="shared" si="3"/>
        <v>114.8656474607027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28.139688655870451</v>
      </c>
      <c r="M25" s="82">
        <f t="shared" si="9"/>
        <v>0.69756466069252654</v>
      </c>
      <c r="N25" s="81">
        <f t="shared" si="10"/>
        <v>14.069844327935225</v>
      </c>
      <c r="O25" s="82">
        <f t="shared" si="11"/>
        <v>0.34878233034626327</v>
      </c>
      <c r="P25" s="81">
        <f t="shared" si="12"/>
        <v>5.6279377311740904</v>
      </c>
      <c r="Q25" s="82">
        <f t="shared" si="13"/>
        <v>0.1395129321385053</v>
      </c>
      <c r="R25" s="23">
        <f t="shared" si="14"/>
        <v>28.139688655870451</v>
      </c>
      <c r="S25" s="23">
        <f t="shared" si="15"/>
        <v>0.69756466069252654</v>
      </c>
      <c r="T25" s="81">
        <f t="shared" si="16"/>
        <v>26.732704223076926</v>
      </c>
      <c r="U25" s="82">
        <f t="shared" si="17"/>
        <v>0.66268642765790009</v>
      </c>
      <c r="W25" s="36"/>
    </row>
    <row r="26" spans="1:23" x14ac:dyDescent="0.3">
      <c r="A26" s="16">
        <f t="shared" si="18"/>
        <v>18</v>
      </c>
      <c r="B26" s="60">
        <v>42983.94</v>
      </c>
      <c r="C26" s="61"/>
      <c r="D26" s="60">
        <f t="shared" si="0"/>
        <v>55604.024784000008</v>
      </c>
      <c r="E26" s="64">
        <f t="shared" si="1"/>
        <v>1378.3877695284323</v>
      </c>
      <c r="F26" s="60">
        <f t="shared" si="2"/>
        <v>4633.668732000001</v>
      </c>
      <c r="G26" s="64">
        <f t="shared" si="3"/>
        <v>114.8656474607027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28.139688655870451</v>
      </c>
      <c r="M26" s="82">
        <f t="shared" si="9"/>
        <v>0.69756466069252654</v>
      </c>
      <c r="N26" s="81">
        <f t="shared" si="10"/>
        <v>14.069844327935225</v>
      </c>
      <c r="O26" s="82">
        <f t="shared" si="11"/>
        <v>0.34878233034626327</v>
      </c>
      <c r="P26" s="81">
        <f t="shared" si="12"/>
        <v>5.6279377311740904</v>
      </c>
      <c r="Q26" s="82">
        <f t="shared" si="13"/>
        <v>0.1395129321385053</v>
      </c>
      <c r="R26" s="23">
        <f t="shared" si="14"/>
        <v>28.139688655870451</v>
      </c>
      <c r="S26" s="23">
        <f t="shared" si="15"/>
        <v>0.69756466069252654</v>
      </c>
      <c r="T26" s="81">
        <f t="shared" si="16"/>
        <v>26.732704223076926</v>
      </c>
      <c r="U26" s="82">
        <f t="shared" si="17"/>
        <v>0.66268642765790009</v>
      </c>
      <c r="W26" s="36"/>
    </row>
    <row r="27" spans="1:23" x14ac:dyDescent="0.3">
      <c r="A27" s="16">
        <f t="shared" si="18"/>
        <v>19</v>
      </c>
      <c r="B27" s="60">
        <v>44315.839999999997</v>
      </c>
      <c r="C27" s="61"/>
      <c r="D27" s="60">
        <f t="shared" si="0"/>
        <v>57326.970624000001</v>
      </c>
      <c r="E27" s="64">
        <f t="shared" si="1"/>
        <v>1421.0984812555312</v>
      </c>
      <c r="F27" s="60">
        <f t="shared" si="2"/>
        <v>4777.2475519999998</v>
      </c>
      <c r="G27" s="64">
        <f t="shared" si="3"/>
        <v>118.42487343796093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29.011624809716601</v>
      </c>
      <c r="M27" s="82">
        <f t="shared" si="9"/>
        <v>0.7191793933479409</v>
      </c>
      <c r="N27" s="81">
        <f t="shared" si="10"/>
        <v>14.5058124048583</v>
      </c>
      <c r="O27" s="82">
        <f t="shared" si="11"/>
        <v>0.35958969667397045</v>
      </c>
      <c r="P27" s="81">
        <f t="shared" si="12"/>
        <v>5.8023249619433201</v>
      </c>
      <c r="Q27" s="82">
        <f t="shared" si="13"/>
        <v>0.14383587866958819</v>
      </c>
      <c r="R27" s="23">
        <f t="shared" si="14"/>
        <v>29.011624809716594</v>
      </c>
      <c r="S27" s="23">
        <f t="shared" si="15"/>
        <v>0.71917939334794068</v>
      </c>
      <c r="T27" s="81">
        <f t="shared" si="16"/>
        <v>27.561043569230769</v>
      </c>
      <c r="U27" s="82">
        <f t="shared" si="17"/>
        <v>0.68322042368054381</v>
      </c>
      <c r="W27" s="36"/>
    </row>
    <row r="28" spans="1:23" x14ac:dyDescent="0.3">
      <c r="A28" s="16">
        <f t="shared" si="18"/>
        <v>20</v>
      </c>
      <c r="B28" s="60">
        <v>44315.839999999997</v>
      </c>
      <c r="C28" s="61"/>
      <c r="D28" s="60">
        <f t="shared" si="0"/>
        <v>57326.970624000001</v>
      </c>
      <c r="E28" s="64">
        <f t="shared" si="1"/>
        <v>1421.0984812555312</v>
      </c>
      <c r="F28" s="60">
        <f t="shared" si="2"/>
        <v>4777.2475519999998</v>
      </c>
      <c r="G28" s="64">
        <f t="shared" si="3"/>
        <v>118.42487343796093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29.011624809716601</v>
      </c>
      <c r="M28" s="82">
        <f t="shared" si="9"/>
        <v>0.7191793933479409</v>
      </c>
      <c r="N28" s="81">
        <f t="shared" si="10"/>
        <v>14.5058124048583</v>
      </c>
      <c r="O28" s="82">
        <f t="shared" si="11"/>
        <v>0.35958969667397045</v>
      </c>
      <c r="P28" s="81">
        <f t="shared" si="12"/>
        <v>5.8023249619433201</v>
      </c>
      <c r="Q28" s="82">
        <f t="shared" si="13"/>
        <v>0.14383587866958819</v>
      </c>
      <c r="R28" s="23">
        <f t="shared" si="14"/>
        <v>29.011624809716594</v>
      </c>
      <c r="S28" s="23">
        <f t="shared" si="15"/>
        <v>0.71917939334794068</v>
      </c>
      <c r="T28" s="81">
        <f t="shared" si="16"/>
        <v>27.561043569230769</v>
      </c>
      <c r="U28" s="82">
        <f t="shared" si="17"/>
        <v>0.68322042368054381</v>
      </c>
      <c r="W28" s="36"/>
    </row>
    <row r="29" spans="1:23" x14ac:dyDescent="0.3">
      <c r="A29" s="16">
        <f t="shared" si="18"/>
        <v>21</v>
      </c>
      <c r="B29" s="60">
        <v>45647.72</v>
      </c>
      <c r="C29" s="61"/>
      <c r="D29" s="60">
        <f t="shared" si="0"/>
        <v>59049.890592000003</v>
      </c>
      <c r="E29" s="64">
        <f t="shared" si="1"/>
        <v>1463.8085516325029</v>
      </c>
      <c r="F29" s="60">
        <f t="shared" si="2"/>
        <v>4920.8242160000009</v>
      </c>
      <c r="G29" s="64">
        <f t="shared" si="3"/>
        <v>121.98404596937526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29.883547870445344</v>
      </c>
      <c r="M29" s="82">
        <f t="shared" si="9"/>
        <v>0.74079380143345286</v>
      </c>
      <c r="N29" s="81">
        <f t="shared" si="10"/>
        <v>14.941773935222672</v>
      </c>
      <c r="O29" s="82">
        <f t="shared" si="11"/>
        <v>0.37039690071672643</v>
      </c>
      <c r="P29" s="81">
        <f t="shared" si="12"/>
        <v>5.9767095740890692</v>
      </c>
      <c r="Q29" s="82">
        <f t="shared" si="13"/>
        <v>0.14815876028669059</v>
      </c>
      <c r="R29" s="23">
        <f t="shared" si="14"/>
        <v>29.883547870445348</v>
      </c>
      <c r="S29" s="23">
        <f t="shared" si="15"/>
        <v>0.74079380143345297</v>
      </c>
      <c r="T29" s="81">
        <f t="shared" si="16"/>
        <v>28.38937047692308</v>
      </c>
      <c r="U29" s="82">
        <f t="shared" si="17"/>
        <v>0.70375411136178023</v>
      </c>
      <c r="W29" s="36"/>
    </row>
    <row r="30" spans="1:23" x14ac:dyDescent="0.3">
      <c r="A30" s="16">
        <f t="shared" si="18"/>
        <v>22</v>
      </c>
      <c r="B30" s="60">
        <v>45647.72</v>
      </c>
      <c r="C30" s="61"/>
      <c r="D30" s="60">
        <f t="shared" si="0"/>
        <v>59049.890592000003</v>
      </c>
      <c r="E30" s="64">
        <f t="shared" si="1"/>
        <v>1463.8085516325029</v>
      </c>
      <c r="F30" s="60">
        <f t="shared" si="2"/>
        <v>4920.8242160000009</v>
      </c>
      <c r="G30" s="64">
        <f t="shared" si="3"/>
        <v>121.98404596937526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29.883547870445344</v>
      </c>
      <c r="M30" s="82">
        <f t="shared" si="9"/>
        <v>0.74079380143345286</v>
      </c>
      <c r="N30" s="81">
        <f t="shared" si="10"/>
        <v>14.941773935222672</v>
      </c>
      <c r="O30" s="82">
        <f t="shared" si="11"/>
        <v>0.37039690071672643</v>
      </c>
      <c r="P30" s="81">
        <f t="shared" si="12"/>
        <v>5.9767095740890692</v>
      </c>
      <c r="Q30" s="82">
        <f t="shared" si="13"/>
        <v>0.14815876028669059</v>
      </c>
      <c r="R30" s="23">
        <f t="shared" si="14"/>
        <v>29.883547870445348</v>
      </c>
      <c r="S30" s="23">
        <f t="shared" si="15"/>
        <v>0.74079380143345297</v>
      </c>
      <c r="T30" s="81">
        <f t="shared" si="16"/>
        <v>28.38937047692308</v>
      </c>
      <c r="U30" s="82">
        <f t="shared" si="17"/>
        <v>0.70375411136178023</v>
      </c>
      <c r="W30" s="36"/>
    </row>
    <row r="31" spans="1:23" x14ac:dyDescent="0.3">
      <c r="A31" s="16">
        <f t="shared" si="18"/>
        <v>23</v>
      </c>
      <c r="B31" s="60">
        <v>46979.63</v>
      </c>
      <c r="C31" s="61"/>
      <c r="D31" s="60">
        <f t="shared" si="0"/>
        <v>60772.849368000003</v>
      </c>
      <c r="E31" s="64">
        <f t="shared" si="1"/>
        <v>1506.5195840346655</v>
      </c>
      <c r="F31" s="60">
        <f t="shared" si="2"/>
        <v>5064.4041139999999</v>
      </c>
      <c r="G31" s="64">
        <f t="shared" si="3"/>
        <v>125.54329866955545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30.755490570850203</v>
      </c>
      <c r="M31" s="82">
        <f t="shared" si="9"/>
        <v>0.76240869637381858</v>
      </c>
      <c r="N31" s="81">
        <f t="shared" si="10"/>
        <v>15.377745285425101</v>
      </c>
      <c r="O31" s="82">
        <f t="shared" si="11"/>
        <v>0.38120434818690929</v>
      </c>
      <c r="P31" s="81">
        <f t="shared" si="12"/>
        <v>6.1510981141700407</v>
      </c>
      <c r="Q31" s="82">
        <f t="shared" si="13"/>
        <v>0.15248173927476372</v>
      </c>
      <c r="R31" s="23">
        <f t="shared" si="14"/>
        <v>30.755490570850206</v>
      </c>
      <c r="S31" s="23">
        <f t="shared" si="15"/>
        <v>0.76240869637381858</v>
      </c>
      <c r="T31" s="81">
        <f t="shared" si="16"/>
        <v>29.217716042307693</v>
      </c>
      <c r="U31" s="82">
        <f t="shared" si="17"/>
        <v>0.7242882615551276</v>
      </c>
      <c r="W31" s="36"/>
    </row>
    <row r="32" spans="1:23" x14ac:dyDescent="0.3">
      <c r="A32" s="16">
        <f t="shared" si="18"/>
        <v>24</v>
      </c>
      <c r="B32" s="60">
        <v>46979.63</v>
      </c>
      <c r="C32" s="61"/>
      <c r="D32" s="60">
        <f t="shared" si="0"/>
        <v>60772.849368000003</v>
      </c>
      <c r="E32" s="64">
        <f t="shared" si="1"/>
        <v>1506.5195840346655</v>
      </c>
      <c r="F32" s="60">
        <f t="shared" si="2"/>
        <v>5064.4041139999999</v>
      </c>
      <c r="G32" s="64">
        <f t="shared" si="3"/>
        <v>125.54329866955545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30.755490570850203</v>
      </c>
      <c r="M32" s="82">
        <f t="shared" si="9"/>
        <v>0.76240869637381858</v>
      </c>
      <c r="N32" s="81">
        <f t="shared" si="10"/>
        <v>15.377745285425101</v>
      </c>
      <c r="O32" s="82">
        <f t="shared" si="11"/>
        <v>0.38120434818690929</v>
      </c>
      <c r="P32" s="81">
        <f t="shared" si="12"/>
        <v>6.1510981141700407</v>
      </c>
      <c r="Q32" s="82">
        <f t="shared" si="13"/>
        <v>0.15248173927476372</v>
      </c>
      <c r="R32" s="23">
        <f t="shared" si="14"/>
        <v>30.755490570850206</v>
      </c>
      <c r="S32" s="23">
        <f t="shared" si="15"/>
        <v>0.76240869637381858</v>
      </c>
      <c r="T32" s="81">
        <f t="shared" si="16"/>
        <v>29.217716042307693</v>
      </c>
      <c r="U32" s="82">
        <f t="shared" si="17"/>
        <v>0.7242882615551276</v>
      </c>
      <c r="W32" s="36"/>
    </row>
    <row r="33" spans="1:23" x14ac:dyDescent="0.3">
      <c r="A33" s="16">
        <f t="shared" si="18"/>
        <v>25</v>
      </c>
      <c r="B33" s="60">
        <v>46979.63</v>
      </c>
      <c r="C33" s="61"/>
      <c r="D33" s="60">
        <f t="shared" si="0"/>
        <v>60772.849368000003</v>
      </c>
      <c r="E33" s="64">
        <f t="shared" si="1"/>
        <v>1506.5195840346655</v>
      </c>
      <c r="F33" s="60">
        <f t="shared" si="2"/>
        <v>5064.4041139999999</v>
      </c>
      <c r="G33" s="64">
        <f t="shared" si="3"/>
        <v>125.54329866955545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30.755490570850203</v>
      </c>
      <c r="M33" s="82">
        <f t="shared" si="9"/>
        <v>0.76240869637381858</v>
      </c>
      <c r="N33" s="81">
        <f t="shared" si="10"/>
        <v>15.377745285425101</v>
      </c>
      <c r="O33" s="82">
        <f t="shared" si="11"/>
        <v>0.38120434818690929</v>
      </c>
      <c r="P33" s="81">
        <f t="shared" si="12"/>
        <v>6.1510981141700407</v>
      </c>
      <c r="Q33" s="82">
        <f t="shared" si="13"/>
        <v>0.15248173927476372</v>
      </c>
      <c r="R33" s="23">
        <f t="shared" si="14"/>
        <v>30.755490570850206</v>
      </c>
      <c r="S33" s="23">
        <f t="shared" si="15"/>
        <v>0.76240869637381858</v>
      </c>
      <c r="T33" s="81">
        <f t="shared" si="16"/>
        <v>29.217716042307693</v>
      </c>
      <c r="U33" s="82">
        <f t="shared" si="17"/>
        <v>0.7242882615551276</v>
      </c>
      <c r="W33" s="36"/>
    </row>
    <row r="34" spans="1:23" x14ac:dyDescent="0.3">
      <c r="A34" s="16">
        <f t="shared" si="18"/>
        <v>26</v>
      </c>
      <c r="B34" s="60">
        <v>46979.63</v>
      </c>
      <c r="C34" s="61"/>
      <c r="D34" s="60">
        <f t="shared" si="0"/>
        <v>60772.849368000003</v>
      </c>
      <c r="E34" s="64">
        <f t="shared" si="1"/>
        <v>1506.5195840346655</v>
      </c>
      <c r="F34" s="60">
        <f t="shared" si="2"/>
        <v>5064.4041139999999</v>
      </c>
      <c r="G34" s="64">
        <f t="shared" si="3"/>
        <v>125.54329866955545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30.755490570850203</v>
      </c>
      <c r="M34" s="82">
        <f t="shared" si="9"/>
        <v>0.76240869637381858</v>
      </c>
      <c r="N34" s="81">
        <f t="shared" si="10"/>
        <v>15.377745285425101</v>
      </c>
      <c r="O34" s="82">
        <f t="shared" si="11"/>
        <v>0.38120434818690929</v>
      </c>
      <c r="P34" s="81">
        <f t="shared" si="12"/>
        <v>6.1510981141700407</v>
      </c>
      <c r="Q34" s="82">
        <f t="shared" si="13"/>
        <v>0.15248173927476372</v>
      </c>
      <c r="R34" s="23">
        <f t="shared" si="14"/>
        <v>30.755490570850206</v>
      </c>
      <c r="S34" s="23">
        <f t="shared" si="15"/>
        <v>0.76240869637381858</v>
      </c>
      <c r="T34" s="81">
        <f t="shared" si="16"/>
        <v>29.217716042307693</v>
      </c>
      <c r="U34" s="82">
        <f t="shared" si="17"/>
        <v>0.7242882615551276</v>
      </c>
      <c r="W34" s="36"/>
    </row>
    <row r="35" spans="1:23" x14ac:dyDescent="0.3">
      <c r="A35" s="16">
        <f t="shared" si="18"/>
        <v>27</v>
      </c>
      <c r="B35" s="60">
        <v>46979.63</v>
      </c>
      <c r="C35" s="61"/>
      <c r="D35" s="60">
        <f t="shared" si="0"/>
        <v>60772.849368000003</v>
      </c>
      <c r="E35" s="64">
        <f t="shared" si="1"/>
        <v>1506.5195840346655</v>
      </c>
      <c r="F35" s="60">
        <f t="shared" si="2"/>
        <v>5064.4041139999999</v>
      </c>
      <c r="G35" s="64">
        <f t="shared" si="3"/>
        <v>125.54329866955545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30.755490570850203</v>
      </c>
      <c r="M35" s="82">
        <f t="shared" si="9"/>
        <v>0.76240869637381858</v>
      </c>
      <c r="N35" s="81">
        <f t="shared" si="10"/>
        <v>15.377745285425101</v>
      </c>
      <c r="O35" s="82">
        <f t="shared" si="11"/>
        <v>0.38120434818690929</v>
      </c>
      <c r="P35" s="81">
        <f t="shared" si="12"/>
        <v>6.1510981141700407</v>
      </c>
      <c r="Q35" s="82">
        <f t="shared" si="13"/>
        <v>0.15248173927476372</v>
      </c>
      <c r="R35" s="23">
        <f t="shared" si="14"/>
        <v>30.755490570850206</v>
      </c>
      <c r="S35" s="23">
        <f t="shared" si="15"/>
        <v>0.76240869637381858</v>
      </c>
      <c r="T35" s="81">
        <f t="shared" si="16"/>
        <v>29.217716042307693</v>
      </c>
      <c r="U35" s="82">
        <f t="shared" si="17"/>
        <v>0.7242882615551276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50</v>
      </c>
      <c r="B1" s="5" t="s">
        <v>1</v>
      </c>
      <c r="C1" s="5" t="s">
        <v>58</v>
      </c>
      <c r="D1" s="5"/>
      <c r="E1" s="31"/>
      <c r="G1" s="5"/>
      <c r="H1" s="5"/>
      <c r="N1" s="34">
        <f>D6</f>
        <v>42552</v>
      </c>
      <c r="Q1" s="8" t="s">
        <v>49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1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41706.69</v>
      </c>
      <c r="C8" s="61"/>
      <c r="D8" s="60">
        <f t="shared" ref="D8:D35" si="0">B8*$U$2</f>
        <v>53951.774184000009</v>
      </c>
      <c r="E8" s="64">
        <f t="shared" ref="E8:E35" si="1">D8/40.3399</f>
        <v>1337.4295470241625</v>
      </c>
      <c r="F8" s="60">
        <f t="shared" ref="F8:F35" si="2">B8/12*$U$2</f>
        <v>4495.9811820000004</v>
      </c>
      <c r="G8" s="64">
        <f t="shared" ref="G8:G35" si="3">F8/40.3399</f>
        <v>111.45246225201353</v>
      </c>
      <c r="H8" s="60">
        <f t="shared" ref="H8:H35" si="4">((B8&lt;19968.2)*913.03+(B8&gt;19968.2)*(B8&lt;20424.71)*(20424.71-B8+456.51)+(B8&gt;20424.71)*(B8&lt;22659.62)*456.51+(B8&gt;22659.62)*(B8&lt;23116.13)*(23116.13-B8))/12*$U$2</f>
        <v>0</v>
      </c>
      <c r="I8" s="64">
        <f t="shared" ref="I8:I35" si="5">H8/40.3399</f>
        <v>0</v>
      </c>
      <c r="J8" s="60">
        <f t="shared" ref="J8:J35" si="6">((B8&lt;19968.2)*456.51+(B8&gt;19968.2)*(B8&lt;20196.46)*(20196.46-B8+228.26)+(B8&gt;20196.46)*(B8&lt;22659.62)*228.26+(B8&gt;22659.62)*(B8&lt;22887.88)*(22887.88-B8))/12*$U$2</f>
        <v>0</v>
      </c>
      <c r="K8" s="64">
        <f t="shared" ref="K8:K35" si="7">J8/40.3399</f>
        <v>0</v>
      </c>
      <c r="L8" s="81">
        <f t="shared" ref="L8:L35" si="8">D8/1976</f>
        <v>27.303529445344132</v>
      </c>
      <c r="M8" s="82">
        <f t="shared" ref="M8:M35" si="9">L8/40.3399</f>
        <v>0.67683681529562867</v>
      </c>
      <c r="N8" s="81">
        <f t="shared" ref="N8:N35" si="10">L8/2</f>
        <v>13.651764722672066</v>
      </c>
      <c r="O8" s="82">
        <f t="shared" ref="O8:O35" si="11">N8/40.3399</f>
        <v>0.33841840764781433</v>
      </c>
      <c r="P8" s="81">
        <f t="shared" ref="P8:P35" si="12">L8/5</f>
        <v>5.4607058890688265</v>
      </c>
      <c r="Q8" s="82">
        <f t="shared" ref="Q8:Q35" si="13">P8/40.3399</f>
        <v>0.13536736305912575</v>
      </c>
      <c r="R8" s="23">
        <f t="shared" ref="R8:R35" si="14">(F8+H8)/1976*12</f>
        <v>27.303529445344132</v>
      </c>
      <c r="S8" s="23">
        <f t="shared" ref="S8:S35" si="15">R8/40.3399</f>
        <v>0.67683681529562867</v>
      </c>
      <c r="T8" s="81">
        <f t="shared" ref="T8:T35" si="16">D8/2080</f>
        <v>25.938352973076928</v>
      </c>
      <c r="U8" s="82">
        <f t="shared" ref="U8:U35" si="17">T8/40.3399</f>
        <v>0.64299497453084731</v>
      </c>
      <c r="W8" s="36"/>
    </row>
    <row r="9" spans="1:23" x14ac:dyDescent="0.3">
      <c r="A9" s="16">
        <f t="shared" ref="A9:A35" si="18">+A8+1</f>
        <v>1</v>
      </c>
      <c r="B9" s="60">
        <v>41706.69</v>
      </c>
      <c r="C9" s="61"/>
      <c r="D9" s="60">
        <f t="shared" si="0"/>
        <v>53951.774184000009</v>
      </c>
      <c r="E9" s="64">
        <f t="shared" si="1"/>
        <v>1337.4295470241625</v>
      </c>
      <c r="F9" s="60">
        <f t="shared" si="2"/>
        <v>4495.9811820000004</v>
      </c>
      <c r="G9" s="64">
        <f t="shared" si="3"/>
        <v>111.45246225201353</v>
      </c>
      <c r="H9" s="60">
        <f t="shared" si="4"/>
        <v>0</v>
      </c>
      <c r="I9" s="64">
        <f t="shared" si="5"/>
        <v>0</v>
      </c>
      <c r="J9" s="60">
        <f t="shared" si="6"/>
        <v>0</v>
      </c>
      <c r="K9" s="64">
        <f t="shared" si="7"/>
        <v>0</v>
      </c>
      <c r="L9" s="81">
        <f t="shared" si="8"/>
        <v>27.303529445344132</v>
      </c>
      <c r="M9" s="82">
        <f t="shared" si="9"/>
        <v>0.67683681529562867</v>
      </c>
      <c r="N9" s="81">
        <f t="shared" si="10"/>
        <v>13.651764722672066</v>
      </c>
      <c r="O9" s="82">
        <f t="shared" si="11"/>
        <v>0.33841840764781433</v>
      </c>
      <c r="P9" s="81">
        <f t="shared" si="12"/>
        <v>5.4607058890688265</v>
      </c>
      <c r="Q9" s="82">
        <f t="shared" si="13"/>
        <v>0.13536736305912575</v>
      </c>
      <c r="R9" s="23">
        <f t="shared" si="14"/>
        <v>27.303529445344132</v>
      </c>
      <c r="S9" s="23">
        <f t="shared" si="15"/>
        <v>0.67683681529562867</v>
      </c>
      <c r="T9" s="81">
        <f t="shared" si="16"/>
        <v>25.938352973076928</v>
      </c>
      <c r="U9" s="82">
        <f t="shared" si="17"/>
        <v>0.64299497453084731</v>
      </c>
      <c r="W9" s="36"/>
    </row>
    <row r="10" spans="1:23" x14ac:dyDescent="0.3">
      <c r="A10" s="16">
        <f t="shared" si="18"/>
        <v>2</v>
      </c>
      <c r="B10" s="60">
        <v>43337.599999999999</v>
      </c>
      <c r="C10" s="61"/>
      <c r="D10" s="60">
        <f t="shared" si="0"/>
        <v>56061.519359999998</v>
      </c>
      <c r="E10" s="64">
        <f t="shared" si="1"/>
        <v>1389.7287638293599</v>
      </c>
      <c r="F10" s="60">
        <f t="shared" si="2"/>
        <v>4671.7932800000008</v>
      </c>
      <c r="G10" s="64">
        <f t="shared" si="3"/>
        <v>115.81073031911335</v>
      </c>
      <c r="H10" s="60">
        <f t="shared" si="4"/>
        <v>0</v>
      </c>
      <c r="I10" s="64">
        <f t="shared" si="5"/>
        <v>0</v>
      </c>
      <c r="J10" s="60">
        <f t="shared" si="6"/>
        <v>0</v>
      </c>
      <c r="K10" s="64">
        <f t="shared" si="7"/>
        <v>0</v>
      </c>
      <c r="L10" s="81">
        <f t="shared" si="8"/>
        <v>28.371214251012145</v>
      </c>
      <c r="M10" s="82">
        <f t="shared" si="9"/>
        <v>0.70330403027801613</v>
      </c>
      <c r="N10" s="81">
        <f t="shared" si="10"/>
        <v>14.185607125506072</v>
      </c>
      <c r="O10" s="82">
        <f t="shared" si="11"/>
        <v>0.35165201513900807</v>
      </c>
      <c r="P10" s="81">
        <f t="shared" si="12"/>
        <v>5.6742428502024289</v>
      </c>
      <c r="Q10" s="82">
        <f t="shared" si="13"/>
        <v>0.14066080605560324</v>
      </c>
      <c r="R10" s="23">
        <f t="shared" si="14"/>
        <v>28.371214251012148</v>
      </c>
      <c r="S10" s="23">
        <f t="shared" si="15"/>
        <v>0.70330403027801625</v>
      </c>
      <c r="T10" s="81">
        <f t="shared" si="16"/>
        <v>26.952653538461536</v>
      </c>
      <c r="U10" s="82">
        <f t="shared" si="17"/>
        <v>0.66813882876411534</v>
      </c>
      <c r="W10" s="36"/>
    </row>
    <row r="11" spans="1:23" x14ac:dyDescent="0.3">
      <c r="A11" s="16">
        <f t="shared" si="18"/>
        <v>3</v>
      </c>
      <c r="B11" s="60">
        <v>43337.599999999999</v>
      </c>
      <c r="C11" s="61"/>
      <c r="D11" s="60">
        <f t="shared" si="0"/>
        <v>56061.519359999998</v>
      </c>
      <c r="E11" s="64">
        <f t="shared" si="1"/>
        <v>1389.7287638293599</v>
      </c>
      <c r="F11" s="60">
        <f t="shared" si="2"/>
        <v>4671.7932800000008</v>
      </c>
      <c r="G11" s="64">
        <f t="shared" si="3"/>
        <v>115.81073031911335</v>
      </c>
      <c r="H11" s="60">
        <f t="shared" si="4"/>
        <v>0</v>
      </c>
      <c r="I11" s="64">
        <f t="shared" si="5"/>
        <v>0</v>
      </c>
      <c r="J11" s="60">
        <f t="shared" si="6"/>
        <v>0</v>
      </c>
      <c r="K11" s="64">
        <f t="shared" si="7"/>
        <v>0</v>
      </c>
      <c r="L11" s="81">
        <f t="shared" si="8"/>
        <v>28.371214251012145</v>
      </c>
      <c r="M11" s="82">
        <f t="shared" si="9"/>
        <v>0.70330403027801613</v>
      </c>
      <c r="N11" s="81">
        <f t="shared" si="10"/>
        <v>14.185607125506072</v>
      </c>
      <c r="O11" s="82">
        <f t="shared" si="11"/>
        <v>0.35165201513900807</v>
      </c>
      <c r="P11" s="81">
        <f t="shared" si="12"/>
        <v>5.6742428502024289</v>
      </c>
      <c r="Q11" s="82">
        <f t="shared" si="13"/>
        <v>0.14066080605560324</v>
      </c>
      <c r="R11" s="23">
        <f t="shared" si="14"/>
        <v>28.371214251012148</v>
      </c>
      <c r="S11" s="23">
        <f t="shared" si="15"/>
        <v>0.70330403027801625</v>
      </c>
      <c r="T11" s="81">
        <f t="shared" si="16"/>
        <v>26.952653538461536</v>
      </c>
      <c r="U11" s="82">
        <f t="shared" si="17"/>
        <v>0.66813882876411534</v>
      </c>
      <c r="W11" s="36"/>
    </row>
    <row r="12" spans="1:23" x14ac:dyDescent="0.3">
      <c r="A12" s="16">
        <f t="shared" si="18"/>
        <v>4</v>
      </c>
      <c r="B12" s="60">
        <v>44968.51</v>
      </c>
      <c r="C12" s="61"/>
      <c r="D12" s="60">
        <f t="shared" si="0"/>
        <v>58171.26453600001</v>
      </c>
      <c r="E12" s="64">
        <f t="shared" si="1"/>
        <v>1442.0279806345582</v>
      </c>
      <c r="F12" s="60">
        <f t="shared" si="2"/>
        <v>4847.6053780000002</v>
      </c>
      <c r="G12" s="64">
        <f t="shared" si="3"/>
        <v>120.16899838621316</v>
      </c>
      <c r="H12" s="60">
        <f t="shared" si="4"/>
        <v>0</v>
      </c>
      <c r="I12" s="64">
        <f t="shared" si="5"/>
        <v>0</v>
      </c>
      <c r="J12" s="60">
        <f t="shared" si="6"/>
        <v>0</v>
      </c>
      <c r="K12" s="64">
        <f t="shared" si="7"/>
        <v>0</v>
      </c>
      <c r="L12" s="81">
        <f t="shared" si="8"/>
        <v>29.438899056680167</v>
      </c>
      <c r="M12" s="82">
        <f t="shared" si="9"/>
        <v>0.72977124526040393</v>
      </c>
      <c r="N12" s="81">
        <f t="shared" si="10"/>
        <v>14.719449528340084</v>
      </c>
      <c r="O12" s="82">
        <f t="shared" si="11"/>
        <v>0.36488562263020197</v>
      </c>
      <c r="P12" s="81">
        <f t="shared" si="12"/>
        <v>5.8877798113360331</v>
      </c>
      <c r="Q12" s="82">
        <f t="shared" si="13"/>
        <v>0.14595424905208076</v>
      </c>
      <c r="R12" s="23">
        <f t="shared" si="14"/>
        <v>29.438899056680164</v>
      </c>
      <c r="S12" s="23">
        <f t="shared" si="15"/>
        <v>0.72977124526040382</v>
      </c>
      <c r="T12" s="81">
        <f t="shared" si="16"/>
        <v>27.96695410384616</v>
      </c>
      <c r="U12" s="82">
        <f t="shared" si="17"/>
        <v>0.69328268299738371</v>
      </c>
      <c r="W12" s="36"/>
    </row>
    <row r="13" spans="1:23" x14ac:dyDescent="0.3">
      <c r="A13" s="16">
        <f t="shared" si="18"/>
        <v>5</v>
      </c>
      <c r="B13" s="60">
        <v>44968.51</v>
      </c>
      <c r="C13" s="61"/>
      <c r="D13" s="60">
        <f t="shared" si="0"/>
        <v>58171.26453600001</v>
      </c>
      <c r="E13" s="64">
        <f t="shared" si="1"/>
        <v>1442.0279806345582</v>
      </c>
      <c r="F13" s="60">
        <f t="shared" si="2"/>
        <v>4847.6053780000002</v>
      </c>
      <c r="G13" s="64">
        <f t="shared" si="3"/>
        <v>120.16899838621316</v>
      </c>
      <c r="H13" s="60">
        <f t="shared" si="4"/>
        <v>0</v>
      </c>
      <c r="I13" s="64">
        <f t="shared" si="5"/>
        <v>0</v>
      </c>
      <c r="J13" s="60">
        <f t="shared" si="6"/>
        <v>0</v>
      </c>
      <c r="K13" s="64">
        <f t="shared" si="7"/>
        <v>0</v>
      </c>
      <c r="L13" s="81">
        <f t="shared" si="8"/>
        <v>29.438899056680167</v>
      </c>
      <c r="M13" s="82">
        <f t="shared" si="9"/>
        <v>0.72977124526040393</v>
      </c>
      <c r="N13" s="81">
        <f t="shared" si="10"/>
        <v>14.719449528340084</v>
      </c>
      <c r="O13" s="82">
        <f t="shared" si="11"/>
        <v>0.36488562263020197</v>
      </c>
      <c r="P13" s="81">
        <f t="shared" si="12"/>
        <v>5.8877798113360331</v>
      </c>
      <c r="Q13" s="82">
        <f t="shared" si="13"/>
        <v>0.14595424905208076</v>
      </c>
      <c r="R13" s="23">
        <f t="shared" si="14"/>
        <v>29.438899056680164</v>
      </c>
      <c r="S13" s="23">
        <f t="shared" si="15"/>
        <v>0.72977124526040382</v>
      </c>
      <c r="T13" s="81">
        <f t="shared" si="16"/>
        <v>27.96695410384616</v>
      </c>
      <c r="U13" s="82">
        <f t="shared" si="17"/>
        <v>0.69328268299738371</v>
      </c>
      <c r="W13" s="36"/>
    </row>
    <row r="14" spans="1:23" x14ac:dyDescent="0.3">
      <c r="A14" s="16">
        <f t="shared" si="18"/>
        <v>6</v>
      </c>
      <c r="B14" s="60">
        <v>46599.03</v>
      </c>
      <c r="C14" s="61"/>
      <c r="D14" s="60">
        <f t="shared" si="0"/>
        <v>60280.505208000002</v>
      </c>
      <c r="E14" s="64">
        <f t="shared" si="1"/>
        <v>1494.3146911122735</v>
      </c>
      <c r="F14" s="60">
        <f t="shared" si="2"/>
        <v>5023.3754340000005</v>
      </c>
      <c r="G14" s="64">
        <f t="shared" si="3"/>
        <v>124.52622425935613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30.506328546558706</v>
      </c>
      <c r="M14" s="82">
        <f t="shared" si="9"/>
        <v>0.75623213112969312</v>
      </c>
      <c r="N14" s="81">
        <f t="shared" si="10"/>
        <v>15.253164273279353</v>
      </c>
      <c r="O14" s="82">
        <f t="shared" si="11"/>
        <v>0.37811606556484656</v>
      </c>
      <c r="P14" s="81">
        <f t="shared" si="12"/>
        <v>6.1012657093117415</v>
      </c>
      <c r="Q14" s="82">
        <f t="shared" si="13"/>
        <v>0.15124642622593862</v>
      </c>
      <c r="R14" s="23">
        <f t="shared" si="14"/>
        <v>30.506328546558706</v>
      </c>
      <c r="S14" s="23">
        <f t="shared" si="15"/>
        <v>0.75623213112969312</v>
      </c>
      <c r="T14" s="81">
        <f t="shared" si="16"/>
        <v>28.981012119230769</v>
      </c>
      <c r="U14" s="82">
        <f t="shared" si="17"/>
        <v>0.71842052457320837</v>
      </c>
      <c r="W14" s="36"/>
    </row>
    <row r="15" spans="1:23" x14ac:dyDescent="0.3">
      <c r="A15" s="16">
        <f t="shared" si="18"/>
        <v>7</v>
      </c>
      <c r="B15" s="60">
        <v>46599.03</v>
      </c>
      <c r="C15" s="61"/>
      <c r="D15" s="60">
        <f t="shared" si="0"/>
        <v>60280.505208000002</v>
      </c>
      <c r="E15" s="64">
        <f t="shared" si="1"/>
        <v>1494.3146911122735</v>
      </c>
      <c r="F15" s="60">
        <f t="shared" si="2"/>
        <v>5023.3754340000005</v>
      </c>
      <c r="G15" s="64">
        <f t="shared" si="3"/>
        <v>124.52622425935613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30.506328546558706</v>
      </c>
      <c r="M15" s="82">
        <f t="shared" si="9"/>
        <v>0.75623213112969312</v>
      </c>
      <c r="N15" s="81">
        <f t="shared" si="10"/>
        <v>15.253164273279353</v>
      </c>
      <c r="O15" s="82">
        <f t="shared" si="11"/>
        <v>0.37811606556484656</v>
      </c>
      <c r="P15" s="81">
        <f t="shared" si="12"/>
        <v>6.1012657093117415</v>
      </c>
      <c r="Q15" s="82">
        <f t="shared" si="13"/>
        <v>0.15124642622593862</v>
      </c>
      <c r="R15" s="23">
        <f t="shared" si="14"/>
        <v>30.506328546558706</v>
      </c>
      <c r="S15" s="23">
        <f t="shared" si="15"/>
        <v>0.75623213112969312</v>
      </c>
      <c r="T15" s="81">
        <f t="shared" si="16"/>
        <v>28.981012119230769</v>
      </c>
      <c r="U15" s="82">
        <f t="shared" si="17"/>
        <v>0.71842052457320837</v>
      </c>
      <c r="W15" s="36"/>
    </row>
    <row r="16" spans="1:23" x14ac:dyDescent="0.3">
      <c r="A16" s="16">
        <f t="shared" si="18"/>
        <v>8</v>
      </c>
      <c r="B16" s="60">
        <v>48229.94</v>
      </c>
      <c r="C16" s="61"/>
      <c r="D16" s="60">
        <f t="shared" si="0"/>
        <v>62390.250384000006</v>
      </c>
      <c r="E16" s="64">
        <f t="shared" si="1"/>
        <v>1546.6139079174714</v>
      </c>
      <c r="F16" s="60">
        <f t="shared" si="2"/>
        <v>5199.1875320000008</v>
      </c>
      <c r="G16" s="64">
        <f t="shared" si="3"/>
        <v>128.88449232645596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31.574013352226725</v>
      </c>
      <c r="M16" s="82">
        <f t="shared" si="9"/>
        <v>0.7826993461120807</v>
      </c>
      <c r="N16" s="81">
        <f t="shared" si="10"/>
        <v>15.787006676113363</v>
      </c>
      <c r="O16" s="82">
        <f t="shared" si="11"/>
        <v>0.39134967305604035</v>
      </c>
      <c r="P16" s="81">
        <f t="shared" si="12"/>
        <v>6.3148026704453448</v>
      </c>
      <c r="Q16" s="82">
        <f t="shared" si="13"/>
        <v>0.15653986922241614</v>
      </c>
      <c r="R16" s="23">
        <f t="shared" si="14"/>
        <v>31.574013352226729</v>
      </c>
      <c r="S16" s="23">
        <f t="shared" si="15"/>
        <v>0.78269934611208081</v>
      </c>
      <c r="T16" s="81">
        <f t="shared" si="16"/>
        <v>29.995312684615389</v>
      </c>
      <c r="U16" s="82">
        <f t="shared" si="17"/>
        <v>0.74356437880647663</v>
      </c>
      <c r="W16" s="36"/>
    </row>
    <row r="17" spans="1:23" x14ac:dyDescent="0.3">
      <c r="A17" s="16">
        <f t="shared" si="18"/>
        <v>9</v>
      </c>
      <c r="B17" s="60">
        <v>48229.94</v>
      </c>
      <c r="C17" s="61"/>
      <c r="D17" s="60">
        <f t="shared" si="0"/>
        <v>62390.250384000006</v>
      </c>
      <c r="E17" s="64">
        <f t="shared" si="1"/>
        <v>1546.6139079174714</v>
      </c>
      <c r="F17" s="60">
        <f t="shared" si="2"/>
        <v>5199.1875320000008</v>
      </c>
      <c r="G17" s="64">
        <f t="shared" si="3"/>
        <v>128.88449232645596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31.574013352226725</v>
      </c>
      <c r="M17" s="82">
        <f t="shared" si="9"/>
        <v>0.7826993461120807</v>
      </c>
      <c r="N17" s="81">
        <f t="shared" si="10"/>
        <v>15.787006676113363</v>
      </c>
      <c r="O17" s="82">
        <f t="shared" si="11"/>
        <v>0.39134967305604035</v>
      </c>
      <c r="P17" s="81">
        <f t="shared" si="12"/>
        <v>6.3148026704453448</v>
      </c>
      <c r="Q17" s="82">
        <f t="shared" si="13"/>
        <v>0.15653986922241614</v>
      </c>
      <c r="R17" s="23">
        <f t="shared" si="14"/>
        <v>31.574013352226729</v>
      </c>
      <c r="S17" s="23">
        <f t="shared" si="15"/>
        <v>0.78269934611208081</v>
      </c>
      <c r="T17" s="81">
        <f t="shared" si="16"/>
        <v>29.995312684615389</v>
      </c>
      <c r="U17" s="82">
        <f t="shared" si="17"/>
        <v>0.74356437880647663</v>
      </c>
      <c r="W17" s="36"/>
    </row>
    <row r="18" spans="1:23" x14ac:dyDescent="0.3">
      <c r="A18" s="16">
        <f t="shared" si="18"/>
        <v>10</v>
      </c>
      <c r="B18" s="60">
        <v>49860.85</v>
      </c>
      <c r="C18" s="61"/>
      <c r="D18" s="60">
        <f t="shared" si="0"/>
        <v>64499.995560000003</v>
      </c>
      <c r="E18" s="64">
        <f t="shared" si="1"/>
        <v>1598.9131247226692</v>
      </c>
      <c r="F18" s="60">
        <f t="shared" si="2"/>
        <v>5374.9996300000003</v>
      </c>
      <c r="G18" s="64">
        <f t="shared" si="3"/>
        <v>133.24276039355576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32.641698157894737</v>
      </c>
      <c r="M18" s="82">
        <f t="shared" si="9"/>
        <v>0.80916656109446816</v>
      </c>
      <c r="N18" s="81">
        <f t="shared" si="10"/>
        <v>16.320849078947369</v>
      </c>
      <c r="O18" s="82">
        <f t="shared" si="11"/>
        <v>0.40458328054723408</v>
      </c>
      <c r="P18" s="81">
        <f t="shared" si="12"/>
        <v>6.5283396315789473</v>
      </c>
      <c r="Q18" s="82">
        <f t="shared" si="13"/>
        <v>0.16183331221889363</v>
      </c>
      <c r="R18" s="23">
        <f t="shared" si="14"/>
        <v>32.641698157894737</v>
      </c>
      <c r="S18" s="23">
        <f t="shared" si="15"/>
        <v>0.80916656109446816</v>
      </c>
      <c r="T18" s="81">
        <f t="shared" si="16"/>
        <v>31.009613250000001</v>
      </c>
      <c r="U18" s="82">
        <f t="shared" si="17"/>
        <v>0.76870823303974478</v>
      </c>
      <c r="W18" s="36"/>
    </row>
    <row r="19" spans="1:23" x14ac:dyDescent="0.3">
      <c r="A19" s="16">
        <f t="shared" si="18"/>
        <v>11</v>
      </c>
      <c r="B19" s="60">
        <v>49860.85</v>
      </c>
      <c r="C19" s="61"/>
      <c r="D19" s="60">
        <f t="shared" si="0"/>
        <v>64499.995560000003</v>
      </c>
      <c r="E19" s="64">
        <f t="shared" si="1"/>
        <v>1598.9131247226692</v>
      </c>
      <c r="F19" s="60">
        <f t="shared" si="2"/>
        <v>5374.9996300000003</v>
      </c>
      <c r="G19" s="64">
        <f t="shared" si="3"/>
        <v>133.24276039355576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32.641698157894737</v>
      </c>
      <c r="M19" s="82">
        <f t="shared" si="9"/>
        <v>0.80916656109446816</v>
      </c>
      <c r="N19" s="81">
        <f t="shared" si="10"/>
        <v>16.320849078947369</v>
      </c>
      <c r="O19" s="82">
        <f t="shared" si="11"/>
        <v>0.40458328054723408</v>
      </c>
      <c r="P19" s="81">
        <f t="shared" si="12"/>
        <v>6.5283396315789473</v>
      </c>
      <c r="Q19" s="82">
        <f t="shared" si="13"/>
        <v>0.16183331221889363</v>
      </c>
      <c r="R19" s="23">
        <f t="shared" si="14"/>
        <v>32.641698157894737</v>
      </c>
      <c r="S19" s="23">
        <f t="shared" si="15"/>
        <v>0.80916656109446816</v>
      </c>
      <c r="T19" s="81">
        <f t="shared" si="16"/>
        <v>31.009613250000001</v>
      </c>
      <c r="U19" s="82">
        <f t="shared" si="17"/>
        <v>0.76870823303974478</v>
      </c>
      <c r="W19" s="36"/>
    </row>
    <row r="20" spans="1:23" x14ac:dyDescent="0.3">
      <c r="A20" s="16">
        <f t="shared" si="18"/>
        <v>12</v>
      </c>
      <c r="B20" s="60">
        <v>51491.75</v>
      </c>
      <c r="C20" s="61"/>
      <c r="D20" s="60">
        <f t="shared" si="0"/>
        <v>66609.727800000008</v>
      </c>
      <c r="E20" s="64">
        <f t="shared" si="1"/>
        <v>1651.2120208528036</v>
      </c>
      <c r="F20" s="60">
        <f t="shared" si="2"/>
        <v>5550.8106500000004</v>
      </c>
      <c r="G20" s="64">
        <f t="shared" si="3"/>
        <v>137.60100173773361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33.709376417004052</v>
      </c>
      <c r="M20" s="82">
        <f t="shared" si="9"/>
        <v>0.83563361379190459</v>
      </c>
      <c r="N20" s="81">
        <f t="shared" si="10"/>
        <v>16.854688208502026</v>
      </c>
      <c r="O20" s="82">
        <f t="shared" si="11"/>
        <v>0.4178168068959523</v>
      </c>
      <c r="P20" s="81">
        <f t="shared" si="12"/>
        <v>6.7418752834008107</v>
      </c>
      <c r="Q20" s="82">
        <f t="shared" si="13"/>
        <v>0.16712672275838092</v>
      </c>
      <c r="R20" s="23">
        <f t="shared" si="14"/>
        <v>33.709376417004052</v>
      </c>
      <c r="S20" s="23">
        <f t="shared" si="15"/>
        <v>0.83563361379190459</v>
      </c>
      <c r="T20" s="81">
        <f t="shared" si="16"/>
        <v>32.023907596153848</v>
      </c>
      <c r="U20" s="82">
        <f t="shared" si="17"/>
        <v>0.79385193310230928</v>
      </c>
      <c r="W20" s="36"/>
    </row>
    <row r="21" spans="1:23" x14ac:dyDescent="0.3">
      <c r="A21" s="16">
        <f t="shared" si="18"/>
        <v>13</v>
      </c>
      <c r="B21" s="60">
        <v>51491.75</v>
      </c>
      <c r="C21" s="61"/>
      <c r="D21" s="60">
        <f t="shared" si="0"/>
        <v>66609.727800000008</v>
      </c>
      <c r="E21" s="64">
        <f t="shared" si="1"/>
        <v>1651.2120208528036</v>
      </c>
      <c r="F21" s="60">
        <f t="shared" si="2"/>
        <v>5550.8106500000004</v>
      </c>
      <c r="G21" s="64">
        <f t="shared" si="3"/>
        <v>137.60100173773361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33.709376417004052</v>
      </c>
      <c r="M21" s="82">
        <f t="shared" si="9"/>
        <v>0.83563361379190459</v>
      </c>
      <c r="N21" s="81">
        <f t="shared" si="10"/>
        <v>16.854688208502026</v>
      </c>
      <c r="O21" s="82">
        <f t="shared" si="11"/>
        <v>0.4178168068959523</v>
      </c>
      <c r="P21" s="81">
        <f t="shared" si="12"/>
        <v>6.7418752834008107</v>
      </c>
      <c r="Q21" s="82">
        <f t="shared" si="13"/>
        <v>0.16712672275838092</v>
      </c>
      <c r="R21" s="23">
        <f t="shared" si="14"/>
        <v>33.709376417004052</v>
      </c>
      <c r="S21" s="23">
        <f t="shared" si="15"/>
        <v>0.83563361379190459</v>
      </c>
      <c r="T21" s="81">
        <f t="shared" si="16"/>
        <v>32.023907596153848</v>
      </c>
      <c r="U21" s="82">
        <f t="shared" si="17"/>
        <v>0.79385193310230928</v>
      </c>
      <c r="W21" s="36"/>
    </row>
    <row r="22" spans="1:23" x14ac:dyDescent="0.3">
      <c r="A22" s="16">
        <f t="shared" si="18"/>
        <v>14</v>
      </c>
      <c r="B22" s="60">
        <v>53122.66</v>
      </c>
      <c r="C22" s="61"/>
      <c r="D22" s="60">
        <f t="shared" si="0"/>
        <v>68719.472976000005</v>
      </c>
      <c r="E22" s="64">
        <f t="shared" si="1"/>
        <v>1703.5112376580012</v>
      </c>
      <c r="F22" s="60">
        <f t="shared" si="2"/>
        <v>5726.6227480000007</v>
      </c>
      <c r="G22" s="64">
        <f t="shared" si="3"/>
        <v>141.95926980483344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34.777061222672067</v>
      </c>
      <c r="M22" s="82">
        <f t="shared" si="9"/>
        <v>0.86210082877429217</v>
      </c>
      <c r="N22" s="81">
        <f t="shared" si="10"/>
        <v>17.388530611336034</v>
      </c>
      <c r="O22" s="82">
        <f t="shared" si="11"/>
        <v>0.43105041438714609</v>
      </c>
      <c r="P22" s="81">
        <f t="shared" si="12"/>
        <v>6.9554122445344131</v>
      </c>
      <c r="Q22" s="82">
        <f t="shared" si="13"/>
        <v>0.17242016575485841</v>
      </c>
      <c r="R22" s="23">
        <f t="shared" si="14"/>
        <v>34.777061222672074</v>
      </c>
      <c r="S22" s="23">
        <f t="shared" si="15"/>
        <v>0.86210082877429228</v>
      </c>
      <c r="T22" s="81">
        <f t="shared" si="16"/>
        <v>33.038208161538464</v>
      </c>
      <c r="U22" s="82">
        <f t="shared" si="17"/>
        <v>0.81899578733557754</v>
      </c>
      <c r="W22" s="36"/>
    </row>
    <row r="23" spans="1:23" x14ac:dyDescent="0.3">
      <c r="A23" s="16">
        <f t="shared" si="18"/>
        <v>15</v>
      </c>
      <c r="B23" s="60">
        <v>53122.66</v>
      </c>
      <c r="C23" s="61"/>
      <c r="D23" s="60">
        <f t="shared" si="0"/>
        <v>68719.472976000005</v>
      </c>
      <c r="E23" s="64">
        <f t="shared" si="1"/>
        <v>1703.5112376580012</v>
      </c>
      <c r="F23" s="60">
        <f t="shared" si="2"/>
        <v>5726.6227480000007</v>
      </c>
      <c r="G23" s="64">
        <f t="shared" si="3"/>
        <v>141.95926980483344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34.777061222672067</v>
      </c>
      <c r="M23" s="82">
        <f t="shared" si="9"/>
        <v>0.86210082877429217</v>
      </c>
      <c r="N23" s="81">
        <f t="shared" si="10"/>
        <v>17.388530611336034</v>
      </c>
      <c r="O23" s="82">
        <f t="shared" si="11"/>
        <v>0.43105041438714609</v>
      </c>
      <c r="P23" s="81">
        <f t="shared" si="12"/>
        <v>6.9554122445344131</v>
      </c>
      <c r="Q23" s="82">
        <f t="shared" si="13"/>
        <v>0.17242016575485841</v>
      </c>
      <c r="R23" s="23">
        <f t="shared" si="14"/>
        <v>34.777061222672074</v>
      </c>
      <c r="S23" s="23">
        <f t="shared" si="15"/>
        <v>0.86210082877429228</v>
      </c>
      <c r="T23" s="81">
        <f t="shared" si="16"/>
        <v>33.038208161538464</v>
      </c>
      <c r="U23" s="82">
        <f t="shared" si="17"/>
        <v>0.81899578733557754</v>
      </c>
      <c r="W23" s="36"/>
    </row>
    <row r="24" spans="1:23" x14ac:dyDescent="0.3">
      <c r="A24" s="16">
        <f t="shared" si="18"/>
        <v>16</v>
      </c>
      <c r="B24" s="60">
        <v>54753.57</v>
      </c>
      <c r="C24" s="61"/>
      <c r="D24" s="60">
        <f t="shared" si="0"/>
        <v>70829.218152000001</v>
      </c>
      <c r="E24" s="64">
        <f t="shared" si="1"/>
        <v>1755.810454463199</v>
      </c>
      <c r="F24" s="60">
        <f t="shared" si="2"/>
        <v>5902.4348460000001</v>
      </c>
      <c r="G24" s="64">
        <f t="shared" si="3"/>
        <v>146.31753787193324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35.844746028340083</v>
      </c>
      <c r="M24" s="82">
        <f t="shared" si="9"/>
        <v>0.88856804375667964</v>
      </c>
      <c r="N24" s="81">
        <f t="shared" si="10"/>
        <v>17.922373014170041</v>
      </c>
      <c r="O24" s="82">
        <f t="shared" si="11"/>
        <v>0.44428402187833982</v>
      </c>
      <c r="P24" s="81">
        <f t="shared" si="12"/>
        <v>7.1689492056680164</v>
      </c>
      <c r="Q24" s="82">
        <f t="shared" si="13"/>
        <v>0.17771360875133593</v>
      </c>
      <c r="R24" s="23">
        <f t="shared" si="14"/>
        <v>35.844746028340083</v>
      </c>
      <c r="S24" s="23">
        <f t="shared" si="15"/>
        <v>0.88856804375667964</v>
      </c>
      <c r="T24" s="81">
        <f t="shared" si="16"/>
        <v>34.05250872692308</v>
      </c>
      <c r="U24" s="82">
        <f t="shared" si="17"/>
        <v>0.84413964156884569</v>
      </c>
      <c r="W24" s="36"/>
    </row>
    <row r="25" spans="1:23" x14ac:dyDescent="0.3">
      <c r="A25" s="16">
        <f t="shared" si="18"/>
        <v>17</v>
      </c>
      <c r="B25" s="60">
        <v>54753.57</v>
      </c>
      <c r="C25" s="61"/>
      <c r="D25" s="60">
        <f t="shared" si="0"/>
        <v>70829.218152000001</v>
      </c>
      <c r="E25" s="64">
        <f t="shared" si="1"/>
        <v>1755.810454463199</v>
      </c>
      <c r="F25" s="60">
        <f t="shared" si="2"/>
        <v>5902.4348460000001</v>
      </c>
      <c r="G25" s="64">
        <f t="shared" si="3"/>
        <v>146.31753787193324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35.844746028340083</v>
      </c>
      <c r="M25" s="82">
        <f t="shared" si="9"/>
        <v>0.88856804375667964</v>
      </c>
      <c r="N25" s="81">
        <f t="shared" si="10"/>
        <v>17.922373014170041</v>
      </c>
      <c r="O25" s="82">
        <f t="shared" si="11"/>
        <v>0.44428402187833982</v>
      </c>
      <c r="P25" s="81">
        <f t="shared" si="12"/>
        <v>7.1689492056680164</v>
      </c>
      <c r="Q25" s="82">
        <f t="shared" si="13"/>
        <v>0.17771360875133593</v>
      </c>
      <c r="R25" s="23">
        <f t="shared" si="14"/>
        <v>35.844746028340083</v>
      </c>
      <c r="S25" s="23">
        <f t="shared" si="15"/>
        <v>0.88856804375667964</v>
      </c>
      <c r="T25" s="81">
        <f t="shared" si="16"/>
        <v>34.05250872692308</v>
      </c>
      <c r="U25" s="82">
        <f t="shared" si="17"/>
        <v>0.84413964156884569</v>
      </c>
      <c r="W25" s="36"/>
    </row>
    <row r="26" spans="1:23" x14ac:dyDescent="0.3">
      <c r="A26" s="16">
        <f t="shared" si="18"/>
        <v>18</v>
      </c>
      <c r="B26" s="60">
        <v>56384.480000000003</v>
      </c>
      <c r="C26" s="61"/>
      <c r="D26" s="60">
        <f t="shared" si="0"/>
        <v>72938.963328000013</v>
      </c>
      <c r="E26" s="64">
        <f t="shared" si="1"/>
        <v>1808.1096712683971</v>
      </c>
      <c r="F26" s="60">
        <f t="shared" si="2"/>
        <v>6078.2469440000004</v>
      </c>
      <c r="G26" s="64">
        <f t="shared" si="3"/>
        <v>150.67580593903307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36.912430834008106</v>
      </c>
      <c r="M26" s="82">
        <f t="shared" si="9"/>
        <v>0.91503525873906744</v>
      </c>
      <c r="N26" s="81">
        <f t="shared" si="10"/>
        <v>18.456215417004053</v>
      </c>
      <c r="O26" s="82">
        <f t="shared" si="11"/>
        <v>0.45751762936953372</v>
      </c>
      <c r="P26" s="81">
        <f t="shared" si="12"/>
        <v>7.3824861668016215</v>
      </c>
      <c r="Q26" s="82">
        <f t="shared" si="13"/>
        <v>0.18300705174781348</v>
      </c>
      <c r="R26" s="23">
        <f t="shared" si="14"/>
        <v>36.912430834008106</v>
      </c>
      <c r="S26" s="23">
        <f t="shared" si="15"/>
        <v>0.91503525873906744</v>
      </c>
      <c r="T26" s="81">
        <f t="shared" si="16"/>
        <v>35.066809292307696</v>
      </c>
      <c r="U26" s="82">
        <f t="shared" si="17"/>
        <v>0.86928349580211395</v>
      </c>
      <c r="W26" s="36"/>
    </row>
    <row r="27" spans="1:23" x14ac:dyDescent="0.3">
      <c r="A27" s="16">
        <f t="shared" si="18"/>
        <v>19</v>
      </c>
      <c r="B27" s="60">
        <v>56384.480000000003</v>
      </c>
      <c r="C27" s="61"/>
      <c r="D27" s="60">
        <f t="shared" si="0"/>
        <v>72938.963328000013</v>
      </c>
      <c r="E27" s="64">
        <f t="shared" si="1"/>
        <v>1808.1096712683971</v>
      </c>
      <c r="F27" s="60">
        <f t="shared" si="2"/>
        <v>6078.2469440000004</v>
      </c>
      <c r="G27" s="64">
        <f t="shared" si="3"/>
        <v>150.67580593903307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36.912430834008106</v>
      </c>
      <c r="M27" s="82">
        <f t="shared" si="9"/>
        <v>0.91503525873906744</v>
      </c>
      <c r="N27" s="81">
        <f t="shared" si="10"/>
        <v>18.456215417004053</v>
      </c>
      <c r="O27" s="82">
        <f t="shared" si="11"/>
        <v>0.45751762936953372</v>
      </c>
      <c r="P27" s="81">
        <f t="shared" si="12"/>
        <v>7.3824861668016215</v>
      </c>
      <c r="Q27" s="82">
        <f t="shared" si="13"/>
        <v>0.18300705174781348</v>
      </c>
      <c r="R27" s="23">
        <f t="shared" si="14"/>
        <v>36.912430834008106</v>
      </c>
      <c r="S27" s="23">
        <f t="shared" si="15"/>
        <v>0.91503525873906744</v>
      </c>
      <c r="T27" s="81">
        <f t="shared" si="16"/>
        <v>35.066809292307696</v>
      </c>
      <c r="U27" s="82">
        <f t="shared" si="17"/>
        <v>0.86928349580211395</v>
      </c>
      <c r="W27" s="36"/>
    </row>
    <row r="28" spans="1:23" x14ac:dyDescent="0.3">
      <c r="A28" s="16">
        <f t="shared" si="18"/>
        <v>20</v>
      </c>
      <c r="B28" s="60">
        <v>58015.39</v>
      </c>
      <c r="C28" s="61"/>
      <c r="D28" s="60">
        <f t="shared" si="0"/>
        <v>75048.708504000009</v>
      </c>
      <c r="E28" s="64">
        <f t="shared" si="1"/>
        <v>1860.4088880735949</v>
      </c>
      <c r="F28" s="60">
        <f t="shared" si="2"/>
        <v>6254.0590420000008</v>
      </c>
      <c r="G28" s="64">
        <f t="shared" si="3"/>
        <v>155.0340740061329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37.980115639676121</v>
      </c>
      <c r="M28" s="82">
        <f t="shared" si="9"/>
        <v>0.94150247372145501</v>
      </c>
      <c r="N28" s="81">
        <f t="shared" si="10"/>
        <v>18.990057819838061</v>
      </c>
      <c r="O28" s="82">
        <f t="shared" si="11"/>
        <v>0.47075123686072751</v>
      </c>
      <c r="P28" s="81">
        <f t="shared" si="12"/>
        <v>7.5960231279352239</v>
      </c>
      <c r="Q28" s="82">
        <f t="shared" si="13"/>
        <v>0.18830049474429097</v>
      </c>
      <c r="R28" s="23">
        <f t="shared" si="14"/>
        <v>37.980115639676114</v>
      </c>
      <c r="S28" s="23">
        <f t="shared" si="15"/>
        <v>0.94150247372145479</v>
      </c>
      <c r="T28" s="81">
        <f t="shared" si="16"/>
        <v>36.081109857692311</v>
      </c>
      <c r="U28" s="82">
        <f t="shared" si="17"/>
        <v>0.8944273500353821</v>
      </c>
      <c r="W28" s="36"/>
    </row>
    <row r="29" spans="1:23" x14ac:dyDescent="0.3">
      <c r="A29" s="16">
        <f t="shared" si="18"/>
        <v>21</v>
      </c>
      <c r="B29" s="60">
        <v>58015.39</v>
      </c>
      <c r="C29" s="61"/>
      <c r="D29" s="60">
        <f t="shared" si="0"/>
        <v>75048.708504000009</v>
      </c>
      <c r="E29" s="64">
        <f t="shared" si="1"/>
        <v>1860.4088880735949</v>
      </c>
      <c r="F29" s="60">
        <f t="shared" si="2"/>
        <v>6254.0590420000008</v>
      </c>
      <c r="G29" s="64">
        <f t="shared" si="3"/>
        <v>155.0340740061329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37.980115639676121</v>
      </c>
      <c r="M29" s="82">
        <f t="shared" si="9"/>
        <v>0.94150247372145501</v>
      </c>
      <c r="N29" s="81">
        <f t="shared" si="10"/>
        <v>18.990057819838061</v>
      </c>
      <c r="O29" s="82">
        <f t="shared" si="11"/>
        <v>0.47075123686072751</v>
      </c>
      <c r="P29" s="81">
        <f t="shared" si="12"/>
        <v>7.5960231279352239</v>
      </c>
      <c r="Q29" s="82">
        <f t="shared" si="13"/>
        <v>0.18830049474429097</v>
      </c>
      <c r="R29" s="23">
        <f t="shared" si="14"/>
        <v>37.980115639676114</v>
      </c>
      <c r="S29" s="23">
        <f t="shared" si="15"/>
        <v>0.94150247372145479</v>
      </c>
      <c r="T29" s="81">
        <f t="shared" si="16"/>
        <v>36.081109857692311</v>
      </c>
      <c r="U29" s="82">
        <f t="shared" si="17"/>
        <v>0.8944273500353821</v>
      </c>
      <c r="W29" s="36"/>
    </row>
    <row r="30" spans="1:23" x14ac:dyDescent="0.3">
      <c r="A30" s="16">
        <f t="shared" si="18"/>
        <v>22</v>
      </c>
      <c r="B30" s="60">
        <v>59645.91</v>
      </c>
      <c r="C30" s="61"/>
      <c r="D30" s="60">
        <f t="shared" si="0"/>
        <v>77157.949176000009</v>
      </c>
      <c r="E30" s="64">
        <f t="shared" si="1"/>
        <v>1912.6955985513105</v>
      </c>
      <c r="F30" s="60">
        <f t="shared" si="2"/>
        <v>6429.8290980000011</v>
      </c>
      <c r="G30" s="64">
        <f t="shared" si="3"/>
        <v>159.39129987927589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39.047545129554663</v>
      </c>
      <c r="M30" s="82">
        <f t="shared" si="9"/>
        <v>0.9679633595907442</v>
      </c>
      <c r="N30" s="81">
        <f t="shared" si="10"/>
        <v>19.523772564777332</v>
      </c>
      <c r="O30" s="82">
        <f t="shared" si="11"/>
        <v>0.4839816797953721</v>
      </c>
      <c r="P30" s="81">
        <f t="shared" si="12"/>
        <v>7.8095090259109323</v>
      </c>
      <c r="Q30" s="82">
        <f t="shared" si="13"/>
        <v>0.19359267191814883</v>
      </c>
      <c r="R30" s="23">
        <f t="shared" si="14"/>
        <v>39.047545129554663</v>
      </c>
      <c r="S30" s="23">
        <f t="shared" si="15"/>
        <v>0.9679633595907442</v>
      </c>
      <c r="T30" s="81">
        <f t="shared" si="16"/>
        <v>37.095167873076925</v>
      </c>
      <c r="U30" s="82">
        <f t="shared" si="17"/>
        <v>0.91956519161120687</v>
      </c>
      <c r="W30" s="36"/>
    </row>
    <row r="31" spans="1:23" x14ac:dyDescent="0.3">
      <c r="A31" s="16">
        <f t="shared" si="18"/>
        <v>23</v>
      </c>
      <c r="B31" s="60">
        <v>59645.91</v>
      </c>
      <c r="C31" s="61"/>
      <c r="D31" s="60">
        <f t="shared" si="0"/>
        <v>77157.949176000009</v>
      </c>
      <c r="E31" s="64">
        <f t="shared" si="1"/>
        <v>1912.6955985513105</v>
      </c>
      <c r="F31" s="60">
        <f t="shared" si="2"/>
        <v>6429.8290980000011</v>
      </c>
      <c r="G31" s="64">
        <f t="shared" si="3"/>
        <v>159.39129987927589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39.047545129554663</v>
      </c>
      <c r="M31" s="82">
        <f t="shared" si="9"/>
        <v>0.9679633595907442</v>
      </c>
      <c r="N31" s="81">
        <f t="shared" si="10"/>
        <v>19.523772564777332</v>
      </c>
      <c r="O31" s="82">
        <f t="shared" si="11"/>
        <v>0.4839816797953721</v>
      </c>
      <c r="P31" s="81">
        <f t="shared" si="12"/>
        <v>7.8095090259109323</v>
      </c>
      <c r="Q31" s="82">
        <f t="shared" si="13"/>
        <v>0.19359267191814883</v>
      </c>
      <c r="R31" s="23">
        <f t="shared" si="14"/>
        <v>39.047545129554663</v>
      </c>
      <c r="S31" s="23">
        <f t="shared" si="15"/>
        <v>0.9679633595907442</v>
      </c>
      <c r="T31" s="81">
        <f t="shared" si="16"/>
        <v>37.095167873076925</v>
      </c>
      <c r="U31" s="82">
        <f t="shared" si="17"/>
        <v>0.91956519161120687</v>
      </c>
      <c r="W31" s="36"/>
    </row>
    <row r="32" spans="1:23" x14ac:dyDescent="0.3">
      <c r="A32" s="16">
        <f t="shared" si="18"/>
        <v>24</v>
      </c>
      <c r="B32" s="60">
        <v>59645.91</v>
      </c>
      <c r="C32" s="61"/>
      <c r="D32" s="60">
        <f t="shared" si="0"/>
        <v>77157.949176000009</v>
      </c>
      <c r="E32" s="64">
        <f t="shared" si="1"/>
        <v>1912.6955985513105</v>
      </c>
      <c r="F32" s="60">
        <f t="shared" si="2"/>
        <v>6429.8290980000011</v>
      </c>
      <c r="G32" s="64">
        <f t="shared" si="3"/>
        <v>159.39129987927589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39.047545129554663</v>
      </c>
      <c r="M32" s="82">
        <f t="shared" si="9"/>
        <v>0.9679633595907442</v>
      </c>
      <c r="N32" s="81">
        <f t="shared" si="10"/>
        <v>19.523772564777332</v>
      </c>
      <c r="O32" s="82">
        <f t="shared" si="11"/>
        <v>0.4839816797953721</v>
      </c>
      <c r="P32" s="81">
        <f t="shared" si="12"/>
        <v>7.8095090259109323</v>
      </c>
      <c r="Q32" s="82">
        <f t="shared" si="13"/>
        <v>0.19359267191814883</v>
      </c>
      <c r="R32" s="23">
        <f t="shared" si="14"/>
        <v>39.047545129554663</v>
      </c>
      <c r="S32" s="23">
        <f t="shared" si="15"/>
        <v>0.9679633595907442</v>
      </c>
      <c r="T32" s="81">
        <f t="shared" si="16"/>
        <v>37.095167873076925</v>
      </c>
      <c r="U32" s="82">
        <f t="shared" si="17"/>
        <v>0.91956519161120687</v>
      </c>
      <c r="W32" s="36"/>
    </row>
    <row r="33" spans="1:23" x14ac:dyDescent="0.3">
      <c r="A33" s="16">
        <f t="shared" si="18"/>
        <v>25</v>
      </c>
      <c r="B33" s="60">
        <v>59645.91</v>
      </c>
      <c r="C33" s="61"/>
      <c r="D33" s="60">
        <f t="shared" si="0"/>
        <v>77157.949176000009</v>
      </c>
      <c r="E33" s="64">
        <f t="shared" si="1"/>
        <v>1912.6955985513105</v>
      </c>
      <c r="F33" s="60">
        <f t="shared" si="2"/>
        <v>6429.8290980000011</v>
      </c>
      <c r="G33" s="64">
        <f t="shared" si="3"/>
        <v>159.39129987927589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39.047545129554663</v>
      </c>
      <c r="M33" s="82">
        <f t="shared" si="9"/>
        <v>0.9679633595907442</v>
      </c>
      <c r="N33" s="81">
        <f t="shared" si="10"/>
        <v>19.523772564777332</v>
      </c>
      <c r="O33" s="82">
        <f t="shared" si="11"/>
        <v>0.4839816797953721</v>
      </c>
      <c r="P33" s="81">
        <f t="shared" si="12"/>
        <v>7.8095090259109323</v>
      </c>
      <c r="Q33" s="82">
        <f t="shared" si="13"/>
        <v>0.19359267191814883</v>
      </c>
      <c r="R33" s="23">
        <f t="shared" si="14"/>
        <v>39.047545129554663</v>
      </c>
      <c r="S33" s="23">
        <f t="shared" si="15"/>
        <v>0.9679633595907442</v>
      </c>
      <c r="T33" s="81">
        <f t="shared" si="16"/>
        <v>37.095167873076925</v>
      </c>
      <c r="U33" s="82">
        <f t="shared" si="17"/>
        <v>0.91956519161120687</v>
      </c>
      <c r="W33" s="36"/>
    </row>
    <row r="34" spans="1:23" x14ac:dyDescent="0.3">
      <c r="A34" s="16">
        <f t="shared" si="18"/>
        <v>26</v>
      </c>
      <c r="B34" s="60">
        <v>59645.91</v>
      </c>
      <c r="C34" s="61"/>
      <c r="D34" s="60">
        <f t="shared" si="0"/>
        <v>77157.949176000009</v>
      </c>
      <c r="E34" s="64">
        <f t="shared" si="1"/>
        <v>1912.6955985513105</v>
      </c>
      <c r="F34" s="60">
        <f t="shared" si="2"/>
        <v>6429.8290980000011</v>
      </c>
      <c r="G34" s="64">
        <f t="shared" si="3"/>
        <v>159.39129987927589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39.047545129554663</v>
      </c>
      <c r="M34" s="82">
        <f t="shared" si="9"/>
        <v>0.9679633595907442</v>
      </c>
      <c r="N34" s="81">
        <f t="shared" si="10"/>
        <v>19.523772564777332</v>
      </c>
      <c r="O34" s="82">
        <f t="shared" si="11"/>
        <v>0.4839816797953721</v>
      </c>
      <c r="P34" s="81">
        <f t="shared" si="12"/>
        <v>7.8095090259109323</v>
      </c>
      <c r="Q34" s="82">
        <f t="shared" si="13"/>
        <v>0.19359267191814883</v>
      </c>
      <c r="R34" s="23">
        <f t="shared" si="14"/>
        <v>39.047545129554663</v>
      </c>
      <c r="S34" s="23">
        <f t="shared" si="15"/>
        <v>0.9679633595907442</v>
      </c>
      <c r="T34" s="81">
        <f t="shared" si="16"/>
        <v>37.095167873076925</v>
      </c>
      <c r="U34" s="82">
        <f t="shared" si="17"/>
        <v>0.91956519161120687</v>
      </c>
      <c r="W34" s="36"/>
    </row>
    <row r="35" spans="1:23" x14ac:dyDescent="0.3">
      <c r="A35" s="16">
        <f t="shared" si="18"/>
        <v>27</v>
      </c>
      <c r="B35" s="60">
        <v>59645.91</v>
      </c>
      <c r="C35" s="61"/>
      <c r="D35" s="60">
        <f t="shared" si="0"/>
        <v>77157.949176000009</v>
      </c>
      <c r="E35" s="64">
        <f t="shared" si="1"/>
        <v>1912.6955985513105</v>
      </c>
      <c r="F35" s="60">
        <f t="shared" si="2"/>
        <v>6429.8290980000011</v>
      </c>
      <c r="G35" s="64">
        <f t="shared" si="3"/>
        <v>159.39129987927589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39.047545129554663</v>
      </c>
      <c r="M35" s="82">
        <f t="shared" si="9"/>
        <v>0.9679633595907442</v>
      </c>
      <c r="N35" s="81">
        <f t="shared" si="10"/>
        <v>19.523772564777332</v>
      </c>
      <c r="O35" s="82">
        <f t="shared" si="11"/>
        <v>0.4839816797953721</v>
      </c>
      <c r="P35" s="81">
        <f t="shared" si="12"/>
        <v>7.8095090259109323</v>
      </c>
      <c r="Q35" s="82">
        <f t="shared" si="13"/>
        <v>0.19359267191814883</v>
      </c>
      <c r="R35" s="23">
        <f t="shared" si="14"/>
        <v>39.047545129554663</v>
      </c>
      <c r="S35" s="23">
        <f t="shared" si="15"/>
        <v>0.9679633595907442</v>
      </c>
      <c r="T35" s="81">
        <f t="shared" si="16"/>
        <v>37.095167873076925</v>
      </c>
      <c r="U35" s="82">
        <f t="shared" si="17"/>
        <v>0.91956519161120687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0</v>
      </c>
      <c r="B1" s="5" t="s">
        <v>1</v>
      </c>
      <c r="C1" s="5" t="s">
        <v>2</v>
      </c>
      <c r="D1" s="5"/>
      <c r="E1" s="6"/>
      <c r="G1" s="7"/>
      <c r="H1" s="7"/>
      <c r="N1" s="34">
        <v>42552</v>
      </c>
      <c r="Q1" s="8" t="s">
        <v>3</v>
      </c>
    </row>
    <row r="2" spans="1:23" x14ac:dyDescent="0.3">
      <c r="A2" s="8"/>
      <c r="E2"/>
      <c r="F2"/>
      <c r="G2"/>
      <c r="H2"/>
      <c r="I2"/>
      <c r="J2"/>
      <c r="K2"/>
      <c r="T2" s="59" t="s">
        <v>90</v>
      </c>
      <c r="U2" s="11">
        <f>ROUND(1.02^13,4)</f>
        <v>1.2936000000000001</v>
      </c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37" t="s">
        <v>64</v>
      </c>
      <c r="G7" s="38"/>
      <c r="H7" s="39"/>
      <c r="I7" s="40"/>
      <c r="J7" s="39"/>
      <c r="K7" s="40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14951.23</v>
      </c>
      <c r="C8" s="61"/>
      <c r="D8" s="60">
        <f>B8*$U$2</f>
        <v>19340.911128</v>
      </c>
      <c r="E8" s="64">
        <f t="shared" ref="E8:E35" si="0">D8/40.3399</f>
        <v>479.44866318458895</v>
      </c>
      <c r="F8" s="83">
        <f>B8/12*$U$2</f>
        <v>1611.7425940000001</v>
      </c>
      <c r="G8" s="84">
        <f t="shared" ref="G8:G35" si="1">F8/40.3399</f>
        <v>39.954055265382415</v>
      </c>
      <c r="H8" s="60">
        <f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2">H8/40.3399</f>
        <v>2.4398829446776018</v>
      </c>
      <c r="J8" s="60">
        <f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3">J8/40.3399</f>
        <v>1.2199281108778157</v>
      </c>
      <c r="L8" s="81">
        <f>D8/1976</f>
        <v>9.7879104898785432</v>
      </c>
      <c r="M8" s="82">
        <f t="shared" ref="M8:M35" si="4">L8/40.3399</f>
        <v>0.24263596315009564</v>
      </c>
      <c r="N8" s="81">
        <f t="shared" ref="N8:N35" si="5">L8/2</f>
        <v>4.8939552449392716</v>
      </c>
      <c r="O8" s="82">
        <f t="shared" ref="O8:O35" si="6">N8/40.3399</f>
        <v>0.12131798157504782</v>
      </c>
      <c r="P8" s="81">
        <f t="shared" ref="P8:P35" si="7">L8/5</f>
        <v>1.9575820979757086</v>
      </c>
      <c r="Q8" s="82">
        <f t="shared" ref="Q8:Q35" si="8">P8/40.3399</f>
        <v>4.8527192630019124E-2</v>
      </c>
      <c r="R8" s="23">
        <f t="shared" ref="R8:R35" si="9">(F8+H8)/1976*12</f>
        <v>10.385630939271255</v>
      </c>
      <c r="S8" s="23">
        <f t="shared" ref="S8:S35" si="10">R8/40.3399</f>
        <v>0.25745306605299606</v>
      </c>
      <c r="T8" s="81">
        <f t="shared" ref="T8:T35" si="11">D8/2080</f>
        <v>9.2985149653846157</v>
      </c>
      <c r="U8" s="82">
        <f t="shared" ref="U8:U35" si="12">T8/40.3399</f>
        <v>0.23050416499259085</v>
      </c>
      <c r="W8" s="36"/>
    </row>
    <row r="9" spans="1:23" x14ac:dyDescent="0.3">
      <c r="A9" s="16">
        <f t="shared" ref="A9:A35" si="13">+A8+1</f>
        <v>1</v>
      </c>
      <c r="B9" s="60">
        <v>15149.02</v>
      </c>
      <c r="C9" s="61"/>
      <c r="D9" s="60">
        <f t="shared" ref="D9:D35" si="14">B9*$U$2</f>
        <v>19596.772272000002</v>
      </c>
      <c r="E9" s="64">
        <f t="shared" si="0"/>
        <v>485.79129526845634</v>
      </c>
      <c r="F9" s="83">
        <f t="shared" ref="F9:F35" si="15">B9/12*$U$2</f>
        <v>1633.0643560000001</v>
      </c>
      <c r="G9" s="84">
        <f t="shared" si="1"/>
        <v>40.482607939038026</v>
      </c>
      <c r="H9" s="60">
        <f t="shared" ref="H9:H35" si="16">((B9&lt;19968.2)*913.03+(B9&gt;19968.2)*(B9&lt;20424.71)*(20424.71-B9+456.51)+(B9&gt;20424.71)*(B9&lt;22659.62)*456.51+(B9&gt;22659.62)*(B9&lt;23116.13)*(23116.13-B9))/12*$U$2</f>
        <v>98.424633999999998</v>
      </c>
      <c r="I9" s="64">
        <f t="shared" si="2"/>
        <v>2.4398829446776018</v>
      </c>
      <c r="J9" s="60">
        <f t="shared" ref="J9:J35" si="17">((B9&lt;19968.2)*456.51+(B9&gt;19968.2)*(B9&lt;20196.46)*(20196.46-B9+228.26)+(B9&gt;20196.46)*(B9&lt;22659.62)*228.26+(B9&gt;22659.62)*(B9&lt;22887.88)*(22887.88-B9))/12*$U$2</f>
        <v>49.211778000000002</v>
      </c>
      <c r="K9" s="64">
        <f t="shared" si="3"/>
        <v>1.2199281108778157</v>
      </c>
      <c r="L9" s="81">
        <f t="shared" ref="L9:L35" si="18">D9/1976</f>
        <v>9.9173948744939278</v>
      </c>
      <c r="M9" s="82">
        <f t="shared" si="4"/>
        <v>0.24584579720063579</v>
      </c>
      <c r="N9" s="81">
        <f t="shared" si="5"/>
        <v>4.9586974372469639</v>
      </c>
      <c r="O9" s="82">
        <f t="shared" si="6"/>
        <v>0.1229228986003179</v>
      </c>
      <c r="P9" s="81">
        <f t="shared" si="7"/>
        <v>1.9834789748987856</v>
      </c>
      <c r="Q9" s="82">
        <f t="shared" si="8"/>
        <v>4.9169159440127161E-2</v>
      </c>
      <c r="R9" s="23">
        <f t="shared" si="9"/>
        <v>10.51511532388664</v>
      </c>
      <c r="S9" s="23">
        <f t="shared" si="10"/>
        <v>0.26066290010353621</v>
      </c>
      <c r="T9" s="81">
        <f t="shared" si="11"/>
        <v>9.4215251307692309</v>
      </c>
      <c r="U9" s="82">
        <f t="shared" si="12"/>
        <v>0.23355350734060398</v>
      </c>
      <c r="W9" s="36"/>
    </row>
    <row r="10" spans="1:23" x14ac:dyDescent="0.3">
      <c r="A10" s="16">
        <f t="shared" si="13"/>
        <v>2</v>
      </c>
      <c r="B10" s="60">
        <v>15346.47</v>
      </c>
      <c r="C10" s="61"/>
      <c r="D10" s="60">
        <f t="shared" si="14"/>
        <v>19852.193592</v>
      </c>
      <c r="E10" s="64">
        <f t="shared" si="0"/>
        <v>492.12302440015964</v>
      </c>
      <c r="F10" s="83">
        <f t="shared" si="15"/>
        <v>1654.3494660000001</v>
      </c>
      <c r="G10" s="84">
        <f t="shared" si="1"/>
        <v>41.010252033346639</v>
      </c>
      <c r="H10" s="60">
        <f t="shared" si="16"/>
        <v>98.424633999999998</v>
      </c>
      <c r="I10" s="64">
        <f t="shared" si="2"/>
        <v>2.4398829446776018</v>
      </c>
      <c r="J10" s="60">
        <f t="shared" si="17"/>
        <v>49.211778000000002</v>
      </c>
      <c r="K10" s="64">
        <f t="shared" si="3"/>
        <v>1.2199281108778157</v>
      </c>
      <c r="L10" s="81">
        <f t="shared" si="18"/>
        <v>10.04665667611336</v>
      </c>
      <c r="M10" s="82">
        <f t="shared" si="4"/>
        <v>0.2490501135628338</v>
      </c>
      <c r="N10" s="81">
        <f t="shared" si="5"/>
        <v>5.0233283380566798</v>
      </c>
      <c r="O10" s="82">
        <f t="shared" si="6"/>
        <v>0.1245250567814169</v>
      </c>
      <c r="P10" s="81">
        <f t="shared" si="7"/>
        <v>2.0093313352226718</v>
      </c>
      <c r="Q10" s="82">
        <f t="shared" si="8"/>
        <v>4.9810022712566758E-2</v>
      </c>
      <c r="R10" s="23">
        <f t="shared" si="9"/>
        <v>10.644377125506074</v>
      </c>
      <c r="S10" s="23">
        <f t="shared" si="10"/>
        <v>0.26386721646573424</v>
      </c>
      <c r="T10" s="81">
        <f t="shared" si="11"/>
        <v>9.5443238423076924</v>
      </c>
      <c r="U10" s="82">
        <f t="shared" si="12"/>
        <v>0.23659760788469214</v>
      </c>
      <c r="W10" s="36"/>
    </row>
    <row r="11" spans="1:23" x14ac:dyDescent="0.3">
      <c r="A11" s="16">
        <f t="shared" si="13"/>
        <v>3</v>
      </c>
      <c r="B11" s="60">
        <v>15544.26</v>
      </c>
      <c r="C11" s="61"/>
      <c r="D11" s="60">
        <f t="shared" si="14"/>
        <v>20108.054736000002</v>
      </c>
      <c r="E11" s="64">
        <f t="shared" si="0"/>
        <v>498.46565648402702</v>
      </c>
      <c r="F11" s="83">
        <f t="shared" si="15"/>
        <v>1675.6712280000002</v>
      </c>
      <c r="G11" s="84">
        <f t="shared" si="1"/>
        <v>41.538804707002249</v>
      </c>
      <c r="H11" s="60">
        <f t="shared" si="16"/>
        <v>98.424633999999998</v>
      </c>
      <c r="I11" s="64">
        <f t="shared" si="2"/>
        <v>2.4398829446776018</v>
      </c>
      <c r="J11" s="60">
        <f t="shared" si="17"/>
        <v>49.211778000000002</v>
      </c>
      <c r="K11" s="64">
        <f t="shared" si="3"/>
        <v>1.2199281108778157</v>
      </c>
      <c r="L11" s="81">
        <f t="shared" si="18"/>
        <v>10.176141060728746</v>
      </c>
      <c r="M11" s="82">
        <f t="shared" si="4"/>
        <v>0.252259947613374</v>
      </c>
      <c r="N11" s="81">
        <f t="shared" si="5"/>
        <v>5.088070530364373</v>
      </c>
      <c r="O11" s="82">
        <f t="shared" si="6"/>
        <v>0.126129973806687</v>
      </c>
      <c r="P11" s="81">
        <f t="shared" si="7"/>
        <v>2.035228212145749</v>
      </c>
      <c r="Q11" s="82">
        <f t="shared" si="8"/>
        <v>5.0451989522674795E-2</v>
      </c>
      <c r="R11" s="23">
        <f t="shared" si="9"/>
        <v>10.773861510121458</v>
      </c>
      <c r="S11" s="23">
        <f t="shared" si="10"/>
        <v>0.26707705051627439</v>
      </c>
      <c r="T11" s="81">
        <f t="shared" si="11"/>
        <v>9.6673340076923093</v>
      </c>
      <c r="U11" s="82">
        <f t="shared" si="12"/>
        <v>0.23964695023270532</v>
      </c>
      <c r="W11" s="36"/>
    </row>
    <row r="12" spans="1:23" x14ac:dyDescent="0.3">
      <c r="A12" s="16">
        <f t="shared" si="13"/>
        <v>4</v>
      </c>
      <c r="B12" s="60">
        <v>15776.73</v>
      </c>
      <c r="C12" s="61"/>
      <c r="D12" s="60">
        <f t="shared" si="14"/>
        <v>20408.777928</v>
      </c>
      <c r="E12" s="64">
        <f t="shared" si="0"/>
        <v>505.92038968862096</v>
      </c>
      <c r="F12" s="83">
        <f t="shared" si="15"/>
        <v>1700.7314940000001</v>
      </c>
      <c r="G12" s="84">
        <f t="shared" si="1"/>
        <v>42.160032474051746</v>
      </c>
      <c r="H12" s="60">
        <f t="shared" si="16"/>
        <v>98.424633999999998</v>
      </c>
      <c r="I12" s="64">
        <f t="shared" si="2"/>
        <v>2.4398829446776018</v>
      </c>
      <c r="J12" s="60">
        <f t="shared" si="17"/>
        <v>49.211778000000002</v>
      </c>
      <c r="K12" s="64">
        <f t="shared" si="3"/>
        <v>1.2199281108778157</v>
      </c>
      <c r="L12" s="81">
        <f t="shared" si="18"/>
        <v>10.328328910931173</v>
      </c>
      <c r="M12" s="82">
        <f t="shared" si="4"/>
        <v>0.25603258587480815</v>
      </c>
      <c r="N12" s="81">
        <f t="shared" si="5"/>
        <v>5.1641644554655866</v>
      </c>
      <c r="O12" s="82">
        <f t="shared" si="6"/>
        <v>0.12801629293740407</v>
      </c>
      <c r="P12" s="81">
        <f t="shared" si="7"/>
        <v>2.0656657821862345</v>
      </c>
      <c r="Q12" s="82">
        <f t="shared" si="8"/>
        <v>5.1206517174961629E-2</v>
      </c>
      <c r="R12" s="23">
        <f t="shared" si="9"/>
        <v>10.926049360323887</v>
      </c>
      <c r="S12" s="23">
        <f t="shared" si="10"/>
        <v>0.2708496887777086</v>
      </c>
      <c r="T12" s="81">
        <f t="shared" si="11"/>
        <v>9.8119124653846157</v>
      </c>
      <c r="U12" s="82">
        <f t="shared" si="12"/>
        <v>0.24323095658106778</v>
      </c>
      <c r="W12" s="36"/>
    </row>
    <row r="13" spans="1:23" x14ac:dyDescent="0.3">
      <c r="A13" s="16">
        <f t="shared" si="13"/>
        <v>5</v>
      </c>
      <c r="B13" s="60">
        <v>15948.33</v>
      </c>
      <c r="C13" s="61"/>
      <c r="D13" s="60">
        <f t="shared" si="14"/>
        <v>20630.759688000002</v>
      </c>
      <c r="E13" s="64">
        <f t="shared" si="0"/>
        <v>511.4231737807977</v>
      </c>
      <c r="F13" s="83">
        <f t="shared" si="15"/>
        <v>1719.2299740000001</v>
      </c>
      <c r="G13" s="84">
        <f t="shared" si="1"/>
        <v>42.618597815066472</v>
      </c>
      <c r="H13" s="60">
        <f t="shared" si="16"/>
        <v>98.424633999999998</v>
      </c>
      <c r="I13" s="64">
        <f t="shared" si="2"/>
        <v>2.4398829446776018</v>
      </c>
      <c r="J13" s="60">
        <f t="shared" si="17"/>
        <v>49.211778000000002</v>
      </c>
      <c r="K13" s="64">
        <f t="shared" si="3"/>
        <v>1.2199281108778157</v>
      </c>
      <c r="L13" s="81">
        <f t="shared" si="18"/>
        <v>10.440667858299596</v>
      </c>
      <c r="M13" s="82">
        <f t="shared" si="4"/>
        <v>0.2588173956380555</v>
      </c>
      <c r="N13" s="81">
        <f t="shared" si="5"/>
        <v>5.2203339291497981</v>
      </c>
      <c r="O13" s="82">
        <f t="shared" si="6"/>
        <v>0.12940869781902775</v>
      </c>
      <c r="P13" s="81">
        <f t="shared" si="7"/>
        <v>2.0881335716599194</v>
      </c>
      <c r="Q13" s="82">
        <f t="shared" si="8"/>
        <v>5.176347912761111E-2</v>
      </c>
      <c r="R13" s="23">
        <f t="shared" si="9"/>
        <v>11.038388307692308</v>
      </c>
      <c r="S13" s="23">
        <f t="shared" si="10"/>
        <v>0.27363449854095595</v>
      </c>
      <c r="T13" s="81">
        <f t="shared" si="11"/>
        <v>9.918634465384617</v>
      </c>
      <c r="U13" s="82">
        <f t="shared" si="12"/>
        <v>0.24587652585615277</v>
      </c>
      <c r="W13" s="36"/>
    </row>
    <row r="14" spans="1:23" x14ac:dyDescent="0.3">
      <c r="A14" s="16">
        <f t="shared" si="13"/>
        <v>6</v>
      </c>
      <c r="B14" s="60">
        <v>16569.150000000001</v>
      </c>
      <c r="C14" s="61"/>
      <c r="D14" s="60">
        <f t="shared" si="14"/>
        <v>21433.852440000002</v>
      </c>
      <c r="E14" s="64">
        <f t="shared" si="0"/>
        <v>531.33132308210986</v>
      </c>
      <c r="F14" s="60">
        <f t="shared" si="15"/>
        <v>1786.1543700000002</v>
      </c>
      <c r="G14" s="64">
        <f t="shared" si="1"/>
        <v>44.277610256842486</v>
      </c>
      <c r="H14" s="60">
        <f t="shared" si="16"/>
        <v>98.424633999999998</v>
      </c>
      <c r="I14" s="64">
        <f t="shared" si="2"/>
        <v>2.4398829446776018</v>
      </c>
      <c r="J14" s="60">
        <f t="shared" si="17"/>
        <v>49.211778000000002</v>
      </c>
      <c r="K14" s="64">
        <f t="shared" si="3"/>
        <v>1.2199281108778157</v>
      </c>
      <c r="L14" s="81">
        <f t="shared" si="18"/>
        <v>10.847091315789475</v>
      </c>
      <c r="M14" s="82">
        <f t="shared" si="4"/>
        <v>0.26889236998082483</v>
      </c>
      <c r="N14" s="81">
        <f t="shared" si="5"/>
        <v>5.4235456578947376</v>
      </c>
      <c r="O14" s="82">
        <f t="shared" si="6"/>
        <v>0.13444618499041242</v>
      </c>
      <c r="P14" s="81">
        <f t="shared" si="7"/>
        <v>2.1694182631578949</v>
      </c>
      <c r="Q14" s="82">
        <f t="shared" si="8"/>
        <v>5.3778473996164963E-2</v>
      </c>
      <c r="R14" s="23">
        <f t="shared" si="9"/>
        <v>11.444811765182187</v>
      </c>
      <c r="S14" s="23">
        <f t="shared" si="10"/>
        <v>0.28370947288372522</v>
      </c>
      <c r="T14" s="81">
        <f t="shared" si="11"/>
        <v>10.304736750000002</v>
      </c>
      <c r="U14" s="82">
        <f t="shared" si="12"/>
        <v>0.25544775148178361</v>
      </c>
      <c r="W14" s="36"/>
    </row>
    <row r="15" spans="1:23" x14ac:dyDescent="0.3">
      <c r="A15" s="16">
        <f t="shared" si="13"/>
        <v>7</v>
      </c>
      <c r="B15" s="60">
        <v>16684.13</v>
      </c>
      <c r="C15" s="61"/>
      <c r="D15" s="60">
        <f t="shared" si="14"/>
        <v>21582.590568000003</v>
      </c>
      <c r="E15" s="64">
        <f t="shared" si="0"/>
        <v>535.01844496391914</v>
      </c>
      <c r="F15" s="60">
        <f t="shared" si="15"/>
        <v>1798.5492140000001</v>
      </c>
      <c r="G15" s="64">
        <f t="shared" si="1"/>
        <v>44.584870413659928</v>
      </c>
      <c r="H15" s="60">
        <f t="shared" si="16"/>
        <v>98.424633999999998</v>
      </c>
      <c r="I15" s="64">
        <f t="shared" si="2"/>
        <v>2.4398829446776018</v>
      </c>
      <c r="J15" s="60">
        <f t="shared" si="17"/>
        <v>49.211778000000002</v>
      </c>
      <c r="K15" s="64">
        <f t="shared" si="3"/>
        <v>1.2199281108778157</v>
      </c>
      <c r="L15" s="81">
        <f t="shared" si="18"/>
        <v>10.922363647773281</v>
      </c>
      <c r="M15" s="82">
        <f t="shared" si="4"/>
        <v>0.27075832235016151</v>
      </c>
      <c r="N15" s="81">
        <f t="shared" si="5"/>
        <v>5.4611818238866405</v>
      </c>
      <c r="O15" s="82">
        <f t="shared" si="6"/>
        <v>0.13537916117508075</v>
      </c>
      <c r="P15" s="81">
        <f t="shared" si="7"/>
        <v>2.1844727295546562</v>
      </c>
      <c r="Q15" s="82">
        <f t="shared" si="8"/>
        <v>5.4151664470032307E-2</v>
      </c>
      <c r="R15" s="23">
        <f t="shared" si="9"/>
        <v>11.520084097165991</v>
      </c>
      <c r="S15" s="23">
        <f t="shared" si="10"/>
        <v>0.2855754252530619</v>
      </c>
      <c r="T15" s="81">
        <f t="shared" si="11"/>
        <v>10.376245465384617</v>
      </c>
      <c r="U15" s="82">
        <f t="shared" si="12"/>
        <v>0.25722040623265346</v>
      </c>
      <c r="W15" s="36"/>
    </row>
    <row r="16" spans="1:23" x14ac:dyDescent="0.3">
      <c r="A16" s="16">
        <f t="shared" si="13"/>
        <v>8</v>
      </c>
      <c r="B16" s="60">
        <v>17361.599999999999</v>
      </c>
      <c r="C16" s="61"/>
      <c r="D16" s="60">
        <f t="shared" si="14"/>
        <v>22458.965759999999</v>
      </c>
      <c r="E16" s="64">
        <f t="shared" si="0"/>
        <v>556.74321850078957</v>
      </c>
      <c r="F16" s="60">
        <f t="shared" si="15"/>
        <v>1871.5804800000001</v>
      </c>
      <c r="G16" s="64">
        <f t="shared" si="1"/>
        <v>46.395268208399131</v>
      </c>
      <c r="H16" s="60">
        <f t="shared" si="16"/>
        <v>98.424633999999998</v>
      </c>
      <c r="I16" s="64">
        <f t="shared" si="2"/>
        <v>2.4398829446776018</v>
      </c>
      <c r="J16" s="60">
        <f t="shared" si="17"/>
        <v>49.211778000000002</v>
      </c>
      <c r="K16" s="64">
        <f t="shared" si="3"/>
        <v>1.2199281108778157</v>
      </c>
      <c r="L16" s="81">
        <f t="shared" si="18"/>
        <v>11.365873360323887</v>
      </c>
      <c r="M16" s="82">
        <f t="shared" si="4"/>
        <v>0.28175264094169511</v>
      </c>
      <c r="N16" s="81">
        <f t="shared" si="5"/>
        <v>5.6829366801619434</v>
      </c>
      <c r="O16" s="82">
        <f t="shared" si="6"/>
        <v>0.14087632047084755</v>
      </c>
      <c r="P16" s="81">
        <f t="shared" si="7"/>
        <v>2.2731746720647772</v>
      </c>
      <c r="Q16" s="82">
        <f t="shared" si="8"/>
        <v>5.6350528188339022E-2</v>
      </c>
      <c r="R16" s="23">
        <f t="shared" si="9"/>
        <v>11.963593809716599</v>
      </c>
      <c r="S16" s="23">
        <f t="shared" si="10"/>
        <v>0.2965697438445955</v>
      </c>
      <c r="T16" s="81">
        <f t="shared" si="11"/>
        <v>10.797579692307693</v>
      </c>
      <c r="U16" s="82">
        <f t="shared" si="12"/>
        <v>0.26766500889461037</v>
      </c>
      <c r="W16" s="36"/>
    </row>
    <row r="17" spans="1:23" x14ac:dyDescent="0.3">
      <c r="A17" s="16">
        <f t="shared" si="13"/>
        <v>9</v>
      </c>
      <c r="B17" s="60">
        <v>17419.93</v>
      </c>
      <c r="C17" s="61"/>
      <c r="D17" s="60">
        <f t="shared" si="14"/>
        <v>22534.421448000001</v>
      </c>
      <c r="E17" s="64">
        <f t="shared" si="0"/>
        <v>558.61371614704058</v>
      </c>
      <c r="F17" s="60">
        <f t="shared" si="15"/>
        <v>1877.8684540000002</v>
      </c>
      <c r="G17" s="64">
        <f t="shared" si="1"/>
        <v>46.551143012253384</v>
      </c>
      <c r="H17" s="60">
        <f t="shared" si="16"/>
        <v>98.424633999999998</v>
      </c>
      <c r="I17" s="64">
        <f t="shared" si="2"/>
        <v>2.4398829446776018</v>
      </c>
      <c r="J17" s="60">
        <f t="shared" si="17"/>
        <v>49.211778000000002</v>
      </c>
      <c r="K17" s="64">
        <f t="shared" si="3"/>
        <v>1.2199281108778157</v>
      </c>
      <c r="L17" s="81">
        <f t="shared" si="18"/>
        <v>11.404059437246964</v>
      </c>
      <c r="M17" s="82">
        <f t="shared" si="4"/>
        <v>0.28269924906226751</v>
      </c>
      <c r="N17" s="81">
        <f t="shared" si="5"/>
        <v>5.7020297186234821</v>
      </c>
      <c r="O17" s="82">
        <f t="shared" si="6"/>
        <v>0.14134962453113376</v>
      </c>
      <c r="P17" s="81">
        <f t="shared" si="7"/>
        <v>2.280811887449393</v>
      </c>
      <c r="Q17" s="82">
        <f t="shared" si="8"/>
        <v>5.6539849812453503E-2</v>
      </c>
      <c r="R17" s="23">
        <f t="shared" si="9"/>
        <v>12.001779886639678</v>
      </c>
      <c r="S17" s="23">
        <f t="shared" si="10"/>
        <v>0.29751635196516796</v>
      </c>
      <c r="T17" s="81">
        <f t="shared" si="11"/>
        <v>10.833856465384615</v>
      </c>
      <c r="U17" s="82">
        <f t="shared" si="12"/>
        <v>0.2685642866091541</v>
      </c>
      <c r="W17" s="36"/>
    </row>
    <row r="18" spans="1:23" x14ac:dyDescent="0.3">
      <c r="A18" s="16">
        <f t="shared" si="13"/>
        <v>10</v>
      </c>
      <c r="B18" s="60">
        <v>18154.060000000001</v>
      </c>
      <c r="C18" s="61"/>
      <c r="D18" s="60">
        <f t="shared" si="14"/>
        <v>23484.092016000002</v>
      </c>
      <c r="E18" s="64">
        <f t="shared" si="0"/>
        <v>582.15543459453306</v>
      </c>
      <c r="F18" s="60">
        <f t="shared" si="15"/>
        <v>1957.0076680000002</v>
      </c>
      <c r="G18" s="64">
        <f t="shared" si="1"/>
        <v>48.512952882877748</v>
      </c>
      <c r="H18" s="60">
        <f t="shared" si="16"/>
        <v>98.424633999999998</v>
      </c>
      <c r="I18" s="64">
        <f t="shared" si="2"/>
        <v>2.4398829446776018</v>
      </c>
      <c r="J18" s="60">
        <f t="shared" si="17"/>
        <v>49.211778000000002</v>
      </c>
      <c r="K18" s="64">
        <f t="shared" si="3"/>
        <v>1.2199281108778157</v>
      </c>
      <c r="L18" s="81">
        <f t="shared" si="18"/>
        <v>11.884661951417005</v>
      </c>
      <c r="M18" s="82">
        <f t="shared" si="4"/>
        <v>0.2946130741875167</v>
      </c>
      <c r="N18" s="81">
        <f t="shared" si="5"/>
        <v>5.9423309757085025</v>
      </c>
      <c r="O18" s="82">
        <f t="shared" si="6"/>
        <v>0.14730653709375835</v>
      </c>
      <c r="P18" s="81">
        <f t="shared" si="7"/>
        <v>2.3769323902834012</v>
      </c>
      <c r="Q18" s="82">
        <f t="shared" si="8"/>
        <v>5.8922614837503343E-2</v>
      </c>
      <c r="R18" s="23">
        <f t="shared" si="9"/>
        <v>12.482382400809716</v>
      </c>
      <c r="S18" s="23">
        <f t="shared" si="10"/>
        <v>0.30943017709041709</v>
      </c>
      <c r="T18" s="81">
        <f t="shared" si="11"/>
        <v>11.290428853846155</v>
      </c>
      <c r="U18" s="82">
        <f t="shared" si="12"/>
        <v>0.27988242047814088</v>
      </c>
      <c r="W18" s="36"/>
    </row>
    <row r="19" spans="1:23" x14ac:dyDescent="0.3">
      <c r="A19" s="16">
        <f t="shared" si="13"/>
        <v>11</v>
      </c>
      <c r="B19" s="60">
        <v>18156.099999999999</v>
      </c>
      <c r="C19" s="61"/>
      <c r="D19" s="60">
        <f t="shared" si="14"/>
        <v>23486.730960000001</v>
      </c>
      <c r="E19" s="64">
        <f t="shared" si="0"/>
        <v>582.22085230751691</v>
      </c>
      <c r="F19" s="60">
        <f t="shared" si="15"/>
        <v>1957.22758</v>
      </c>
      <c r="G19" s="64">
        <f t="shared" si="1"/>
        <v>48.518404358959742</v>
      </c>
      <c r="H19" s="60">
        <f t="shared" si="16"/>
        <v>98.424633999999998</v>
      </c>
      <c r="I19" s="64">
        <f t="shared" si="2"/>
        <v>2.4398829446776018</v>
      </c>
      <c r="J19" s="60">
        <f t="shared" si="17"/>
        <v>49.211778000000002</v>
      </c>
      <c r="K19" s="64">
        <f t="shared" si="3"/>
        <v>1.2199281108778157</v>
      </c>
      <c r="L19" s="81">
        <f t="shared" si="18"/>
        <v>11.885997449392713</v>
      </c>
      <c r="M19" s="82">
        <f t="shared" si="4"/>
        <v>0.29464618031756928</v>
      </c>
      <c r="N19" s="81">
        <f t="shared" si="5"/>
        <v>5.9429987246963565</v>
      </c>
      <c r="O19" s="82">
        <f t="shared" si="6"/>
        <v>0.14732309015878464</v>
      </c>
      <c r="P19" s="81">
        <f t="shared" si="7"/>
        <v>2.3771994898785427</v>
      </c>
      <c r="Q19" s="82">
        <f t="shared" si="8"/>
        <v>5.8929236063513857E-2</v>
      </c>
      <c r="R19" s="23">
        <f t="shared" si="9"/>
        <v>12.483717898785425</v>
      </c>
      <c r="S19" s="23">
        <f t="shared" si="10"/>
        <v>0.30946328322046968</v>
      </c>
      <c r="T19" s="81">
        <f t="shared" si="11"/>
        <v>11.291697576923077</v>
      </c>
      <c r="U19" s="82">
        <f t="shared" si="12"/>
        <v>0.27991387130169082</v>
      </c>
      <c r="W19" s="36"/>
    </row>
    <row r="20" spans="1:23" x14ac:dyDescent="0.3">
      <c r="A20" s="16">
        <f t="shared" si="13"/>
        <v>12</v>
      </c>
      <c r="B20" s="60">
        <v>18946.509999999998</v>
      </c>
      <c r="C20" s="61"/>
      <c r="D20" s="60">
        <f t="shared" si="14"/>
        <v>24509.205335999999</v>
      </c>
      <c r="E20" s="64">
        <f t="shared" si="0"/>
        <v>607.56733001321265</v>
      </c>
      <c r="F20" s="60">
        <f t="shared" si="15"/>
        <v>2042.4337780000001</v>
      </c>
      <c r="G20" s="64">
        <f t="shared" si="1"/>
        <v>50.630610834434393</v>
      </c>
      <c r="H20" s="60">
        <f t="shared" si="16"/>
        <v>98.424633999999998</v>
      </c>
      <c r="I20" s="64">
        <f t="shared" si="2"/>
        <v>2.4398829446776018</v>
      </c>
      <c r="J20" s="60">
        <f t="shared" si="17"/>
        <v>49.211778000000002</v>
      </c>
      <c r="K20" s="64">
        <f t="shared" si="3"/>
        <v>1.2199281108778157</v>
      </c>
      <c r="L20" s="81">
        <f t="shared" si="18"/>
        <v>12.403443995951417</v>
      </c>
      <c r="M20" s="82">
        <f t="shared" si="4"/>
        <v>0.30747334514838698</v>
      </c>
      <c r="N20" s="81">
        <f t="shared" si="5"/>
        <v>6.2017219979757083</v>
      </c>
      <c r="O20" s="82">
        <f t="shared" si="6"/>
        <v>0.15373667257419349</v>
      </c>
      <c r="P20" s="81">
        <f t="shared" si="7"/>
        <v>2.4806887991902835</v>
      </c>
      <c r="Q20" s="82">
        <f t="shared" si="8"/>
        <v>6.1494669029677401E-2</v>
      </c>
      <c r="R20" s="23">
        <f t="shared" si="9"/>
        <v>13.001164445344129</v>
      </c>
      <c r="S20" s="23">
        <f t="shared" si="10"/>
        <v>0.32229044805128743</v>
      </c>
      <c r="T20" s="81">
        <f t="shared" si="11"/>
        <v>11.783271796153846</v>
      </c>
      <c r="U20" s="82">
        <f t="shared" si="12"/>
        <v>0.29209967789096764</v>
      </c>
      <c r="W20" s="36"/>
    </row>
    <row r="21" spans="1:23" x14ac:dyDescent="0.3">
      <c r="A21" s="16">
        <f t="shared" si="13"/>
        <v>13</v>
      </c>
      <c r="B21" s="60">
        <v>18946.509999999998</v>
      </c>
      <c r="C21" s="61"/>
      <c r="D21" s="60">
        <f t="shared" si="14"/>
        <v>24509.205335999999</v>
      </c>
      <c r="E21" s="64">
        <f t="shared" si="0"/>
        <v>607.56733001321265</v>
      </c>
      <c r="F21" s="60">
        <f t="shared" si="15"/>
        <v>2042.4337780000001</v>
      </c>
      <c r="G21" s="64">
        <f t="shared" si="1"/>
        <v>50.630610834434393</v>
      </c>
      <c r="H21" s="60">
        <f t="shared" si="16"/>
        <v>98.424633999999998</v>
      </c>
      <c r="I21" s="64">
        <f t="shared" si="2"/>
        <v>2.4398829446776018</v>
      </c>
      <c r="J21" s="60">
        <f t="shared" si="17"/>
        <v>49.211778000000002</v>
      </c>
      <c r="K21" s="64">
        <f t="shared" si="3"/>
        <v>1.2199281108778157</v>
      </c>
      <c r="L21" s="81">
        <f t="shared" si="18"/>
        <v>12.403443995951417</v>
      </c>
      <c r="M21" s="82">
        <f t="shared" si="4"/>
        <v>0.30747334514838698</v>
      </c>
      <c r="N21" s="81">
        <f t="shared" si="5"/>
        <v>6.2017219979757083</v>
      </c>
      <c r="O21" s="82">
        <f t="shared" si="6"/>
        <v>0.15373667257419349</v>
      </c>
      <c r="P21" s="81">
        <f t="shared" si="7"/>
        <v>2.4806887991902835</v>
      </c>
      <c r="Q21" s="82">
        <f t="shared" si="8"/>
        <v>6.1494669029677401E-2</v>
      </c>
      <c r="R21" s="23">
        <f t="shared" si="9"/>
        <v>13.001164445344129</v>
      </c>
      <c r="S21" s="23">
        <f t="shared" si="10"/>
        <v>0.32229044805128743</v>
      </c>
      <c r="T21" s="81">
        <f t="shared" si="11"/>
        <v>11.783271796153846</v>
      </c>
      <c r="U21" s="82">
        <f t="shared" si="12"/>
        <v>0.29209967789096764</v>
      </c>
      <c r="W21" s="36"/>
    </row>
    <row r="22" spans="1:23" x14ac:dyDescent="0.3">
      <c r="A22" s="16">
        <f t="shared" si="13"/>
        <v>14</v>
      </c>
      <c r="B22" s="60">
        <v>19738.97</v>
      </c>
      <c r="C22" s="61"/>
      <c r="D22" s="60">
        <f t="shared" si="14"/>
        <v>25534.331592000002</v>
      </c>
      <c r="E22" s="64">
        <f t="shared" si="0"/>
        <v>632.97954610695615</v>
      </c>
      <c r="F22" s="60">
        <f t="shared" si="15"/>
        <v>2127.8609660000002</v>
      </c>
      <c r="G22" s="64">
        <f t="shared" si="1"/>
        <v>52.748295508913017</v>
      </c>
      <c r="H22" s="60">
        <f t="shared" si="16"/>
        <v>98.424633999999998</v>
      </c>
      <c r="I22" s="64">
        <f t="shared" si="2"/>
        <v>2.4398829446776018</v>
      </c>
      <c r="J22" s="60">
        <f t="shared" si="17"/>
        <v>49.211778000000002</v>
      </c>
      <c r="K22" s="64">
        <f t="shared" si="3"/>
        <v>1.2199281108778157</v>
      </c>
      <c r="L22" s="81">
        <f t="shared" si="18"/>
        <v>12.922232587044535</v>
      </c>
      <c r="M22" s="82">
        <f t="shared" si="4"/>
        <v>0.32033377839420857</v>
      </c>
      <c r="N22" s="81">
        <f t="shared" si="5"/>
        <v>6.4611162935222675</v>
      </c>
      <c r="O22" s="82">
        <f t="shared" si="6"/>
        <v>0.16016688919710428</v>
      </c>
      <c r="P22" s="81">
        <f t="shared" si="7"/>
        <v>2.5844465174089071</v>
      </c>
      <c r="Q22" s="82">
        <f t="shared" si="8"/>
        <v>6.4066755678841722E-2</v>
      </c>
      <c r="R22" s="23">
        <f t="shared" si="9"/>
        <v>13.519953036437247</v>
      </c>
      <c r="S22" s="23">
        <f t="shared" si="10"/>
        <v>0.33515088129710902</v>
      </c>
      <c r="T22" s="81">
        <f t="shared" si="11"/>
        <v>12.276120957692308</v>
      </c>
      <c r="U22" s="82">
        <f t="shared" si="12"/>
        <v>0.30431708947449815</v>
      </c>
      <c r="W22" s="36"/>
    </row>
    <row r="23" spans="1:23" x14ac:dyDescent="0.3">
      <c r="A23" s="16">
        <f t="shared" si="13"/>
        <v>15</v>
      </c>
      <c r="B23" s="60">
        <v>19738.97</v>
      </c>
      <c r="C23" s="61"/>
      <c r="D23" s="60">
        <f t="shared" si="14"/>
        <v>25534.331592000002</v>
      </c>
      <c r="E23" s="64">
        <f t="shared" si="0"/>
        <v>632.97954610695615</v>
      </c>
      <c r="F23" s="60">
        <f t="shared" si="15"/>
        <v>2127.8609660000002</v>
      </c>
      <c r="G23" s="64">
        <f t="shared" si="1"/>
        <v>52.748295508913017</v>
      </c>
      <c r="H23" s="60">
        <f t="shared" si="16"/>
        <v>98.424633999999998</v>
      </c>
      <c r="I23" s="64">
        <f t="shared" si="2"/>
        <v>2.4398829446776018</v>
      </c>
      <c r="J23" s="60">
        <f t="shared" si="17"/>
        <v>49.211778000000002</v>
      </c>
      <c r="K23" s="64">
        <f t="shared" si="3"/>
        <v>1.2199281108778157</v>
      </c>
      <c r="L23" s="81">
        <f t="shared" si="18"/>
        <v>12.922232587044535</v>
      </c>
      <c r="M23" s="82">
        <f t="shared" si="4"/>
        <v>0.32033377839420857</v>
      </c>
      <c r="N23" s="81">
        <f t="shared" si="5"/>
        <v>6.4611162935222675</v>
      </c>
      <c r="O23" s="82">
        <f t="shared" si="6"/>
        <v>0.16016688919710428</v>
      </c>
      <c r="P23" s="81">
        <f t="shared" si="7"/>
        <v>2.5844465174089071</v>
      </c>
      <c r="Q23" s="82">
        <f t="shared" si="8"/>
        <v>6.4066755678841722E-2</v>
      </c>
      <c r="R23" s="23">
        <f t="shared" si="9"/>
        <v>13.519953036437247</v>
      </c>
      <c r="S23" s="23">
        <f t="shared" si="10"/>
        <v>0.33515088129710902</v>
      </c>
      <c r="T23" s="81">
        <f t="shared" si="11"/>
        <v>12.276120957692308</v>
      </c>
      <c r="U23" s="82">
        <f t="shared" si="12"/>
        <v>0.30431708947449815</v>
      </c>
      <c r="W23" s="36"/>
    </row>
    <row r="24" spans="1:23" x14ac:dyDescent="0.3">
      <c r="A24" s="16">
        <f t="shared" si="13"/>
        <v>16</v>
      </c>
      <c r="B24" s="60">
        <v>20531.419999999998</v>
      </c>
      <c r="C24" s="61"/>
      <c r="D24" s="60">
        <f t="shared" si="14"/>
        <v>26559.444911999999</v>
      </c>
      <c r="E24" s="64">
        <f t="shared" si="0"/>
        <v>658.39144152563586</v>
      </c>
      <c r="F24" s="60">
        <f t="shared" si="15"/>
        <v>2213.2870760000001</v>
      </c>
      <c r="G24" s="64">
        <f t="shared" si="1"/>
        <v>54.865953460469662</v>
      </c>
      <c r="H24" s="60">
        <f t="shared" si="16"/>
        <v>49.211778000000002</v>
      </c>
      <c r="I24" s="64">
        <f t="shared" si="2"/>
        <v>1.2199281108778157</v>
      </c>
      <c r="J24" s="60">
        <f t="shared" si="17"/>
        <v>24.606427999999998</v>
      </c>
      <c r="K24" s="64">
        <f t="shared" si="3"/>
        <v>0.60997741689989304</v>
      </c>
      <c r="L24" s="81">
        <f t="shared" si="18"/>
        <v>13.441014631578946</v>
      </c>
      <c r="M24" s="82">
        <f t="shared" si="4"/>
        <v>0.3331940493550789</v>
      </c>
      <c r="N24" s="81">
        <f t="shared" si="5"/>
        <v>6.7205073157894732</v>
      </c>
      <c r="O24" s="82">
        <f t="shared" si="6"/>
        <v>0.16659702467753945</v>
      </c>
      <c r="P24" s="81">
        <f t="shared" si="7"/>
        <v>2.6882029263157894</v>
      </c>
      <c r="Q24" s="82">
        <f t="shared" si="8"/>
        <v>6.6638809871015781E-2</v>
      </c>
      <c r="R24" s="23">
        <f t="shared" si="9"/>
        <v>13.739871582995951</v>
      </c>
      <c r="S24" s="23">
        <f t="shared" si="10"/>
        <v>0.34060251966405347</v>
      </c>
      <c r="T24" s="81">
        <f t="shared" si="11"/>
        <v>12.768963899999999</v>
      </c>
      <c r="U24" s="82">
        <f t="shared" si="12"/>
        <v>0.31653434688732496</v>
      </c>
      <c r="W24" s="36"/>
    </row>
    <row r="25" spans="1:23" x14ac:dyDescent="0.3">
      <c r="A25" s="16">
        <f t="shared" si="13"/>
        <v>17</v>
      </c>
      <c r="B25" s="60">
        <v>20531.419999999998</v>
      </c>
      <c r="C25" s="61"/>
      <c r="D25" s="60">
        <f t="shared" si="14"/>
        <v>26559.444911999999</v>
      </c>
      <c r="E25" s="64">
        <f t="shared" si="0"/>
        <v>658.39144152563586</v>
      </c>
      <c r="F25" s="60">
        <f t="shared" si="15"/>
        <v>2213.2870760000001</v>
      </c>
      <c r="G25" s="64">
        <f t="shared" si="1"/>
        <v>54.865953460469662</v>
      </c>
      <c r="H25" s="60">
        <f t="shared" si="16"/>
        <v>49.211778000000002</v>
      </c>
      <c r="I25" s="64">
        <f t="shared" si="2"/>
        <v>1.2199281108778157</v>
      </c>
      <c r="J25" s="60">
        <f t="shared" si="17"/>
        <v>24.606427999999998</v>
      </c>
      <c r="K25" s="64">
        <f t="shared" si="3"/>
        <v>0.60997741689989304</v>
      </c>
      <c r="L25" s="81">
        <f t="shared" si="18"/>
        <v>13.441014631578946</v>
      </c>
      <c r="M25" s="82">
        <f t="shared" si="4"/>
        <v>0.3331940493550789</v>
      </c>
      <c r="N25" s="81">
        <f t="shared" si="5"/>
        <v>6.7205073157894732</v>
      </c>
      <c r="O25" s="82">
        <f t="shared" si="6"/>
        <v>0.16659702467753945</v>
      </c>
      <c r="P25" s="81">
        <f t="shared" si="7"/>
        <v>2.6882029263157894</v>
      </c>
      <c r="Q25" s="82">
        <f t="shared" si="8"/>
        <v>6.6638809871015781E-2</v>
      </c>
      <c r="R25" s="23">
        <f t="shared" si="9"/>
        <v>13.739871582995951</v>
      </c>
      <c r="S25" s="23">
        <f t="shared" si="10"/>
        <v>0.34060251966405347</v>
      </c>
      <c r="T25" s="81">
        <f t="shared" si="11"/>
        <v>12.768963899999999</v>
      </c>
      <c r="U25" s="82">
        <f t="shared" si="12"/>
        <v>0.31653434688732496</v>
      </c>
      <c r="W25" s="36"/>
    </row>
    <row r="26" spans="1:23" x14ac:dyDescent="0.3">
      <c r="A26" s="16">
        <f t="shared" si="13"/>
        <v>18</v>
      </c>
      <c r="B26" s="60">
        <v>21323.87</v>
      </c>
      <c r="C26" s="61"/>
      <c r="D26" s="60">
        <f t="shared" si="14"/>
        <v>27584.558231999999</v>
      </c>
      <c r="E26" s="64">
        <f t="shared" si="0"/>
        <v>683.80333694431567</v>
      </c>
      <c r="F26" s="60">
        <f t="shared" si="15"/>
        <v>2298.713186</v>
      </c>
      <c r="G26" s="64">
        <f t="shared" si="1"/>
        <v>56.983611412026306</v>
      </c>
      <c r="H26" s="60">
        <f t="shared" si="16"/>
        <v>49.211778000000002</v>
      </c>
      <c r="I26" s="64">
        <f t="shared" si="2"/>
        <v>1.2199281108778157</v>
      </c>
      <c r="J26" s="60">
        <f t="shared" si="17"/>
        <v>24.606427999999998</v>
      </c>
      <c r="K26" s="64">
        <f t="shared" si="3"/>
        <v>0.60997741689989304</v>
      </c>
      <c r="L26" s="81">
        <f t="shared" si="18"/>
        <v>13.95979667611336</v>
      </c>
      <c r="M26" s="82">
        <f t="shared" si="4"/>
        <v>0.34605432031594924</v>
      </c>
      <c r="N26" s="81">
        <f t="shared" si="5"/>
        <v>6.9798983380566799</v>
      </c>
      <c r="O26" s="82">
        <f t="shared" si="6"/>
        <v>0.17302716015797462</v>
      </c>
      <c r="P26" s="81">
        <f t="shared" si="7"/>
        <v>2.7919593352226721</v>
      </c>
      <c r="Q26" s="82">
        <f t="shared" si="8"/>
        <v>6.9210864063189853E-2</v>
      </c>
      <c r="R26" s="23">
        <f t="shared" si="9"/>
        <v>14.258653627530364</v>
      </c>
      <c r="S26" s="23">
        <f t="shared" si="10"/>
        <v>0.35346279062492381</v>
      </c>
      <c r="T26" s="81">
        <f t="shared" si="11"/>
        <v>13.261806842307692</v>
      </c>
      <c r="U26" s="82">
        <f t="shared" si="12"/>
        <v>0.32875160430015177</v>
      </c>
      <c r="W26" s="36"/>
    </row>
    <row r="27" spans="1:23" x14ac:dyDescent="0.3">
      <c r="A27" s="16">
        <f t="shared" si="13"/>
        <v>19</v>
      </c>
      <c r="B27" s="60">
        <v>21323.87</v>
      </c>
      <c r="C27" s="61"/>
      <c r="D27" s="60">
        <f t="shared" si="14"/>
        <v>27584.558231999999</v>
      </c>
      <c r="E27" s="64">
        <f t="shared" si="0"/>
        <v>683.80333694431567</v>
      </c>
      <c r="F27" s="60">
        <f t="shared" si="15"/>
        <v>2298.713186</v>
      </c>
      <c r="G27" s="64">
        <f t="shared" si="1"/>
        <v>56.983611412026306</v>
      </c>
      <c r="H27" s="60">
        <f t="shared" si="16"/>
        <v>49.211778000000002</v>
      </c>
      <c r="I27" s="64">
        <f t="shared" si="2"/>
        <v>1.2199281108778157</v>
      </c>
      <c r="J27" s="60">
        <f t="shared" si="17"/>
        <v>24.606427999999998</v>
      </c>
      <c r="K27" s="64">
        <f t="shared" si="3"/>
        <v>0.60997741689989304</v>
      </c>
      <c r="L27" s="81">
        <f t="shared" si="18"/>
        <v>13.95979667611336</v>
      </c>
      <c r="M27" s="82">
        <f t="shared" si="4"/>
        <v>0.34605432031594924</v>
      </c>
      <c r="N27" s="81">
        <f t="shared" si="5"/>
        <v>6.9798983380566799</v>
      </c>
      <c r="O27" s="82">
        <f t="shared" si="6"/>
        <v>0.17302716015797462</v>
      </c>
      <c r="P27" s="81">
        <f t="shared" si="7"/>
        <v>2.7919593352226721</v>
      </c>
      <c r="Q27" s="82">
        <f t="shared" si="8"/>
        <v>6.9210864063189853E-2</v>
      </c>
      <c r="R27" s="23">
        <f t="shared" si="9"/>
        <v>14.258653627530364</v>
      </c>
      <c r="S27" s="23">
        <f t="shared" si="10"/>
        <v>0.35346279062492381</v>
      </c>
      <c r="T27" s="81">
        <f t="shared" si="11"/>
        <v>13.261806842307692</v>
      </c>
      <c r="U27" s="82">
        <f t="shared" si="12"/>
        <v>0.32875160430015177</v>
      </c>
      <c r="W27" s="36"/>
    </row>
    <row r="28" spans="1:23" x14ac:dyDescent="0.3">
      <c r="A28" s="16">
        <f t="shared" si="13"/>
        <v>20</v>
      </c>
      <c r="B28" s="60">
        <v>22116.33</v>
      </c>
      <c r="C28" s="61"/>
      <c r="D28" s="60">
        <f t="shared" si="14"/>
        <v>28609.684488000003</v>
      </c>
      <c r="E28" s="64">
        <f t="shared" si="0"/>
        <v>709.21555303805917</v>
      </c>
      <c r="F28" s="60">
        <f t="shared" si="15"/>
        <v>2384.1403740000005</v>
      </c>
      <c r="G28" s="64">
        <f t="shared" si="1"/>
        <v>59.101296086504938</v>
      </c>
      <c r="H28" s="60">
        <f t="shared" si="16"/>
        <v>49.211778000000002</v>
      </c>
      <c r="I28" s="64">
        <f t="shared" si="2"/>
        <v>1.2199281108778157</v>
      </c>
      <c r="J28" s="60">
        <f t="shared" si="17"/>
        <v>24.606427999999998</v>
      </c>
      <c r="K28" s="64">
        <f t="shared" si="3"/>
        <v>0.60997741689989304</v>
      </c>
      <c r="L28" s="81">
        <f t="shared" si="18"/>
        <v>14.47858526720648</v>
      </c>
      <c r="M28" s="82">
        <f t="shared" si="4"/>
        <v>0.35891475356177083</v>
      </c>
      <c r="N28" s="81">
        <f t="shared" si="5"/>
        <v>7.2392926336032399</v>
      </c>
      <c r="O28" s="82">
        <f t="shared" si="6"/>
        <v>0.17945737678088541</v>
      </c>
      <c r="P28" s="81">
        <f t="shared" si="7"/>
        <v>2.8957170534412962</v>
      </c>
      <c r="Q28" s="82">
        <f t="shared" si="8"/>
        <v>7.1782950712354174E-2</v>
      </c>
      <c r="R28" s="23">
        <f t="shared" si="9"/>
        <v>14.777442218623484</v>
      </c>
      <c r="S28" s="23">
        <f t="shared" si="10"/>
        <v>0.36632322387074545</v>
      </c>
      <c r="T28" s="81">
        <f t="shared" si="11"/>
        <v>13.754656003846154</v>
      </c>
      <c r="U28" s="82">
        <f t="shared" si="12"/>
        <v>0.34096901588368228</v>
      </c>
      <c r="W28" s="36"/>
    </row>
    <row r="29" spans="1:23" x14ac:dyDescent="0.3">
      <c r="A29" s="16">
        <f t="shared" si="13"/>
        <v>21</v>
      </c>
      <c r="B29" s="60">
        <v>22116.33</v>
      </c>
      <c r="C29" s="61"/>
      <c r="D29" s="60">
        <f t="shared" si="14"/>
        <v>28609.684488000003</v>
      </c>
      <c r="E29" s="64">
        <f t="shared" si="0"/>
        <v>709.21555303805917</v>
      </c>
      <c r="F29" s="60">
        <f t="shared" si="15"/>
        <v>2384.1403740000005</v>
      </c>
      <c r="G29" s="64">
        <f t="shared" si="1"/>
        <v>59.101296086504938</v>
      </c>
      <c r="H29" s="60">
        <f t="shared" si="16"/>
        <v>49.211778000000002</v>
      </c>
      <c r="I29" s="64">
        <f t="shared" si="2"/>
        <v>1.2199281108778157</v>
      </c>
      <c r="J29" s="60">
        <f t="shared" si="17"/>
        <v>24.606427999999998</v>
      </c>
      <c r="K29" s="64">
        <f t="shared" si="3"/>
        <v>0.60997741689989304</v>
      </c>
      <c r="L29" s="81">
        <f t="shared" si="18"/>
        <v>14.47858526720648</v>
      </c>
      <c r="M29" s="82">
        <f t="shared" si="4"/>
        <v>0.35891475356177083</v>
      </c>
      <c r="N29" s="81">
        <f t="shared" si="5"/>
        <v>7.2392926336032399</v>
      </c>
      <c r="O29" s="82">
        <f t="shared" si="6"/>
        <v>0.17945737678088541</v>
      </c>
      <c r="P29" s="81">
        <f t="shared" si="7"/>
        <v>2.8957170534412962</v>
      </c>
      <c r="Q29" s="82">
        <f t="shared" si="8"/>
        <v>7.1782950712354174E-2</v>
      </c>
      <c r="R29" s="23">
        <f t="shared" si="9"/>
        <v>14.777442218623484</v>
      </c>
      <c r="S29" s="23">
        <f t="shared" si="10"/>
        <v>0.36632322387074545</v>
      </c>
      <c r="T29" s="81">
        <f t="shared" si="11"/>
        <v>13.754656003846154</v>
      </c>
      <c r="U29" s="82">
        <f t="shared" si="12"/>
        <v>0.34096901588368228</v>
      </c>
      <c r="W29" s="36"/>
    </row>
    <row r="30" spans="1:23" x14ac:dyDescent="0.3">
      <c r="A30" s="16">
        <f t="shared" si="13"/>
        <v>22</v>
      </c>
      <c r="B30" s="60">
        <v>22908.78</v>
      </c>
      <c r="C30" s="61"/>
      <c r="D30" s="60">
        <f t="shared" si="14"/>
        <v>29634.797807999999</v>
      </c>
      <c r="E30" s="64">
        <f t="shared" si="0"/>
        <v>734.62744845673888</v>
      </c>
      <c r="F30" s="60">
        <f t="shared" si="15"/>
        <v>2469.5664839999999</v>
      </c>
      <c r="G30" s="64">
        <f t="shared" si="1"/>
        <v>61.218954038061568</v>
      </c>
      <c r="H30" s="60">
        <f t="shared" si="16"/>
        <v>22.352330000000237</v>
      </c>
      <c r="I30" s="64">
        <f t="shared" si="2"/>
        <v>0.55409978705946805</v>
      </c>
      <c r="J30" s="60">
        <f t="shared" si="17"/>
        <v>0</v>
      </c>
      <c r="K30" s="64">
        <f t="shared" si="3"/>
        <v>0</v>
      </c>
      <c r="L30" s="81">
        <f t="shared" si="18"/>
        <v>14.99736731174089</v>
      </c>
      <c r="M30" s="82">
        <f t="shared" si="4"/>
        <v>0.37177502452264111</v>
      </c>
      <c r="N30" s="81">
        <f t="shared" si="5"/>
        <v>7.4986836558704448</v>
      </c>
      <c r="O30" s="82">
        <f t="shared" si="6"/>
        <v>0.18588751226132055</v>
      </c>
      <c r="P30" s="81">
        <f t="shared" si="7"/>
        <v>2.999473462348178</v>
      </c>
      <c r="Q30" s="82">
        <f t="shared" si="8"/>
        <v>7.4355004904528219E-2</v>
      </c>
      <c r="R30" s="23">
        <f t="shared" si="9"/>
        <v>15.133110206477733</v>
      </c>
      <c r="S30" s="23">
        <f t="shared" si="10"/>
        <v>0.37514000298656497</v>
      </c>
      <c r="T30" s="81">
        <f t="shared" si="11"/>
        <v>14.247498946153845</v>
      </c>
      <c r="U30" s="82">
        <f t="shared" si="12"/>
        <v>0.35318627329650903</v>
      </c>
      <c r="W30" s="36"/>
    </row>
    <row r="31" spans="1:23" x14ac:dyDescent="0.3">
      <c r="A31" s="16">
        <f t="shared" si="13"/>
        <v>23</v>
      </c>
      <c r="B31" s="60">
        <v>23701.23</v>
      </c>
      <c r="C31" s="61"/>
      <c r="D31" s="60">
        <f t="shared" si="14"/>
        <v>30659.911128</v>
      </c>
      <c r="E31" s="64">
        <f t="shared" si="0"/>
        <v>760.03934387541858</v>
      </c>
      <c r="F31" s="60">
        <f t="shared" si="15"/>
        <v>2554.9925940000003</v>
      </c>
      <c r="G31" s="64">
        <f t="shared" si="1"/>
        <v>63.336611989618227</v>
      </c>
      <c r="H31" s="60">
        <f t="shared" si="16"/>
        <v>0</v>
      </c>
      <c r="I31" s="64">
        <f t="shared" si="2"/>
        <v>0</v>
      </c>
      <c r="J31" s="60">
        <f t="shared" si="17"/>
        <v>0</v>
      </c>
      <c r="K31" s="64">
        <f t="shared" si="3"/>
        <v>0</v>
      </c>
      <c r="L31" s="81">
        <f t="shared" si="18"/>
        <v>15.516149356275303</v>
      </c>
      <c r="M31" s="82">
        <f t="shared" si="4"/>
        <v>0.38463529548351144</v>
      </c>
      <c r="N31" s="81">
        <f t="shared" si="5"/>
        <v>7.7580746781376515</v>
      </c>
      <c r="O31" s="82">
        <f t="shared" si="6"/>
        <v>0.19231764774175572</v>
      </c>
      <c r="P31" s="81">
        <f t="shared" si="7"/>
        <v>3.1032298712550608</v>
      </c>
      <c r="Q31" s="82">
        <f t="shared" si="8"/>
        <v>7.6927059096702291E-2</v>
      </c>
      <c r="R31" s="23">
        <f t="shared" si="9"/>
        <v>15.516149356275307</v>
      </c>
      <c r="S31" s="23">
        <f t="shared" si="10"/>
        <v>0.3846352954835115</v>
      </c>
      <c r="T31" s="81">
        <f t="shared" si="11"/>
        <v>14.740341888461538</v>
      </c>
      <c r="U31" s="82">
        <f t="shared" si="12"/>
        <v>0.36540353070933584</v>
      </c>
      <c r="W31" s="36"/>
    </row>
    <row r="32" spans="1:23" x14ac:dyDescent="0.3">
      <c r="A32" s="16">
        <f t="shared" si="13"/>
        <v>24</v>
      </c>
      <c r="B32" s="60">
        <v>24493.66</v>
      </c>
      <c r="C32" s="61"/>
      <c r="D32" s="60">
        <f t="shared" si="14"/>
        <v>31684.998576000002</v>
      </c>
      <c r="E32" s="64">
        <f t="shared" si="0"/>
        <v>785.45059794397116</v>
      </c>
      <c r="F32" s="60">
        <f t="shared" si="15"/>
        <v>2640.4165480000001</v>
      </c>
      <c r="G32" s="64">
        <f t="shared" si="1"/>
        <v>65.454216495330925</v>
      </c>
      <c r="H32" s="60">
        <f t="shared" si="16"/>
        <v>0</v>
      </c>
      <c r="I32" s="64">
        <f t="shared" si="2"/>
        <v>0</v>
      </c>
      <c r="J32" s="60">
        <f t="shared" si="17"/>
        <v>0</v>
      </c>
      <c r="K32" s="64">
        <f t="shared" si="3"/>
        <v>0</v>
      </c>
      <c r="L32" s="81">
        <f t="shared" si="18"/>
        <v>16.034918307692308</v>
      </c>
      <c r="M32" s="82">
        <f t="shared" si="4"/>
        <v>0.39749524187447932</v>
      </c>
      <c r="N32" s="81">
        <f t="shared" si="5"/>
        <v>8.0174591538461542</v>
      </c>
      <c r="O32" s="82">
        <f t="shared" si="6"/>
        <v>0.19874762093723966</v>
      </c>
      <c r="P32" s="81">
        <f t="shared" si="7"/>
        <v>3.2069836615384615</v>
      </c>
      <c r="Q32" s="82">
        <f t="shared" si="8"/>
        <v>7.9499048374895853E-2</v>
      </c>
      <c r="R32" s="23">
        <f t="shared" si="9"/>
        <v>16.034918307692308</v>
      </c>
      <c r="S32" s="23">
        <f t="shared" si="10"/>
        <v>0.39749524187447932</v>
      </c>
      <c r="T32" s="81">
        <f t="shared" si="11"/>
        <v>15.233172392307694</v>
      </c>
      <c r="U32" s="82">
        <f t="shared" si="12"/>
        <v>0.37762047978075536</v>
      </c>
      <c r="W32" s="36"/>
    </row>
    <row r="33" spans="1:23" x14ac:dyDescent="0.3">
      <c r="A33" s="16">
        <f t="shared" si="13"/>
        <v>25</v>
      </c>
      <c r="B33" s="60">
        <v>24493.66</v>
      </c>
      <c r="C33" s="61"/>
      <c r="D33" s="60">
        <f t="shared" si="14"/>
        <v>31684.998576000002</v>
      </c>
      <c r="E33" s="64">
        <f t="shared" si="0"/>
        <v>785.45059794397116</v>
      </c>
      <c r="F33" s="60">
        <f t="shared" si="15"/>
        <v>2640.4165480000001</v>
      </c>
      <c r="G33" s="64">
        <f t="shared" si="1"/>
        <v>65.454216495330925</v>
      </c>
      <c r="H33" s="60">
        <f t="shared" si="16"/>
        <v>0</v>
      </c>
      <c r="I33" s="64">
        <f t="shared" si="2"/>
        <v>0</v>
      </c>
      <c r="J33" s="60">
        <f t="shared" si="17"/>
        <v>0</v>
      </c>
      <c r="K33" s="64">
        <f t="shared" si="3"/>
        <v>0</v>
      </c>
      <c r="L33" s="81">
        <f t="shared" si="18"/>
        <v>16.034918307692308</v>
      </c>
      <c r="M33" s="82">
        <f t="shared" si="4"/>
        <v>0.39749524187447932</v>
      </c>
      <c r="N33" s="81">
        <f t="shared" si="5"/>
        <v>8.0174591538461542</v>
      </c>
      <c r="O33" s="82">
        <f t="shared" si="6"/>
        <v>0.19874762093723966</v>
      </c>
      <c r="P33" s="81">
        <f t="shared" si="7"/>
        <v>3.2069836615384615</v>
      </c>
      <c r="Q33" s="82">
        <f t="shared" si="8"/>
        <v>7.9499048374895853E-2</v>
      </c>
      <c r="R33" s="23">
        <f t="shared" si="9"/>
        <v>16.034918307692308</v>
      </c>
      <c r="S33" s="23">
        <f t="shared" si="10"/>
        <v>0.39749524187447932</v>
      </c>
      <c r="T33" s="81">
        <f t="shared" si="11"/>
        <v>15.233172392307694</v>
      </c>
      <c r="U33" s="82">
        <f t="shared" si="12"/>
        <v>0.37762047978075536</v>
      </c>
      <c r="W33" s="36"/>
    </row>
    <row r="34" spans="1:23" x14ac:dyDescent="0.3">
      <c r="A34" s="16">
        <f t="shared" si="13"/>
        <v>26</v>
      </c>
      <c r="B34" s="60">
        <v>24493.66</v>
      </c>
      <c r="C34" s="61"/>
      <c r="D34" s="60">
        <f t="shared" si="14"/>
        <v>31684.998576000002</v>
      </c>
      <c r="E34" s="64">
        <f t="shared" si="0"/>
        <v>785.45059794397116</v>
      </c>
      <c r="F34" s="60">
        <f t="shared" si="15"/>
        <v>2640.4165480000001</v>
      </c>
      <c r="G34" s="64">
        <f t="shared" si="1"/>
        <v>65.454216495330925</v>
      </c>
      <c r="H34" s="60">
        <f t="shared" si="16"/>
        <v>0</v>
      </c>
      <c r="I34" s="64">
        <f t="shared" si="2"/>
        <v>0</v>
      </c>
      <c r="J34" s="60">
        <f t="shared" si="17"/>
        <v>0</v>
      </c>
      <c r="K34" s="64">
        <f t="shared" si="3"/>
        <v>0</v>
      </c>
      <c r="L34" s="81">
        <f t="shared" si="18"/>
        <v>16.034918307692308</v>
      </c>
      <c r="M34" s="82">
        <f t="shared" si="4"/>
        <v>0.39749524187447932</v>
      </c>
      <c r="N34" s="81">
        <f t="shared" si="5"/>
        <v>8.0174591538461542</v>
      </c>
      <c r="O34" s="82">
        <f t="shared" si="6"/>
        <v>0.19874762093723966</v>
      </c>
      <c r="P34" s="81">
        <f t="shared" si="7"/>
        <v>3.2069836615384615</v>
      </c>
      <c r="Q34" s="82">
        <f t="shared" si="8"/>
        <v>7.9499048374895853E-2</v>
      </c>
      <c r="R34" s="23">
        <f t="shared" si="9"/>
        <v>16.034918307692308</v>
      </c>
      <c r="S34" s="23">
        <f t="shared" si="10"/>
        <v>0.39749524187447932</v>
      </c>
      <c r="T34" s="81">
        <f t="shared" si="11"/>
        <v>15.233172392307694</v>
      </c>
      <c r="U34" s="82">
        <f t="shared" si="12"/>
        <v>0.37762047978075536</v>
      </c>
      <c r="W34" s="36"/>
    </row>
    <row r="35" spans="1:23" x14ac:dyDescent="0.3">
      <c r="A35" s="16">
        <f t="shared" si="13"/>
        <v>27</v>
      </c>
      <c r="B35" s="60">
        <v>24493.66</v>
      </c>
      <c r="C35" s="61"/>
      <c r="D35" s="60">
        <f t="shared" si="14"/>
        <v>31684.998576000002</v>
      </c>
      <c r="E35" s="64">
        <f t="shared" si="0"/>
        <v>785.45059794397116</v>
      </c>
      <c r="F35" s="60">
        <f t="shared" si="15"/>
        <v>2640.4165480000001</v>
      </c>
      <c r="G35" s="64">
        <f t="shared" si="1"/>
        <v>65.454216495330925</v>
      </c>
      <c r="H35" s="60">
        <f t="shared" si="16"/>
        <v>0</v>
      </c>
      <c r="I35" s="64">
        <f t="shared" si="2"/>
        <v>0</v>
      </c>
      <c r="J35" s="60">
        <f t="shared" si="17"/>
        <v>0</v>
      </c>
      <c r="K35" s="64">
        <f t="shared" si="3"/>
        <v>0</v>
      </c>
      <c r="L35" s="81">
        <f t="shared" si="18"/>
        <v>16.034918307692308</v>
      </c>
      <c r="M35" s="82">
        <f t="shared" si="4"/>
        <v>0.39749524187447932</v>
      </c>
      <c r="N35" s="81">
        <f t="shared" si="5"/>
        <v>8.0174591538461542</v>
      </c>
      <c r="O35" s="82">
        <f t="shared" si="6"/>
        <v>0.19874762093723966</v>
      </c>
      <c r="P35" s="81">
        <f t="shared" si="7"/>
        <v>3.2069836615384615</v>
      </c>
      <c r="Q35" s="82">
        <f t="shared" si="8"/>
        <v>7.9499048374895853E-2</v>
      </c>
      <c r="R35" s="23">
        <f t="shared" si="9"/>
        <v>16.034918307692308</v>
      </c>
      <c r="S35" s="23">
        <f t="shared" si="10"/>
        <v>0.39749524187447932</v>
      </c>
      <c r="T35" s="81">
        <f t="shared" si="11"/>
        <v>15.233172392307694</v>
      </c>
      <c r="U35" s="82">
        <f t="shared" si="12"/>
        <v>0.37762047978075536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mergeCells count="283">
    <mergeCell ref="T32:U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31:U31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T14:U14"/>
    <mergeCell ref="P16:Q16"/>
    <mergeCell ref="P17:Q17"/>
    <mergeCell ref="P18:Q18"/>
    <mergeCell ref="T20:U20"/>
    <mergeCell ref="T21:U21"/>
    <mergeCell ref="T22:U22"/>
    <mergeCell ref="T23:U23"/>
    <mergeCell ref="T24:U24"/>
    <mergeCell ref="T25:U25"/>
    <mergeCell ref="T18:U18"/>
    <mergeCell ref="T19:U19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N16:O16"/>
    <mergeCell ref="N17:O17"/>
    <mergeCell ref="T15:U15"/>
    <mergeCell ref="T16:U16"/>
    <mergeCell ref="T17:U17"/>
    <mergeCell ref="H8:I8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9:I9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T5:U5"/>
    <mergeCell ref="H4:I4"/>
    <mergeCell ref="J4:K4"/>
    <mergeCell ref="J5:K5"/>
    <mergeCell ref="L5:Q5"/>
    <mergeCell ref="J6:K6"/>
    <mergeCell ref="D35:E35"/>
    <mergeCell ref="D36:E36"/>
    <mergeCell ref="D7:E7"/>
    <mergeCell ref="D34:E34"/>
    <mergeCell ref="L4:Q4"/>
    <mergeCell ref="B4:E4"/>
    <mergeCell ref="B6:C6"/>
    <mergeCell ref="P6:Q6"/>
    <mergeCell ref="F5:G5"/>
    <mergeCell ref="H5:I5"/>
    <mergeCell ref="H6:I6"/>
    <mergeCell ref="L9:M9"/>
    <mergeCell ref="L10:M10"/>
    <mergeCell ref="F8:G8"/>
    <mergeCell ref="F9:G9"/>
    <mergeCell ref="F10:G10"/>
    <mergeCell ref="F11:G11"/>
    <mergeCell ref="F12:G12"/>
    <mergeCell ref="B5:C5"/>
    <mergeCell ref="D5:E5"/>
    <mergeCell ref="D6:E6"/>
    <mergeCell ref="B7:C7"/>
    <mergeCell ref="D29:E29"/>
    <mergeCell ref="D30:E30"/>
    <mergeCell ref="D31:E31"/>
    <mergeCell ref="D32:E32"/>
    <mergeCell ref="D33:E33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B29:C29"/>
    <mergeCell ref="B30:C30"/>
    <mergeCell ref="B31:C31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8:C8"/>
    <mergeCell ref="B9:C9"/>
    <mergeCell ref="B10:C10"/>
    <mergeCell ref="B32:C32"/>
    <mergeCell ref="B24:C24"/>
    <mergeCell ref="B25:C25"/>
    <mergeCell ref="B26:C26"/>
    <mergeCell ref="B27:C27"/>
    <mergeCell ref="B20:C20"/>
    <mergeCell ref="B21:C21"/>
    <mergeCell ref="B33:C33"/>
    <mergeCell ref="B34:C34"/>
    <mergeCell ref="B35:C35"/>
    <mergeCell ref="B28:C28"/>
    <mergeCell ref="B11:C11"/>
    <mergeCell ref="B12:C12"/>
    <mergeCell ref="B13:C13"/>
    <mergeCell ref="B14:C14"/>
    <mergeCell ref="B22:C22"/>
    <mergeCell ref="B23:C23"/>
    <mergeCell ref="B16:C16"/>
    <mergeCell ref="B17:C17"/>
    <mergeCell ref="B18:C18"/>
    <mergeCell ref="B19:C19"/>
    <mergeCell ref="B15:C1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ColWidth="8.85546875" defaultRowHeight="15" x14ac:dyDescent="0.3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 x14ac:dyDescent="0.3">
      <c r="E1" s="33"/>
      <c r="N1" s="34">
        <f>C10</f>
        <v>42552</v>
      </c>
    </row>
    <row r="3" spans="1:14" ht="16.5" x14ac:dyDescent="0.3">
      <c r="A3" s="26" t="s">
        <v>59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/>
      <c r="N3" s="25"/>
    </row>
    <row r="8" spans="1:14" x14ac:dyDescent="0.3">
      <c r="A8" s="13" t="s">
        <v>4</v>
      </c>
      <c r="B8" s="14"/>
      <c r="C8" s="15"/>
      <c r="D8" s="15"/>
      <c r="E8" s="13" t="s">
        <v>5</v>
      </c>
      <c r="F8" s="14"/>
      <c r="G8" s="13" t="s">
        <v>8</v>
      </c>
      <c r="H8" s="15"/>
      <c r="I8" s="15"/>
      <c r="J8" s="15"/>
      <c r="K8" s="15"/>
      <c r="L8" s="15"/>
      <c r="M8" s="15"/>
      <c r="N8" s="14"/>
    </row>
    <row r="9" spans="1:14" x14ac:dyDescent="0.3">
      <c r="A9" s="65">
        <v>1</v>
      </c>
      <c r="B9" s="66"/>
      <c r="C9" s="73"/>
      <c r="D9" s="66"/>
      <c r="E9" s="73"/>
      <c r="F9" s="66"/>
      <c r="G9" s="73" t="s">
        <v>11</v>
      </c>
      <c r="H9" s="74"/>
      <c r="I9" s="74"/>
      <c r="J9" s="74"/>
      <c r="K9" s="74"/>
      <c r="L9" s="66"/>
      <c r="M9" s="73" t="s">
        <v>12</v>
      </c>
      <c r="N9" s="66"/>
    </row>
    <row r="10" spans="1:14" x14ac:dyDescent="0.3">
      <c r="A10" s="20" t="s">
        <v>13</v>
      </c>
      <c r="B10" s="28"/>
      <c r="C10" s="67">
        <f>'LOG4'!$D$6</f>
        <v>42552</v>
      </c>
      <c r="D10" s="68"/>
      <c r="E10" s="29">
        <f>C10</f>
        <v>42552</v>
      </c>
      <c r="F10" s="22"/>
      <c r="G10" s="20">
        <v>1</v>
      </c>
      <c r="H10" s="22"/>
      <c r="I10" s="20">
        <v>0.5</v>
      </c>
      <c r="J10" s="22"/>
      <c r="K10" s="20">
        <v>0.2</v>
      </c>
      <c r="L10" s="22"/>
      <c r="N10" s="30"/>
    </row>
    <row r="11" spans="1:14" x14ac:dyDescent="0.3">
      <c r="A11" s="112"/>
      <c r="B11" s="70"/>
      <c r="C11" s="112"/>
      <c r="D11" s="70"/>
      <c r="E11" s="112"/>
      <c r="F11" s="70"/>
      <c r="G11" s="112"/>
      <c r="H11" s="70"/>
      <c r="I11" s="112"/>
      <c r="J11" s="70"/>
      <c r="K11" s="112"/>
      <c r="L11" s="70"/>
      <c r="M11" s="112"/>
      <c r="N11" s="70"/>
    </row>
    <row r="12" spans="1:14" x14ac:dyDescent="0.3">
      <c r="A12" s="60">
        <v>16244.56</v>
      </c>
      <c r="B12" s="64"/>
      <c r="C12" s="60">
        <f>A12*'LOG4'!U2</f>
        <v>21013.962815999999</v>
      </c>
      <c r="D12" s="64">
        <f>C12/40.3399</f>
        <v>520.92253119120278</v>
      </c>
      <c r="E12" s="60">
        <f>A12*'LOG4'!U2/12</f>
        <v>1751.1635679999999</v>
      </c>
      <c r="F12" s="64">
        <f>+E12/40.3399</f>
        <v>43.410210932600229</v>
      </c>
      <c r="G12" s="81">
        <f>C12/1976</f>
        <v>10.634596566801619</v>
      </c>
      <c r="H12" s="82">
        <f>+G12/40.3399</f>
        <v>0.26362476274858437</v>
      </c>
      <c r="I12" s="81">
        <f>+G12/2</f>
        <v>5.3172982834008096</v>
      </c>
      <c r="J12" s="82">
        <f>+I12/40.3399</f>
        <v>0.13181238137429219</v>
      </c>
      <c r="K12" s="81">
        <f>+G12/5</f>
        <v>2.1269193133603239</v>
      </c>
      <c r="L12" s="82">
        <f>+K12/40.3399</f>
        <v>5.2724952549716882E-2</v>
      </c>
      <c r="M12" s="81">
        <f>C12/2080</f>
        <v>10.102866738461538</v>
      </c>
      <c r="N12" s="82">
        <f>M12/40.3399</f>
        <v>0.25044352461115515</v>
      </c>
    </row>
    <row r="13" spans="1:14" x14ac:dyDescent="0.3">
      <c r="A13" s="113"/>
      <c r="B13" s="63"/>
      <c r="C13" s="113"/>
      <c r="D13" s="63"/>
      <c r="E13" s="113"/>
      <c r="F13" s="63"/>
      <c r="G13" s="113"/>
      <c r="H13" s="63"/>
      <c r="I13" s="113"/>
      <c r="J13" s="63"/>
      <c r="K13" s="113"/>
      <c r="L13" s="63"/>
      <c r="M13" s="113"/>
      <c r="N13" s="63"/>
    </row>
  </sheetData>
  <mergeCells count="27">
    <mergeCell ref="A12:B12"/>
    <mergeCell ref="A13:B13"/>
    <mergeCell ref="C12:D12"/>
    <mergeCell ref="C13:D13"/>
    <mergeCell ref="I11:J11"/>
    <mergeCell ref="G12:H12"/>
    <mergeCell ref="G13:H13"/>
    <mergeCell ref="E12:F12"/>
    <mergeCell ref="A11:B11"/>
    <mergeCell ref="C11:D11"/>
    <mergeCell ref="M9:N9"/>
    <mergeCell ref="E13:F13"/>
    <mergeCell ref="K12:L12"/>
    <mergeCell ref="K13:L13"/>
    <mergeCell ref="E11:F11"/>
    <mergeCell ref="K11:L11"/>
    <mergeCell ref="M11:N11"/>
    <mergeCell ref="M12:N12"/>
    <mergeCell ref="M13:N13"/>
    <mergeCell ref="I12:J12"/>
    <mergeCell ref="I13:J13"/>
    <mergeCell ref="A9:B9"/>
    <mergeCell ref="C9:D9"/>
    <mergeCell ref="E9:F9"/>
    <mergeCell ref="C10:D10"/>
    <mergeCell ref="G11:H11"/>
    <mergeCell ref="G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42578125" style="1" bestFit="1" customWidth="1"/>
    <col min="24" max="16384" width="8.85546875" style="1"/>
  </cols>
  <sheetData>
    <row r="1" spans="1:23" ht="16.5" x14ac:dyDescent="0.3">
      <c r="A1" s="5" t="s">
        <v>17</v>
      </c>
      <c r="B1" s="5" t="s">
        <v>1</v>
      </c>
      <c r="C1" s="5" t="s">
        <v>82</v>
      </c>
      <c r="D1" s="5"/>
      <c r="E1" s="6"/>
      <c r="G1" s="7"/>
      <c r="H1" s="7"/>
      <c r="N1" s="34">
        <f>D6</f>
        <v>42552</v>
      </c>
      <c r="Q1" s="8" t="s">
        <v>16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37" t="s">
        <v>64</v>
      </c>
      <c r="G7" s="38"/>
      <c r="H7" s="39"/>
      <c r="I7" s="40"/>
      <c r="J7" s="39"/>
      <c r="K7" s="40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15682.44</v>
      </c>
      <c r="C8" s="61"/>
      <c r="D8" s="60">
        <f t="shared" ref="D8:D35" si="0">B8*$U$2</f>
        <v>20286.804384000003</v>
      </c>
      <c r="E8" s="64">
        <f t="shared" ref="E8:E35" si="1">D8/40.3399</f>
        <v>502.89674451349663</v>
      </c>
      <c r="F8" s="83">
        <f t="shared" ref="F8:F35" si="2">B8/12*$U$2</f>
        <v>1690.5670320000002</v>
      </c>
      <c r="G8" s="84">
        <f t="shared" ref="G8:G35" si="3">F8/40.3399</f>
        <v>41.908062042791386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10.266601408906883</v>
      </c>
      <c r="M8" s="82">
        <f t="shared" ref="M8:M35" si="9">L8/40.3399</f>
        <v>0.25450240106958327</v>
      </c>
      <c r="N8" s="81">
        <f t="shared" ref="N8:N35" si="10">L8/2</f>
        <v>5.1333007044534416</v>
      </c>
      <c r="O8" s="82">
        <f t="shared" ref="O8:O35" si="11">N8/40.3399</f>
        <v>0.12725120053479164</v>
      </c>
      <c r="P8" s="81">
        <f t="shared" ref="P8:P35" si="12">L8/5</f>
        <v>2.0533202817813767</v>
      </c>
      <c r="Q8" s="82">
        <f t="shared" ref="Q8:Q35" si="13">P8/40.3399</f>
        <v>5.090048021391666E-2</v>
      </c>
      <c r="R8" s="23">
        <f t="shared" ref="R8:R35" si="14">(F8+H8)/1976*12</f>
        <v>10.864321858299597</v>
      </c>
      <c r="S8" s="23">
        <f t="shared" ref="S8:S35" si="15">R8/40.3399</f>
        <v>0.26931950397248372</v>
      </c>
      <c r="T8" s="81">
        <f t="shared" ref="T8:T35" si="16">D8/2080</f>
        <v>9.7532713384615395</v>
      </c>
      <c r="U8" s="82">
        <f t="shared" ref="U8:U35" si="17">T8/40.3399</f>
        <v>0.24177728101610413</v>
      </c>
      <c r="W8" s="36"/>
    </row>
    <row r="9" spans="1:23" x14ac:dyDescent="0.3">
      <c r="A9" s="16">
        <f t="shared" ref="A9:A35" si="18">+A8+1</f>
        <v>1</v>
      </c>
      <c r="B9" s="60">
        <v>16325.8</v>
      </c>
      <c r="C9" s="61"/>
      <c r="D9" s="60">
        <f t="shared" si="0"/>
        <v>21119.05488</v>
      </c>
      <c r="E9" s="64">
        <f t="shared" si="1"/>
        <v>523.52769540826819</v>
      </c>
      <c r="F9" s="60">
        <f t="shared" si="2"/>
        <v>1759.9212400000001</v>
      </c>
      <c r="G9" s="64">
        <f t="shared" si="3"/>
        <v>43.627307950689023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10.6877808097166</v>
      </c>
      <c r="M9" s="82">
        <f t="shared" si="9"/>
        <v>0.26494316569244347</v>
      </c>
      <c r="N9" s="81">
        <f t="shared" si="10"/>
        <v>5.3438904048582998</v>
      </c>
      <c r="O9" s="82">
        <f t="shared" si="11"/>
        <v>0.13247158284622174</v>
      </c>
      <c r="P9" s="81">
        <f t="shared" si="12"/>
        <v>2.1375561619433201</v>
      </c>
      <c r="Q9" s="82">
        <f t="shared" si="13"/>
        <v>5.2988633138488693E-2</v>
      </c>
      <c r="R9" s="23">
        <f t="shared" si="14"/>
        <v>11.285501259109312</v>
      </c>
      <c r="S9" s="23">
        <f t="shared" si="15"/>
        <v>0.27976026859534386</v>
      </c>
      <c r="T9" s="81">
        <f t="shared" si="16"/>
        <v>10.153391769230769</v>
      </c>
      <c r="U9" s="82">
        <f t="shared" si="17"/>
        <v>0.25169600740782128</v>
      </c>
      <c r="W9" s="36"/>
    </row>
    <row r="10" spans="1:23" x14ac:dyDescent="0.3">
      <c r="A10" s="16">
        <f t="shared" si="18"/>
        <v>2</v>
      </c>
      <c r="B10" s="60">
        <v>16969.169999999998</v>
      </c>
      <c r="C10" s="61"/>
      <c r="D10" s="60">
        <f t="shared" si="0"/>
        <v>21951.318311999999</v>
      </c>
      <c r="E10" s="64">
        <f t="shared" si="1"/>
        <v>544.15896697810354</v>
      </c>
      <c r="F10" s="60">
        <f t="shared" si="2"/>
        <v>1829.2765259999999</v>
      </c>
      <c r="G10" s="64">
        <f t="shared" si="3"/>
        <v>45.346580581508626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11.108966757085019</v>
      </c>
      <c r="M10" s="82">
        <f t="shared" si="9"/>
        <v>0.27538409260025482</v>
      </c>
      <c r="N10" s="81">
        <f t="shared" si="10"/>
        <v>5.5544833785425096</v>
      </c>
      <c r="O10" s="82">
        <f t="shared" si="11"/>
        <v>0.13769204630012741</v>
      </c>
      <c r="P10" s="81">
        <f t="shared" si="12"/>
        <v>2.2217933514170038</v>
      </c>
      <c r="Q10" s="82">
        <f t="shared" si="13"/>
        <v>5.507681852005096E-2</v>
      </c>
      <c r="R10" s="23">
        <f t="shared" si="14"/>
        <v>11.706687206477731</v>
      </c>
      <c r="S10" s="23">
        <f t="shared" si="15"/>
        <v>0.29020119550315521</v>
      </c>
      <c r="T10" s="81">
        <f t="shared" si="16"/>
        <v>10.55351841923077</v>
      </c>
      <c r="U10" s="82">
        <f t="shared" si="17"/>
        <v>0.26161488797024213</v>
      </c>
      <c r="W10" s="36"/>
    </row>
    <row r="11" spans="1:23" x14ac:dyDescent="0.3">
      <c r="A11" s="16">
        <f t="shared" si="18"/>
        <v>3</v>
      </c>
      <c r="B11" s="60">
        <v>17612.560000000001</v>
      </c>
      <c r="C11" s="61"/>
      <c r="D11" s="60">
        <f t="shared" si="0"/>
        <v>22783.607616000005</v>
      </c>
      <c r="E11" s="64">
        <f t="shared" si="1"/>
        <v>564.79087989806635</v>
      </c>
      <c r="F11" s="60">
        <f t="shared" si="2"/>
        <v>1898.6339680000001</v>
      </c>
      <c r="G11" s="64">
        <f t="shared" si="3"/>
        <v>47.065906658172182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11.530165797570852</v>
      </c>
      <c r="M11" s="82">
        <f t="shared" si="9"/>
        <v>0.28582534407796878</v>
      </c>
      <c r="N11" s="81">
        <f t="shared" si="10"/>
        <v>5.7650828987854261</v>
      </c>
      <c r="O11" s="82">
        <f t="shared" si="11"/>
        <v>0.14291267203898439</v>
      </c>
      <c r="P11" s="81">
        <f t="shared" si="12"/>
        <v>2.3060331595141705</v>
      </c>
      <c r="Q11" s="82">
        <f t="shared" si="13"/>
        <v>5.7165068815593759E-2</v>
      </c>
      <c r="R11" s="23">
        <f t="shared" si="14"/>
        <v>12.127886246963563</v>
      </c>
      <c r="S11" s="23">
        <f t="shared" si="15"/>
        <v>0.30064244698086912</v>
      </c>
      <c r="T11" s="81">
        <f t="shared" si="16"/>
        <v>10.953657507692309</v>
      </c>
      <c r="U11" s="82">
        <f t="shared" si="17"/>
        <v>0.27153407687407033</v>
      </c>
      <c r="W11" s="36"/>
    </row>
    <row r="12" spans="1:23" x14ac:dyDescent="0.3">
      <c r="A12" s="16">
        <f t="shared" si="18"/>
        <v>4</v>
      </c>
      <c r="B12" s="60">
        <v>18255.93</v>
      </c>
      <c r="C12" s="61"/>
      <c r="D12" s="60">
        <f t="shared" si="0"/>
        <v>23615.871048000001</v>
      </c>
      <c r="E12" s="64">
        <f t="shared" si="1"/>
        <v>585.42215146790147</v>
      </c>
      <c r="F12" s="60">
        <f t="shared" si="2"/>
        <v>1967.9892540000003</v>
      </c>
      <c r="G12" s="64">
        <f t="shared" si="3"/>
        <v>48.785179288991799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11.951351744939272</v>
      </c>
      <c r="M12" s="82">
        <f t="shared" si="9"/>
        <v>0.29626627098578012</v>
      </c>
      <c r="N12" s="81">
        <f t="shared" si="10"/>
        <v>5.9756758724696359</v>
      </c>
      <c r="O12" s="82">
        <f t="shared" si="11"/>
        <v>0.14813313549289006</v>
      </c>
      <c r="P12" s="81">
        <f t="shared" si="12"/>
        <v>2.3902703489878543</v>
      </c>
      <c r="Q12" s="82">
        <f t="shared" si="13"/>
        <v>5.9253254197156026E-2</v>
      </c>
      <c r="R12" s="23">
        <f t="shared" si="14"/>
        <v>12.549072194331988</v>
      </c>
      <c r="S12" s="23">
        <f t="shared" si="15"/>
        <v>0.31108337388868063</v>
      </c>
      <c r="T12" s="81">
        <f t="shared" si="16"/>
        <v>11.353784157692308</v>
      </c>
      <c r="U12" s="82">
        <f t="shared" si="17"/>
        <v>0.28145295743649112</v>
      </c>
      <c r="W12" s="36"/>
    </row>
    <row r="13" spans="1:23" x14ac:dyDescent="0.3">
      <c r="A13" s="16">
        <f t="shared" si="18"/>
        <v>5</v>
      </c>
      <c r="B13" s="60">
        <v>18255.93</v>
      </c>
      <c r="C13" s="61"/>
      <c r="D13" s="60">
        <f t="shared" si="0"/>
        <v>23615.871048000001</v>
      </c>
      <c r="E13" s="64">
        <f t="shared" si="1"/>
        <v>585.42215146790147</v>
      </c>
      <c r="F13" s="60">
        <f t="shared" si="2"/>
        <v>1967.9892540000003</v>
      </c>
      <c r="G13" s="64">
        <f t="shared" si="3"/>
        <v>48.785179288991799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11.951351744939272</v>
      </c>
      <c r="M13" s="82">
        <f t="shared" si="9"/>
        <v>0.29626627098578012</v>
      </c>
      <c r="N13" s="81">
        <f t="shared" si="10"/>
        <v>5.9756758724696359</v>
      </c>
      <c r="O13" s="82">
        <f t="shared" si="11"/>
        <v>0.14813313549289006</v>
      </c>
      <c r="P13" s="81">
        <f t="shared" si="12"/>
        <v>2.3902703489878543</v>
      </c>
      <c r="Q13" s="82">
        <f t="shared" si="13"/>
        <v>5.9253254197156026E-2</v>
      </c>
      <c r="R13" s="23">
        <f t="shared" si="14"/>
        <v>12.549072194331988</v>
      </c>
      <c r="S13" s="23">
        <f t="shared" si="15"/>
        <v>0.31108337388868063</v>
      </c>
      <c r="T13" s="81">
        <f t="shared" si="16"/>
        <v>11.353784157692308</v>
      </c>
      <c r="U13" s="82">
        <f t="shared" si="17"/>
        <v>0.28145295743649112</v>
      </c>
      <c r="W13" s="36"/>
    </row>
    <row r="14" spans="1:23" x14ac:dyDescent="0.3">
      <c r="A14" s="16">
        <f t="shared" si="18"/>
        <v>6</v>
      </c>
      <c r="B14" s="60">
        <v>19172.88</v>
      </c>
      <c r="C14" s="61"/>
      <c r="D14" s="60">
        <f t="shared" si="0"/>
        <v>24802.037568000003</v>
      </c>
      <c r="E14" s="64">
        <f t="shared" si="1"/>
        <v>614.8264514289823</v>
      </c>
      <c r="F14" s="60">
        <f t="shared" si="2"/>
        <v>2066.836464</v>
      </c>
      <c r="G14" s="64">
        <f t="shared" si="3"/>
        <v>51.235537619081853</v>
      </c>
      <c r="H14" s="60">
        <f t="shared" si="4"/>
        <v>98.424633999999998</v>
      </c>
      <c r="I14" s="64">
        <f t="shared" si="5"/>
        <v>2.4398829446776018</v>
      </c>
      <c r="J14" s="60">
        <f t="shared" si="6"/>
        <v>49.211778000000002</v>
      </c>
      <c r="K14" s="64">
        <f t="shared" si="7"/>
        <v>1.2199281108778157</v>
      </c>
      <c r="L14" s="81">
        <f t="shared" si="8"/>
        <v>12.551638445344132</v>
      </c>
      <c r="M14" s="82">
        <f t="shared" si="9"/>
        <v>0.31114698958956594</v>
      </c>
      <c r="N14" s="81">
        <f t="shared" si="10"/>
        <v>6.2758192226720659</v>
      </c>
      <c r="O14" s="82">
        <f t="shared" si="11"/>
        <v>0.15557349479478297</v>
      </c>
      <c r="P14" s="81">
        <f t="shared" si="12"/>
        <v>2.5103276890688262</v>
      </c>
      <c r="Q14" s="82">
        <f t="shared" si="13"/>
        <v>6.2229397917913189E-2</v>
      </c>
      <c r="R14" s="23">
        <f t="shared" si="14"/>
        <v>13.149358894736842</v>
      </c>
      <c r="S14" s="23">
        <f t="shared" si="15"/>
        <v>0.32596409249246633</v>
      </c>
      <c r="T14" s="81">
        <f t="shared" si="16"/>
        <v>11.924056523076924</v>
      </c>
      <c r="U14" s="82">
        <f t="shared" si="17"/>
        <v>0.29558964011008765</v>
      </c>
      <c r="W14" s="36"/>
    </row>
    <row r="15" spans="1:23" x14ac:dyDescent="0.3">
      <c r="A15" s="16">
        <f t="shared" si="18"/>
        <v>7</v>
      </c>
      <c r="B15" s="60">
        <v>19172.88</v>
      </c>
      <c r="C15" s="61"/>
      <c r="D15" s="60">
        <f t="shared" si="0"/>
        <v>24802.037568000003</v>
      </c>
      <c r="E15" s="64">
        <f t="shared" si="1"/>
        <v>614.8264514289823</v>
      </c>
      <c r="F15" s="60">
        <f t="shared" si="2"/>
        <v>2066.836464</v>
      </c>
      <c r="G15" s="64">
        <f t="shared" si="3"/>
        <v>51.235537619081853</v>
      </c>
      <c r="H15" s="60">
        <f t="shared" si="4"/>
        <v>98.424633999999998</v>
      </c>
      <c r="I15" s="64">
        <f t="shared" si="5"/>
        <v>2.4398829446776018</v>
      </c>
      <c r="J15" s="60">
        <f t="shared" si="6"/>
        <v>49.211778000000002</v>
      </c>
      <c r="K15" s="64">
        <f t="shared" si="7"/>
        <v>1.2199281108778157</v>
      </c>
      <c r="L15" s="81">
        <f t="shared" si="8"/>
        <v>12.551638445344132</v>
      </c>
      <c r="M15" s="82">
        <f t="shared" si="9"/>
        <v>0.31114698958956594</v>
      </c>
      <c r="N15" s="81">
        <f t="shared" si="10"/>
        <v>6.2758192226720659</v>
      </c>
      <c r="O15" s="82">
        <f t="shared" si="11"/>
        <v>0.15557349479478297</v>
      </c>
      <c r="P15" s="81">
        <f t="shared" si="12"/>
        <v>2.5103276890688262</v>
      </c>
      <c r="Q15" s="82">
        <f t="shared" si="13"/>
        <v>6.2229397917913189E-2</v>
      </c>
      <c r="R15" s="23">
        <f t="shared" si="14"/>
        <v>13.149358894736842</v>
      </c>
      <c r="S15" s="23">
        <f t="shared" si="15"/>
        <v>0.32596409249246633</v>
      </c>
      <c r="T15" s="81">
        <f t="shared" si="16"/>
        <v>11.924056523076924</v>
      </c>
      <c r="U15" s="82">
        <f t="shared" si="17"/>
        <v>0.29558964011008765</v>
      </c>
      <c r="W15" s="36"/>
    </row>
    <row r="16" spans="1:23" x14ac:dyDescent="0.3">
      <c r="A16" s="16">
        <f t="shared" si="18"/>
        <v>8</v>
      </c>
      <c r="B16" s="60">
        <v>20089.87</v>
      </c>
      <c r="C16" s="61"/>
      <c r="D16" s="60">
        <f t="shared" si="0"/>
        <v>25988.255831999999</v>
      </c>
      <c r="E16" s="64">
        <f t="shared" si="1"/>
        <v>644.23203409031748</v>
      </c>
      <c r="F16" s="60">
        <f t="shared" si="2"/>
        <v>2165.6879859999999</v>
      </c>
      <c r="G16" s="64">
        <f t="shared" si="3"/>
        <v>53.686002840859793</v>
      </c>
      <c r="H16" s="60">
        <f t="shared" si="4"/>
        <v>85.307530000000014</v>
      </c>
      <c r="I16" s="64">
        <f t="shared" si="5"/>
        <v>2.1147184301398867</v>
      </c>
      <c r="J16" s="60">
        <f t="shared" si="6"/>
        <v>36.096830000000018</v>
      </c>
      <c r="K16" s="64">
        <f t="shared" si="7"/>
        <v>0.89481704218404157</v>
      </c>
      <c r="L16" s="81">
        <f t="shared" si="8"/>
        <v>13.151951331983804</v>
      </c>
      <c r="M16" s="82">
        <f t="shared" si="9"/>
        <v>0.3260283573331566</v>
      </c>
      <c r="N16" s="81">
        <f t="shared" si="10"/>
        <v>6.5759756659919022</v>
      </c>
      <c r="O16" s="82">
        <f t="shared" si="11"/>
        <v>0.1630141786665783</v>
      </c>
      <c r="P16" s="81">
        <f t="shared" si="12"/>
        <v>2.6303902663967609</v>
      </c>
      <c r="Q16" s="82">
        <f t="shared" si="13"/>
        <v>6.5205671466631324E-2</v>
      </c>
      <c r="R16" s="23">
        <f t="shared" si="14"/>
        <v>13.670013255060729</v>
      </c>
      <c r="S16" s="23">
        <f t="shared" si="15"/>
        <v>0.33887077694939077</v>
      </c>
      <c r="T16" s="81">
        <f t="shared" si="16"/>
        <v>12.494353765384615</v>
      </c>
      <c r="U16" s="82">
        <f t="shared" si="17"/>
        <v>0.30972693946649882</v>
      </c>
      <c r="W16" s="36"/>
    </row>
    <row r="17" spans="1:23" x14ac:dyDescent="0.3">
      <c r="A17" s="16">
        <f t="shared" si="18"/>
        <v>9</v>
      </c>
      <c r="B17" s="60">
        <v>20089.87</v>
      </c>
      <c r="C17" s="61"/>
      <c r="D17" s="60">
        <f t="shared" si="0"/>
        <v>25988.255831999999</v>
      </c>
      <c r="E17" s="64">
        <f t="shared" si="1"/>
        <v>644.23203409031748</v>
      </c>
      <c r="F17" s="60">
        <f t="shared" si="2"/>
        <v>2165.6879859999999</v>
      </c>
      <c r="G17" s="64">
        <f t="shared" si="3"/>
        <v>53.686002840859793</v>
      </c>
      <c r="H17" s="60">
        <f t="shared" si="4"/>
        <v>85.307530000000014</v>
      </c>
      <c r="I17" s="64">
        <f t="shared" si="5"/>
        <v>2.1147184301398867</v>
      </c>
      <c r="J17" s="60">
        <f t="shared" si="6"/>
        <v>36.096830000000018</v>
      </c>
      <c r="K17" s="64">
        <f t="shared" si="7"/>
        <v>0.89481704218404157</v>
      </c>
      <c r="L17" s="81">
        <f t="shared" si="8"/>
        <v>13.151951331983804</v>
      </c>
      <c r="M17" s="82">
        <f t="shared" si="9"/>
        <v>0.3260283573331566</v>
      </c>
      <c r="N17" s="81">
        <f t="shared" si="10"/>
        <v>6.5759756659919022</v>
      </c>
      <c r="O17" s="82">
        <f t="shared" si="11"/>
        <v>0.1630141786665783</v>
      </c>
      <c r="P17" s="81">
        <f t="shared" si="12"/>
        <v>2.6303902663967609</v>
      </c>
      <c r="Q17" s="82">
        <f t="shared" si="13"/>
        <v>6.5205671466631324E-2</v>
      </c>
      <c r="R17" s="23">
        <f t="shared" si="14"/>
        <v>13.670013255060729</v>
      </c>
      <c r="S17" s="23">
        <f t="shared" si="15"/>
        <v>0.33887077694939077</v>
      </c>
      <c r="T17" s="81">
        <f t="shared" si="16"/>
        <v>12.494353765384615</v>
      </c>
      <c r="U17" s="82">
        <f t="shared" si="17"/>
        <v>0.30972693946649882</v>
      </c>
      <c r="W17" s="36"/>
    </row>
    <row r="18" spans="1:23" x14ac:dyDescent="0.3">
      <c r="A18" s="16">
        <f t="shared" si="18"/>
        <v>10</v>
      </c>
      <c r="B18" s="60">
        <v>21006.86</v>
      </c>
      <c r="C18" s="61"/>
      <c r="D18" s="60">
        <f t="shared" si="0"/>
        <v>27174.474096000002</v>
      </c>
      <c r="E18" s="64">
        <f t="shared" si="1"/>
        <v>673.6376167516529</v>
      </c>
      <c r="F18" s="60">
        <f t="shared" si="2"/>
        <v>2264.5395080000003</v>
      </c>
      <c r="G18" s="64">
        <f t="shared" si="3"/>
        <v>56.136468062637746</v>
      </c>
      <c r="H18" s="60">
        <f t="shared" si="4"/>
        <v>49.211778000000002</v>
      </c>
      <c r="I18" s="64">
        <f t="shared" si="5"/>
        <v>1.2199281108778157</v>
      </c>
      <c r="J18" s="60">
        <f t="shared" si="6"/>
        <v>24.606427999999998</v>
      </c>
      <c r="K18" s="64">
        <f t="shared" si="7"/>
        <v>0.60997741689989304</v>
      </c>
      <c r="L18" s="81">
        <f t="shared" si="8"/>
        <v>13.752264218623482</v>
      </c>
      <c r="M18" s="82">
        <f t="shared" si="9"/>
        <v>0.34090972507674738</v>
      </c>
      <c r="N18" s="81">
        <f t="shared" si="10"/>
        <v>6.8761321093117411</v>
      </c>
      <c r="O18" s="82">
        <f t="shared" si="11"/>
        <v>0.17045486253837369</v>
      </c>
      <c r="P18" s="81">
        <f t="shared" si="12"/>
        <v>2.7504528437246965</v>
      </c>
      <c r="Q18" s="82">
        <f t="shared" si="13"/>
        <v>6.8181945015349479E-2</v>
      </c>
      <c r="R18" s="23">
        <f t="shared" si="14"/>
        <v>14.051121170040485</v>
      </c>
      <c r="S18" s="23">
        <f t="shared" si="15"/>
        <v>0.34831819538572195</v>
      </c>
      <c r="T18" s="81">
        <f t="shared" si="16"/>
        <v>13.064651007692309</v>
      </c>
      <c r="U18" s="82">
        <f t="shared" si="17"/>
        <v>0.32386423882291004</v>
      </c>
      <c r="W18" s="36"/>
    </row>
    <row r="19" spans="1:23" x14ac:dyDescent="0.3">
      <c r="A19" s="16">
        <f t="shared" si="18"/>
        <v>11</v>
      </c>
      <c r="B19" s="60">
        <v>21006.86</v>
      </c>
      <c r="C19" s="61"/>
      <c r="D19" s="60">
        <f t="shared" si="0"/>
        <v>27174.474096000002</v>
      </c>
      <c r="E19" s="64">
        <f t="shared" si="1"/>
        <v>673.6376167516529</v>
      </c>
      <c r="F19" s="60">
        <f t="shared" si="2"/>
        <v>2264.5395080000003</v>
      </c>
      <c r="G19" s="64">
        <f t="shared" si="3"/>
        <v>56.136468062637746</v>
      </c>
      <c r="H19" s="60">
        <f t="shared" si="4"/>
        <v>49.211778000000002</v>
      </c>
      <c r="I19" s="64">
        <f t="shared" si="5"/>
        <v>1.2199281108778157</v>
      </c>
      <c r="J19" s="60">
        <f t="shared" si="6"/>
        <v>24.606427999999998</v>
      </c>
      <c r="K19" s="64">
        <f t="shared" si="7"/>
        <v>0.60997741689989304</v>
      </c>
      <c r="L19" s="81">
        <f t="shared" si="8"/>
        <v>13.752264218623482</v>
      </c>
      <c r="M19" s="82">
        <f t="shared" si="9"/>
        <v>0.34090972507674738</v>
      </c>
      <c r="N19" s="81">
        <f t="shared" si="10"/>
        <v>6.8761321093117411</v>
      </c>
      <c r="O19" s="82">
        <f t="shared" si="11"/>
        <v>0.17045486253837369</v>
      </c>
      <c r="P19" s="81">
        <f t="shared" si="12"/>
        <v>2.7504528437246965</v>
      </c>
      <c r="Q19" s="82">
        <f t="shared" si="13"/>
        <v>6.8181945015349479E-2</v>
      </c>
      <c r="R19" s="23">
        <f t="shared" si="14"/>
        <v>14.051121170040485</v>
      </c>
      <c r="S19" s="23">
        <f t="shared" si="15"/>
        <v>0.34831819538572195</v>
      </c>
      <c r="T19" s="81">
        <f t="shared" si="16"/>
        <v>13.064651007692309</v>
      </c>
      <c r="U19" s="82">
        <f t="shared" si="17"/>
        <v>0.32386423882291004</v>
      </c>
      <c r="W19" s="36"/>
    </row>
    <row r="20" spans="1:23" x14ac:dyDescent="0.3">
      <c r="A20" s="16">
        <f t="shared" si="18"/>
        <v>12</v>
      </c>
      <c r="B20" s="60">
        <v>21923.82</v>
      </c>
      <c r="C20" s="61"/>
      <c r="D20" s="60">
        <f t="shared" si="0"/>
        <v>28360.653552</v>
      </c>
      <c r="E20" s="64">
        <f t="shared" si="1"/>
        <v>703.04223738779717</v>
      </c>
      <c r="F20" s="60">
        <f t="shared" si="2"/>
        <v>2363.387796</v>
      </c>
      <c r="G20" s="64">
        <f t="shared" si="3"/>
        <v>58.586853115649767</v>
      </c>
      <c r="H20" s="60">
        <f t="shared" si="4"/>
        <v>49.211778000000002</v>
      </c>
      <c r="I20" s="64">
        <f t="shared" si="5"/>
        <v>1.2199281108778157</v>
      </c>
      <c r="J20" s="60">
        <f t="shared" si="6"/>
        <v>24.606427999999998</v>
      </c>
      <c r="K20" s="64">
        <f t="shared" si="7"/>
        <v>0.60997741689989304</v>
      </c>
      <c r="L20" s="81">
        <f t="shared" si="8"/>
        <v>14.352557465587044</v>
      </c>
      <c r="M20" s="82">
        <f t="shared" si="9"/>
        <v>0.3557906059654844</v>
      </c>
      <c r="N20" s="81">
        <f t="shared" si="10"/>
        <v>7.1762787327935218</v>
      </c>
      <c r="O20" s="82">
        <f t="shared" si="11"/>
        <v>0.1778953029827422</v>
      </c>
      <c r="P20" s="81">
        <f t="shared" si="12"/>
        <v>2.8705114931174087</v>
      </c>
      <c r="Q20" s="82">
        <f t="shared" si="13"/>
        <v>7.1158121193096877E-2</v>
      </c>
      <c r="R20" s="23">
        <f t="shared" si="14"/>
        <v>14.651414417004046</v>
      </c>
      <c r="S20" s="23">
        <f t="shared" si="15"/>
        <v>0.36319907627445897</v>
      </c>
      <c r="T20" s="81">
        <f t="shared" si="16"/>
        <v>13.634929592307692</v>
      </c>
      <c r="U20" s="82">
        <f t="shared" si="17"/>
        <v>0.33800107566721022</v>
      </c>
      <c r="W20" s="36"/>
    </row>
    <row r="21" spans="1:23" x14ac:dyDescent="0.3">
      <c r="A21" s="16">
        <f t="shared" si="18"/>
        <v>13</v>
      </c>
      <c r="B21" s="60">
        <v>21923.82</v>
      </c>
      <c r="C21" s="61"/>
      <c r="D21" s="60">
        <f t="shared" si="0"/>
        <v>28360.653552</v>
      </c>
      <c r="E21" s="64">
        <f t="shared" si="1"/>
        <v>703.04223738779717</v>
      </c>
      <c r="F21" s="60">
        <f t="shared" si="2"/>
        <v>2363.387796</v>
      </c>
      <c r="G21" s="64">
        <f t="shared" si="3"/>
        <v>58.586853115649767</v>
      </c>
      <c r="H21" s="60">
        <f t="shared" si="4"/>
        <v>49.211778000000002</v>
      </c>
      <c r="I21" s="64">
        <f t="shared" si="5"/>
        <v>1.2199281108778157</v>
      </c>
      <c r="J21" s="60">
        <f t="shared" si="6"/>
        <v>24.606427999999998</v>
      </c>
      <c r="K21" s="64">
        <f t="shared" si="7"/>
        <v>0.60997741689989304</v>
      </c>
      <c r="L21" s="81">
        <f t="shared" si="8"/>
        <v>14.352557465587044</v>
      </c>
      <c r="M21" s="82">
        <f t="shared" si="9"/>
        <v>0.3557906059654844</v>
      </c>
      <c r="N21" s="81">
        <f t="shared" si="10"/>
        <v>7.1762787327935218</v>
      </c>
      <c r="O21" s="82">
        <f t="shared" si="11"/>
        <v>0.1778953029827422</v>
      </c>
      <c r="P21" s="81">
        <f t="shared" si="12"/>
        <v>2.8705114931174087</v>
      </c>
      <c r="Q21" s="82">
        <f t="shared" si="13"/>
        <v>7.1158121193096877E-2</v>
      </c>
      <c r="R21" s="23">
        <f t="shared" si="14"/>
        <v>14.651414417004046</v>
      </c>
      <c r="S21" s="23">
        <f t="shared" si="15"/>
        <v>0.36319907627445897</v>
      </c>
      <c r="T21" s="81">
        <f t="shared" si="16"/>
        <v>13.634929592307692</v>
      </c>
      <c r="U21" s="82">
        <f t="shared" si="17"/>
        <v>0.33800107566721022</v>
      </c>
      <c r="W21" s="36"/>
    </row>
    <row r="22" spans="1:23" x14ac:dyDescent="0.3">
      <c r="A22" s="16">
        <f t="shared" si="18"/>
        <v>14</v>
      </c>
      <c r="B22" s="60">
        <v>22840.81</v>
      </c>
      <c r="C22" s="61"/>
      <c r="D22" s="60">
        <f t="shared" si="0"/>
        <v>29546.871816000003</v>
      </c>
      <c r="E22" s="64">
        <f t="shared" si="1"/>
        <v>732.44782004913259</v>
      </c>
      <c r="F22" s="60">
        <f t="shared" si="2"/>
        <v>2462.2393180000004</v>
      </c>
      <c r="G22" s="64">
        <f t="shared" si="3"/>
        <v>61.03731833742772</v>
      </c>
      <c r="H22" s="60">
        <f t="shared" si="4"/>
        <v>29.679495999999972</v>
      </c>
      <c r="I22" s="64">
        <f t="shared" si="5"/>
        <v>0.73573548769332531</v>
      </c>
      <c r="J22" s="60">
        <f t="shared" si="6"/>
        <v>5.0741459999999687</v>
      </c>
      <c r="K22" s="64">
        <f t="shared" si="7"/>
        <v>0.12578479371540258</v>
      </c>
      <c r="L22" s="81">
        <f t="shared" si="8"/>
        <v>14.952870352226721</v>
      </c>
      <c r="M22" s="82">
        <f t="shared" si="9"/>
        <v>0.37067197370907518</v>
      </c>
      <c r="N22" s="81">
        <f t="shared" si="10"/>
        <v>7.4764351761133607</v>
      </c>
      <c r="O22" s="82">
        <f t="shared" si="11"/>
        <v>0.18533598685453759</v>
      </c>
      <c r="P22" s="81">
        <f t="shared" si="12"/>
        <v>2.9905740704453443</v>
      </c>
      <c r="Q22" s="82">
        <f t="shared" si="13"/>
        <v>7.4134394741815032E-2</v>
      </c>
      <c r="R22" s="23">
        <f t="shared" si="14"/>
        <v>15.133110206477735</v>
      </c>
      <c r="S22" s="23">
        <f t="shared" si="15"/>
        <v>0.37514000298656502</v>
      </c>
      <c r="T22" s="81">
        <f t="shared" si="16"/>
        <v>14.205226834615386</v>
      </c>
      <c r="U22" s="82">
        <f t="shared" si="17"/>
        <v>0.35213837502362144</v>
      </c>
      <c r="W22" s="36"/>
    </row>
    <row r="23" spans="1:23" x14ac:dyDescent="0.3">
      <c r="A23" s="16">
        <f t="shared" si="18"/>
        <v>15</v>
      </c>
      <c r="B23" s="60">
        <v>22840.81</v>
      </c>
      <c r="C23" s="61"/>
      <c r="D23" s="60">
        <f t="shared" si="0"/>
        <v>29546.871816000003</v>
      </c>
      <c r="E23" s="64">
        <f t="shared" si="1"/>
        <v>732.44782004913259</v>
      </c>
      <c r="F23" s="60">
        <f t="shared" si="2"/>
        <v>2462.2393180000004</v>
      </c>
      <c r="G23" s="64">
        <f t="shared" si="3"/>
        <v>61.03731833742772</v>
      </c>
      <c r="H23" s="60">
        <f t="shared" si="4"/>
        <v>29.679495999999972</v>
      </c>
      <c r="I23" s="64">
        <f t="shared" si="5"/>
        <v>0.73573548769332531</v>
      </c>
      <c r="J23" s="60">
        <f t="shared" si="6"/>
        <v>5.0741459999999687</v>
      </c>
      <c r="K23" s="64">
        <f t="shared" si="7"/>
        <v>0.12578479371540258</v>
      </c>
      <c r="L23" s="81">
        <f t="shared" si="8"/>
        <v>14.952870352226721</v>
      </c>
      <c r="M23" s="82">
        <f t="shared" si="9"/>
        <v>0.37067197370907518</v>
      </c>
      <c r="N23" s="81">
        <f t="shared" si="10"/>
        <v>7.4764351761133607</v>
      </c>
      <c r="O23" s="82">
        <f t="shared" si="11"/>
        <v>0.18533598685453759</v>
      </c>
      <c r="P23" s="81">
        <f t="shared" si="12"/>
        <v>2.9905740704453443</v>
      </c>
      <c r="Q23" s="82">
        <f t="shared" si="13"/>
        <v>7.4134394741815032E-2</v>
      </c>
      <c r="R23" s="23">
        <f t="shared" si="14"/>
        <v>15.133110206477735</v>
      </c>
      <c r="S23" s="23">
        <f t="shared" si="15"/>
        <v>0.37514000298656502</v>
      </c>
      <c r="T23" s="81">
        <f t="shared" si="16"/>
        <v>14.205226834615386</v>
      </c>
      <c r="U23" s="82">
        <f t="shared" si="17"/>
        <v>0.35213837502362144</v>
      </c>
      <c r="W23" s="36"/>
    </row>
    <row r="24" spans="1:23" x14ac:dyDescent="0.3">
      <c r="A24" s="16">
        <f t="shared" si="18"/>
        <v>16</v>
      </c>
      <c r="B24" s="60">
        <v>23757.8</v>
      </c>
      <c r="C24" s="61"/>
      <c r="D24" s="60">
        <f t="shared" si="0"/>
        <v>30733.090080000002</v>
      </c>
      <c r="E24" s="64">
        <f t="shared" si="1"/>
        <v>761.85340271046789</v>
      </c>
      <c r="F24" s="60">
        <f t="shared" si="2"/>
        <v>2561.0908400000003</v>
      </c>
      <c r="G24" s="64">
        <f t="shared" si="3"/>
        <v>63.48778355920566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15.553183238866398</v>
      </c>
      <c r="M24" s="82">
        <f t="shared" si="9"/>
        <v>0.3855533414526659</v>
      </c>
      <c r="N24" s="81">
        <f t="shared" si="10"/>
        <v>7.7765916194331988</v>
      </c>
      <c r="O24" s="82">
        <f t="shared" si="11"/>
        <v>0.19277667072633295</v>
      </c>
      <c r="P24" s="81">
        <f t="shared" si="12"/>
        <v>3.1106366477732794</v>
      </c>
      <c r="Q24" s="82">
        <f t="shared" si="13"/>
        <v>7.7110668290533174E-2</v>
      </c>
      <c r="R24" s="23">
        <f t="shared" si="14"/>
        <v>15.553183238866399</v>
      </c>
      <c r="S24" s="23">
        <f t="shared" si="15"/>
        <v>0.38555334145266595</v>
      </c>
      <c r="T24" s="81">
        <f t="shared" si="16"/>
        <v>14.775524076923078</v>
      </c>
      <c r="U24" s="82">
        <f t="shared" si="17"/>
        <v>0.36627567438003261</v>
      </c>
      <c r="W24" s="36"/>
    </row>
    <row r="25" spans="1:23" x14ac:dyDescent="0.3">
      <c r="A25" s="16">
        <f t="shared" si="18"/>
        <v>17</v>
      </c>
      <c r="B25" s="60">
        <v>23757.8</v>
      </c>
      <c r="C25" s="61"/>
      <c r="D25" s="60">
        <f t="shared" si="0"/>
        <v>30733.090080000002</v>
      </c>
      <c r="E25" s="64">
        <f t="shared" si="1"/>
        <v>761.85340271046789</v>
      </c>
      <c r="F25" s="60">
        <f t="shared" si="2"/>
        <v>2561.0908400000003</v>
      </c>
      <c r="G25" s="64">
        <f t="shared" si="3"/>
        <v>63.48778355920566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15.553183238866398</v>
      </c>
      <c r="M25" s="82">
        <f t="shared" si="9"/>
        <v>0.3855533414526659</v>
      </c>
      <c r="N25" s="81">
        <f t="shared" si="10"/>
        <v>7.7765916194331988</v>
      </c>
      <c r="O25" s="82">
        <f t="shared" si="11"/>
        <v>0.19277667072633295</v>
      </c>
      <c r="P25" s="81">
        <f t="shared" si="12"/>
        <v>3.1106366477732794</v>
      </c>
      <c r="Q25" s="82">
        <f t="shared" si="13"/>
        <v>7.7110668290533174E-2</v>
      </c>
      <c r="R25" s="23">
        <f t="shared" si="14"/>
        <v>15.553183238866399</v>
      </c>
      <c r="S25" s="23">
        <f t="shared" si="15"/>
        <v>0.38555334145266595</v>
      </c>
      <c r="T25" s="81">
        <f t="shared" si="16"/>
        <v>14.775524076923078</v>
      </c>
      <c r="U25" s="82">
        <f t="shared" si="17"/>
        <v>0.36627567438003261</v>
      </c>
      <c r="W25" s="36"/>
    </row>
    <row r="26" spans="1:23" x14ac:dyDescent="0.3">
      <c r="A26" s="16">
        <f t="shared" si="18"/>
        <v>18</v>
      </c>
      <c r="B26" s="60">
        <v>24674.75</v>
      </c>
      <c r="C26" s="61"/>
      <c r="D26" s="60">
        <f t="shared" si="0"/>
        <v>31919.256600000001</v>
      </c>
      <c r="E26" s="64">
        <f t="shared" si="1"/>
        <v>791.25770267154849</v>
      </c>
      <c r="F26" s="60">
        <f t="shared" si="2"/>
        <v>2659.9380499999997</v>
      </c>
      <c r="G26" s="64">
        <f t="shared" si="3"/>
        <v>65.938141889295707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16.153469939271254</v>
      </c>
      <c r="M26" s="82">
        <f t="shared" si="9"/>
        <v>0.40043406005645166</v>
      </c>
      <c r="N26" s="81">
        <f t="shared" si="10"/>
        <v>8.076734969635627</v>
      </c>
      <c r="O26" s="82">
        <f t="shared" si="11"/>
        <v>0.20021703002822583</v>
      </c>
      <c r="P26" s="81">
        <f t="shared" si="12"/>
        <v>3.2306939878542509</v>
      </c>
      <c r="Q26" s="82">
        <f t="shared" si="13"/>
        <v>8.0086812011290337E-2</v>
      </c>
      <c r="R26" s="23">
        <f t="shared" si="14"/>
        <v>16.153469939271254</v>
      </c>
      <c r="S26" s="23">
        <f t="shared" si="15"/>
        <v>0.40043406005645166</v>
      </c>
      <c r="T26" s="81">
        <f t="shared" si="16"/>
        <v>15.345796442307693</v>
      </c>
      <c r="U26" s="82">
        <f t="shared" si="17"/>
        <v>0.38041235705362908</v>
      </c>
      <c r="W26" s="36"/>
    </row>
    <row r="27" spans="1:23" x14ac:dyDescent="0.3">
      <c r="A27" s="16">
        <f t="shared" si="18"/>
        <v>19</v>
      </c>
      <c r="B27" s="60">
        <v>24674.75</v>
      </c>
      <c r="C27" s="61"/>
      <c r="D27" s="60">
        <f t="shared" si="0"/>
        <v>31919.256600000001</v>
      </c>
      <c r="E27" s="64">
        <f t="shared" si="1"/>
        <v>791.25770267154849</v>
      </c>
      <c r="F27" s="60">
        <f t="shared" si="2"/>
        <v>2659.9380499999997</v>
      </c>
      <c r="G27" s="64">
        <f t="shared" si="3"/>
        <v>65.938141889295707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16.153469939271254</v>
      </c>
      <c r="M27" s="82">
        <f t="shared" si="9"/>
        <v>0.40043406005645166</v>
      </c>
      <c r="N27" s="81">
        <f t="shared" si="10"/>
        <v>8.076734969635627</v>
      </c>
      <c r="O27" s="82">
        <f t="shared" si="11"/>
        <v>0.20021703002822583</v>
      </c>
      <c r="P27" s="81">
        <f t="shared" si="12"/>
        <v>3.2306939878542509</v>
      </c>
      <c r="Q27" s="82">
        <f t="shared" si="13"/>
        <v>8.0086812011290337E-2</v>
      </c>
      <c r="R27" s="23">
        <f t="shared" si="14"/>
        <v>16.153469939271254</v>
      </c>
      <c r="S27" s="23">
        <f t="shared" si="15"/>
        <v>0.40043406005645166</v>
      </c>
      <c r="T27" s="81">
        <f t="shared" si="16"/>
        <v>15.345796442307693</v>
      </c>
      <c r="U27" s="82">
        <f t="shared" si="17"/>
        <v>0.38041235705362908</v>
      </c>
      <c r="W27" s="36"/>
    </row>
    <row r="28" spans="1:23" x14ac:dyDescent="0.3">
      <c r="A28" s="16">
        <f t="shared" si="18"/>
        <v>20</v>
      </c>
      <c r="B28" s="60">
        <v>25591.74</v>
      </c>
      <c r="C28" s="61"/>
      <c r="D28" s="60">
        <f t="shared" si="0"/>
        <v>33105.474864000003</v>
      </c>
      <c r="E28" s="64">
        <f t="shared" si="1"/>
        <v>820.6632853328839</v>
      </c>
      <c r="F28" s="60">
        <f t="shared" si="2"/>
        <v>2758.7895720000001</v>
      </c>
      <c r="G28" s="64">
        <f t="shared" si="3"/>
        <v>68.388607111073654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16.753782825910932</v>
      </c>
      <c r="M28" s="82">
        <f t="shared" si="9"/>
        <v>0.41531542780004244</v>
      </c>
      <c r="N28" s="81">
        <f t="shared" si="10"/>
        <v>8.3768914129554659</v>
      </c>
      <c r="O28" s="82">
        <f t="shared" si="11"/>
        <v>0.20765771390002122</v>
      </c>
      <c r="P28" s="81">
        <f t="shared" si="12"/>
        <v>3.3507565651821865</v>
      </c>
      <c r="Q28" s="82">
        <f t="shared" si="13"/>
        <v>8.3063085560008493E-2</v>
      </c>
      <c r="R28" s="23">
        <f t="shared" si="14"/>
        <v>16.753782825910932</v>
      </c>
      <c r="S28" s="23">
        <f t="shared" si="15"/>
        <v>0.41531542780004244</v>
      </c>
      <c r="T28" s="81">
        <f t="shared" si="16"/>
        <v>15.916093684615387</v>
      </c>
      <c r="U28" s="82">
        <f t="shared" si="17"/>
        <v>0.39454965641004036</v>
      </c>
      <c r="W28" s="36"/>
    </row>
    <row r="29" spans="1:23" x14ac:dyDescent="0.3">
      <c r="A29" s="16">
        <f t="shared" si="18"/>
        <v>21</v>
      </c>
      <c r="B29" s="60">
        <v>25591.74</v>
      </c>
      <c r="C29" s="61"/>
      <c r="D29" s="60">
        <f t="shared" si="0"/>
        <v>33105.474864000003</v>
      </c>
      <c r="E29" s="64">
        <f t="shared" si="1"/>
        <v>820.6632853328839</v>
      </c>
      <c r="F29" s="60">
        <f t="shared" si="2"/>
        <v>2758.7895720000001</v>
      </c>
      <c r="G29" s="64">
        <f t="shared" si="3"/>
        <v>68.388607111073654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16.753782825910932</v>
      </c>
      <c r="M29" s="82">
        <f t="shared" si="9"/>
        <v>0.41531542780004244</v>
      </c>
      <c r="N29" s="81">
        <f t="shared" si="10"/>
        <v>8.3768914129554659</v>
      </c>
      <c r="O29" s="82">
        <f t="shared" si="11"/>
        <v>0.20765771390002122</v>
      </c>
      <c r="P29" s="81">
        <f t="shared" si="12"/>
        <v>3.3507565651821865</v>
      </c>
      <c r="Q29" s="82">
        <f t="shared" si="13"/>
        <v>8.3063085560008493E-2</v>
      </c>
      <c r="R29" s="23">
        <f t="shared" si="14"/>
        <v>16.753782825910932</v>
      </c>
      <c r="S29" s="23">
        <f t="shared" si="15"/>
        <v>0.41531542780004244</v>
      </c>
      <c r="T29" s="81">
        <f t="shared" si="16"/>
        <v>15.916093684615387</v>
      </c>
      <c r="U29" s="82">
        <f t="shared" si="17"/>
        <v>0.39454965641004036</v>
      </c>
      <c r="W29" s="36"/>
    </row>
    <row r="30" spans="1:23" x14ac:dyDescent="0.3">
      <c r="A30" s="16">
        <f t="shared" si="18"/>
        <v>22</v>
      </c>
      <c r="B30" s="60">
        <v>26508.73</v>
      </c>
      <c r="C30" s="61"/>
      <c r="D30" s="60">
        <f t="shared" si="0"/>
        <v>34291.693127999999</v>
      </c>
      <c r="E30" s="64">
        <f t="shared" si="1"/>
        <v>850.06886799421909</v>
      </c>
      <c r="F30" s="60">
        <f t="shared" si="2"/>
        <v>2857.6410940000005</v>
      </c>
      <c r="G30" s="64">
        <f t="shared" si="3"/>
        <v>70.8390723328516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17.354095712550606</v>
      </c>
      <c r="M30" s="82">
        <f t="shared" si="9"/>
        <v>0.4301967955436331</v>
      </c>
      <c r="N30" s="81">
        <f t="shared" si="10"/>
        <v>8.6770478562753031</v>
      </c>
      <c r="O30" s="82">
        <f t="shared" si="11"/>
        <v>0.21509839777181655</v>
      </c>
      <c r="P30" s="81">
        <f t="shared" si="12"/>
        <v>3.4708191425101211</v>
      </c>
      <c r="Q30" s="82">
        <f t="shared" si="13"/>
        <v>8.6039359108726621E-2</v>
      </c>
      <c r="R30" s="23">
        <f t="shared" si="14"/>
        <v>17.35409571255061</v>
      </c>
      <c r="S30" s="23">
        <f t="shared" si="15"/>
        <v>0.43019679554363321</v>
      </c>
      <c r="T30" s="81">
        <f t="shared" si="16"/>
        <v>16.486390926923075</v>
      </c>
      <c r="U30" s="82">
        <f t="shared" si="17"/>
        <v>0.40868695576645148</v>
      </c>
      <c r="W30" s="36"/>
    </row>
    <row r="31" spans="1:23" x14ac:dyDescent="0.3">
      <c r="A31" s="16">
        <f t="shared" si="18"/>
        <v>23</v>
      </c>
      <c r="B31" s="60">
        <v>27425.69</v>
      </c>
      <c r="C31" s="61"/>
      <c r="D31" s="60">
        <f t="shared" si="0"/>
        <v>35477.872583999997</v>
      </c>
      <c r="E31" s="64">
        <f t="shared" si="1"/>
        <v>879.47348863036336</v>
      </c>
      <c r="F31" s="60">
        <f t="shared" si="2"/>
        <v>2956.4893819999998</v>
      </c>
      <c r="G31" s="64">
        <f t="shared" si="3"/>
        <v>73.289457385863614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17.954388959514169</v>
      </c>
      <c r="M31" s="82">
        <f t="shared" si="9"/>
        <v>0.44507767643237017</v>
      </c>
      <c r="N31" s="81">
        <f t="shared" si="10"/>
        <v>8.9771944797570846</v>
      </c>
      <c r="O31" s="82">
        <f t="shared" si="11"/>
        <v>0.22253883821618509</v>
      </c>
      <c r="P31" s="81">
        <f t="shared" si="12"/>
        <v>3.5908777919028338</v>
      </c>
      <c r="Q31" s="82">
        <f t="shared" si="13"/>
        <v>8.9015535286474032E-2</v>
      </c>
      <c r="R31" s="23">
        <f t="shared" si="14"/>
        <v>17.954388959514169</v>
      </c>
      <c r="S31" s="23">
        <f t="shared" si="15"/>
        <v>0.44507767643237017</v>
      </c>
      <c r="T31" s="81">
        <f t="shared" si="16"/>
        <v>17.056669511538459</v>
      </c>
      <c r="U31" s="82">
        <f t="shared" si="17"/>
        <v>0.42282379261075159</v>
      </c>
      <c r="W31" s="36"/>
    </row>
    <row r="32" spans="1:23" x14ac:dyDescent="0.3">
      <c r="A32" s="16">
        <f t="shared" si="18"/>
        <v>24</v>
      </c>
      <c r="B32" s="60">
        <v>28342.68</v>
      </c>
      <c r="C32" s="61"/>
      <c r="D32" s="60">
        <f t="shared" si="0"/>
        <v>36664.090848</v>
      </c>
      <c r="E32" s="64">
        <f t="shared" si="1"/>
        <v>908.87907129169878</v>
      </c>
      <c r="F32" s="60">
        <f t="shared" si="2"/>
        <v>3055.3409040000001</v>
      </c>
      <c r="G32" s="64">
        <f t="shared" si="3"/>
        <v>75.739922607641574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18.554701846153847</v>
      </c>
      <c r="M32" s="82">
        <f t="shared" si="9"/>
        <v>0.45995904417596095</v>
      </c>
      <c r="N32" s="81">
        <f t="shared" si="10"/>
        <v>9.2773509230769236</v>
      </c>
      <c r="O32" s="82">
        <f t="shared" si="11"/>
        <v>0.22997952208798048</v>
      </c>
      <c r="P32" s="81">
        <f t="shared" si="12"/>
        <v>3.7109403692307694</v>
      </c>
      <c r="Q32" s="82">
        <f t="shared" si="13"/>
        <v>9.1991808835192188E-2</v>
      </c>
      <c r="R32" s="23">
        <f t="shared" si="14"/>
        <v>18.554701846153847</v>
      </c>
      <c r="S32" s="23">
        <f t="shared" si="15"/>
        <v>0.45995904417596095</v>
      </c>
      <c r="T32" s="81">
        <f t="shared" si="16"/>
        <v>17.626966753846155</v>
      </c>
      <c r="U32" s="82">
        <f t="shared" si="17"/>
        <v>0.43696109196716287</v>
      </c>
      <c r="W32" s="36"/>
    </row>
    <row r="33" spans="1:23" x14ac:dyDescent="0.3">
      <c r="A33" s="16">
        <f t="shared" si="18"/>
        <v>25</v>
      </c>
      <c r="B33" s="60">
        <v>28342.68</v>
      </c>
      <c r="C33" s="61"/>
      <c r="D33" s="60">
        <f t="shared" si="0"/>
        <v>36664.090848</v>
      </c>
      <c r="E33" s="64">
        <f t="shared" si="1"/>
        <v>908.87907129169878</v>
      </c>
      <c r="F33" s="60">
        <f t="shared" si="2"/>
        <v>3055.3409040000001</v>
      </c>
      <c r="G33" s="64">
        <f t="shared" si="3"/>
        <v>75.739922607641574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18.554701846153847</v>
      </c>
      <c r="M33" s="82">
        <f t="shared" si="9"/>
        <v>0.45995904417596095</v>
      </c>
      <c r="N33" s="81">
        <f t="shared" si="10"/>
        <v>9.2773509230769236</v>
      </c>
      <c r="O33" s="82">
        <f t="shared" si="11"/>
        <v>0.22997952208798048</v>
      </c>
      <c r="P33" s="81">
        <f t="shared" si="12"/>
        <v>3.7109403692307694</v>
      </c>
      <c r="Q33" s="82">
        <f t="shared" si="13"/>
        <v>9.1991808835192188E-2</v>
      </c>
      <c r="R33" s="23">
        <f t="shared" si="14"/>
        <v>18.554701846153847</v>
      </c>
      <c r="S33" s="23">
        <f t="shared" si="15"/>
        <v>0.45995904417596095</v>
      </c>
      <c r="T33" s="81">
        <f t="shared" si="16"/>
        <v>17.626966753846155</v>
      </c>
      <c r="U33" s="82">
        <f t="shared" si="17"/>
        <v>0.43696109196716287</v>
      </c>
      <c r="W33" s="36"/>
    </row>
    <row r="34" spans="1:23" x14ac:dyDescent="0.3">
      <c r="A34" s="16">
        <f t="shared" si="18"/>
        <v>26</v>
      </c>
      <c r="B34" s="60">
        <v>28342.68</v>
      </c>
      <c r="C34" s="61"/>
      <c r="D34" s="60">
        <f t="shared" si="0"/>
        <v>36664.090848</v>
      </c>
      <c r="E34" s="64">
        <f t="shared" si="1"/>
        <v>908.87907129169878</v>
      </c>
      <c r="F34" s="60">
        <f t="shared" si="2"/>
        <v>3055.3409040000001</v>
      </c>
      <c r="G34" s="64">
        <f t="shared" si="3"/>
        <v>75.739922607641574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18.554701846153847</v>
      </c>
      <c r="M34" s="82">
        <f t="shared" si="9"/>
        <v>0.45995904417596095</v>
      </c>
      <c r="N34" s="81">
        <f t="shared" si="10"/>
        <v>9.2773509230769236</v>
      </c>
      <c r="O34" s="82">
        <f t="shared" si="11"/>
        <v>0.22997952208798048</v>
      </c>
      <c r="P34" s="81">
        <f t="shared" si="12"/>
        <v>3.7109403692307694</v>
      </c>
      <c r="Q34" s="82">
        <f t="shared" si="13"/>
        <v>9.1991808835192188E-2</v>
      </c>
      <c r="R34" s="23">
        <f t="shared" si="14"/>
        <v>18.554701846153847</v>
      </c>
      <c r="S34" s="23">
        <f t="shared" si="15"/>
        <v>0.45995904417596095</v>
      </c>
      <c r="T34" s="81">
        <f t="shared" si="16"/>
        <v>17.626966753846155</v>
      </c>
      <c r="U34" s="82">
        <f t="shared" si="17"/>
        <v>0.43696109196716287</v>
      </c>
      <c r="W34" s="36"/>
    </row>
    <row r="35" spans="1:23" x14ac:dyDescent="0.3">
      <c r="A35" s="16">
        <f t="shared" si="18"/>
        <v>27</v>
      </c>
      <c r="B35" s="60">
        <v>28342.68</v>
      </c>
      <c r="C35" s="61"/>
      <c r="D35" s="60">
        <f t="shared" si="0"/>
        <v>36664.090848</v>
      </c>
      <c r="E35" s="64">
        <f t="shared" si="1"/>
        <v>908.87907129169878</v>
      </c>
      <c r="F35" s="60">
        <f t="shared" si="2"/>
        <v>3055.3409040000001</v>
      </c>
      <c r="G35" s="64">
        <f t="shared" si="3"/>
        <v>75.739922607641574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18.554701846153847</v>
      </c>
      <c r="M35" s="82">
        <f t="shared" si="9"/>
        <v>0.45995904417596095</v>
      </c>
      <c r="N35" s="81">
        <f t="shared" si="10"/>
        <v>9.2773509230769236</v>
      </c>
      <c r="O35" s="82">
        <f t="shared" si="11"/>
        <v>0.22997952208798048</v>
      </c>
      <c r="P35" s="81">
        <f t="shared" si="12"/>
        <v>3.7109403692307694</v>
      </c>
      <c r="Q35" s="82">
        <f t="shared" si="13"/>
        <v>9.1991808835192188E-2</v>
      </c>
      <c r="R35" s="23">
        <f t="shared" si="14"/>
        <v>18.554701846153847</v>
      </c>
      <c r="S35" s="23">
        <f t="shared" si="15"/>
        <v>0.45995904417596095</v>
      </c>
      <c r="T35" s="81">
        <f t="shared" si="16"/>
        <v>17.626966753846155</v>
      </c>
      <c r="U35" s="82">
        <f t="shared" si="17"/>
        <v>0.43696109196716287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3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F11:G11"/>
    <mergeCell ref="F12:G12"/>
    <mergeCell ref="H8:I8"/>
    <mergeCell ref="H9:I9"/>
    <mergeCell ref="F19:G19"/>
    <mergeCell ref="F20:G20"/>
    <mergeCell ref="F21:G21"/>
    <mergeCell ref="F22:G22"/>
    <mergeCell ref="F23:G23"/>
    <mergeCell ref="F24:G24"/>
    <mergeCell ref="F13:G13"/>
    <mergeCell ref="F14:G14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85546875" style="1" bestFit="1" customWidth="1"/>
    <col min="24" max="16384" width="8.85546875" style="1"/>
  </cols>
  <sheetData>
    <row r="1" spans="1:23" ht="16.5" x14ac:dyDescent="0.3">
      <c r="A1" s="5" t="s">
        <v>60</v>
      </c>
      <c r="B1" s="5" t="s">
        <v>1</v>
      </c>
      <c r="C1" s="5" t="s">
        <v>53</v>
      </c>
      <c r="D1" s="5"/>
      <c r="E1" s="6"/>
      <c r="G1" s="7"/>
      <c r="H1" s="7"/>
      <c r="I1" s="2"/>
      <c r="N1" s="34">
        <f>D6</f>
        <v>42552</v>
      </c>
      <c r="Q1" s="8" t="s">
        <v>18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17037.73</v>
      </c>
      <c r="C8" s="61"/>
      <c r="D8" s="60">
        <f t="shared" ref="D8:D35" si="0">B8*$U$2</f>
        <v>22040.007528000002</v>
      </c>
      <c r="E8" s="64">
        <f t="shared" ref="E8:E35" si="1">D8/40.3399</f>
        <v>546.35751521446514</v>
      </c>
      <c r="F8" s="60">
        <f t="shared" ref="F8:F35" si="2">B8/12*$U$2</f>
        <v>1836.6672940000001</v>
      </c>
      <c r="G8" s="64">
        <f t="shared" ref="G8:G35" si="3">F8/40.3399</f>
        <v>45.529792934538762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11.153849963562754</v>
      </c>
      <c r="M8" s="82">
        <f t="shared" ref="M8:M35" si="9">L8/40.3399</f>
        <v>0.2764967182259439</v>
      </c>
      <c r="N8" s="81">
        <f t="shared" ref="N8:N35" si="10">L8/2</f>
        <v>5.5769249817813771</v>
      </c>
      <c r="O8" s="82">
        <f t="shared" ref="O8:O35" si="11">N8/40.3399</f>
        <v>0.13824835911297195</v>
      </c>
      <c r="P8" s="81">
        <f t="shared" ref="P8:P35" si="12">L8/5</f>
        <v>2.2307699927125508</v>
      </c>
      <c r="Q8" s="82">
        <f t="shared" ref="Q8:Q35" si="13">P8/40.3399</f>
        <v>5.5299343645188778E-2</v>
      </c>
      <c r="R8" s="23">
        <f t="shared" ref="R8:R35" si="14">(F8+H8)/1976*12</f>
        <v>11.751570412955466</v>
      </c>
      <c r="S8" s="23">
        <f t="shared" ref="S8:S35" si="15">R8/40.3399</f>
        <v>0.2913138211288443</v>
      </c>
      <c r="T8" s="81">
        <f t="shared" ref="T8:T35" si="16">D8/2080</f>
        <v>10.596157465384616</v>
      </c>
      <c r="U8" s="82">
        <f t="shared" ref="U8:U35" si="17">T8/40.3399</f>
        <v>0.26267188231464667</v>
      </c>
      <c r="W8" s="36"/>
    </row>
    <row r="9" spans="1:23" x14ac:dyDescent="0.3">
      <c r="A9" s="16">
        <f t="shared" ref="A9:A35" si="18">+A8+1</f>
        <v>1</v>
      </c>
      <c r="B9" s="60">
        <v>17736.689999999999</v>
      </c>
      <c r="C9" s="61"/>
      <c r="D9" s="60">
        <f t="shared" si="0"/>
        <v>22944.182184000001</v>
      </c>
      <c r="E9" s="64">
        <f t="shared" si="1"/>
        <v>568.77141946311224</v>
      </c>
      <c r="F9" s="60">
        <f t="shared" si="2"/>
        <v>1912.0151820000001</v>
      </c>
      <c r="G9" s="64">
        <f t="shared" si="3"/>
        <v>47.397618288592689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11.611428230769231</v>
      </c>
      <c r="M9" s="82">
        <f t="shared" si="9"/>
        <v>0.28783978717768838</v>
      </c>
      <c r="N9" s="81">
        <f t="shared" si="10"/>
        <v>5.8057141153846157</v>
      </c>
      <c r="O9" s="82">
        <f t="shared" si="11"/>
        <v>0.14391989358884419</v>
      </c>
      <c r="P9" s="81">
        <f t="shared" si="12"/>
        <v>2.3222856461538464</v>
      </c>
      <c r="Q9" s="82">
        <f t="shared" si="13"/>
        <v>5.7567957435537678E-2</v>
      </c>
      <c r="R9" s="23">
        <f t="shared" si="14"/>
        <v>12.209148680161945</v>
      </c>
      <c r="S9" s="23">
        <f t="shared" si="15"/>
        <v>0.30265689008058883</v>
      </c>
      <c r="T9" s="81">
        <f t="shared" si="16"/>
        <v>11.03085681923077</v>
      </c>
      <c r="U9" s="82">
        <f t="shared" si="17"/>
        <v>0.27344779781880396</v>
      </c>
      <c r="W9" s="36"/>
    </row>
    <row r="10" spans="1:23" x14ac:dyDescent="0.3">
      <c r="A10" s="16">
        <f t="shared" si="18"/>
        <v>2</v>
      </c>
      <c r="B10" s="60">
        <v>18435.650000000001</v>
      </c>
      <c r="C10" s="61"/>
      <c r="D10" s="60">
        <f t="shared" si="0"/>
        <v>23848.356840000004</v>
      </c>
      <c r="E10" s="64">
        <f t="shared" si="1"/>
        <v>591.18532371175945</v>
      </c>
      <c r="F10" s="60">
        <f t="shared" si="2"/>
        <v>1987.3630700000003</v>
      </c>
      <c r="G10" s="64">
        <f t="shared" si="3"/>
        <v>49.265443642646616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12.06900649797571</v>
      </c>
      <c r="M10" s="82">
        <f t="shared" si="9"/>
        <v>0.29918285612943291</v>
      </c>
      <c r="N10" s="81">
        <f t="shared" si="10"/>
        <v>6.0345032489878552</v>
      </c>
      <c r="O10" s="82">
        <f t="shared" si="11"/>
        <v>0.14959142806471645</v>
      </c>
      <c r="P10" s="81">
        <f t="shared" si="12"/>
        <v>2.4138012995951419</v>
      </c>
      <c r="Q10" s="82">
        <f t="shared" si="13"/>
        <v>5.9836571225886578E-2</v>
      </c>
      <c r="R10" s="23">
        <f t="shared" si="14"/>
        <v>12.666726947368423</v>
      </c>
      <c r="S10" s="23">
        <f t="shared" si="15"/>
        <v>0.3139999590323333</v>
      </c>
      <c r="T10" s="81">
        <f t="shared" si="16"/>
        <v>11.465556173076925</v>
      </c>
      <c r="U10" s="82">
        <f t="shared" si="17"/>
        <v>0.28422371332296126</v>
      </c>
      <c r="W10" s="36"/>
    </row>
    <row r="11" spans="1:23" x14ac:dyDescent="0.3">
      <c r="A11" s="16">
        <f t="shared" si="18"/>
        <v>3</v>
      </c>
      <c r="B11" s="60">
        <v>19134.62</v>
      </c>
      <c r="C11" s="61"/>
      <c r="D11" s="60">
        <f t="shared" si="0"/>
        <v>24752.544431999999</v>
      </c>
      <c r="E11" s="64">
        <f t="shared" si="1"/>
        <v>613.59954863547011</v>
      </c>
      <c r="F11" s="60">
        <f t="shared" si="2"/>
        <v>2062.7120359999999</v>
      </c>
      <c r="G11" s="64">
        <f t="shared" si="3"/>
        <v>51.133295719622502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12.526591311740891</v>
      </c>
      <c r="M11" s="82">
        <f t="shared" si="9"/>
        <v>0.31052608736612858</v>
      </c>
      <c r="N11" s="81">
        <f t="shared" si="10"/>
        <v>6.2632956558704453</v>
      </c>
      <c r="O11" s="82">
        <f t="shared" si="11"/>
        <v>0.15526304368306429</v>
      </c>
      <c r="P11" s="81">
        <f t="shared" si="12"/>
        <v>2.5053182623481782</v>
      </c>
      <c r="Q11" s="82">
        <f t="shared" si="13"/>
        <v>6.210521747322572E-2</v>
      </c>
      <c r="R11" s="23">
        <f t="shared" si="14"/>
        <v>13.124311761133605</v>
      </c>
      <c r="S11" s="23">
        <f t="shared" si="15"/>
        <v>0.32534319026902903</v>
      </c>
      <c r="T11" s="81">
        <f t="shared" si="16"/>
        <v>11.900261746153845</v>
      </c>
      <c r="U11" s="82">
        <f t="shared" si="17"/>
        <v>0.29499978299782215</v>
      </c>
      <c r="W11" s="36"/>
    </row>
    <row r="12" spans="1:23" x14ac:dyDescent="0.3">
      <c r="A12" s="16">
        <f t="shared" si="18"/>
        <v>4</v>
      </c>
      <c r="B12" s="60">
        <v>19833.580000000002</v>
      </c>
      <c r="C12" s="61"/>
      <c r="D12" s="60">
        <f t="shared" si="0"/>
        <v>25656.719088000005</v>
      </c>
      <c r="E12" s="64">
        <f t="shared" si="1"/>
        <v>636.01345288411733</v>
      </c>
      <c r="F12" s="60">
        <f t="shared" si="2"/>
        <v>2138.0599240000001</v>
      </c>
      <c r="G12" s="64">
        <f t="shared" si="3"/>
        <v>53.001121073676437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12.984169578947371</v>
      </c>
      <c r="M12" s="82">
        <f t="shared" si="9"/>
        <v>0.32186915631787316</v>
      </c>
      <c r="N12" s="81">
        <f t="shared" si="10"/>
        <v>6.4920847894736857</v>
      </c>
      <c r="O12" s="82">
        <f t="shared" si="11"/>
        <v>0.16093457815893658</v>
      </c>
      <c r="P12" s="81">
        <f t="shared" si="12"/>
        <v>2.5968339157894742</v>
      </c>
      <c r="Q12" s="82">
        <f t="shared" si="13"/>
        <v>6.4373831263574627E-2</v>
      </c>
      <c r="R12" s="23">
        <f t="shared" si="14"/>
        <v>13.581890028340082</v>
      </c>
      <c r="S12" s="23">
        <f t="shared" si="15"/>
        <v>0.3366862592207735</v>
      </c>
      <c r="T12" s="81">
        <f t="shared" si="16"/>
        <v>12.334961100000003</v>
      </c>
      <c r="U12" s="82">
        <f t="shared" si="17"/>
        <v>0.3057756985019795</v>
      </c>
      <c r="W12" s="36"/>
    </row>
    <row r="13" spans="1:23" x14ac:dyDescent="0.3">
      <c r="A13" s="16">
        <f t="shared" si="18"/>
        <v>5</v>
      </c>
      <c r="B13" s="60">
        <v>19833.580000000002</v>
      </c>
      <c r="C13" s="61"/>
      <c r="D13" s="60">
        <f t="shared" si="0"/>
        <v>25656.719088000005</v>
      </c>
      <c r="E13" s="64">
        <f t="shared" si="1"/>
        <v>636.01345288411733</v>
      </c>
      <c r="F13" s="60">
        <f t="shared" si="2"/>
        <v>2138.0599240000001</v>
      </c>
      <c r="G13" s="64">
        <f t="shared" si="3"/>
        <v>53.001121073676437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12.984169578947371</v>
      </c>
      <c r="M13" s="82">
        <f t="shared" si="9"/>
        <v>0.32186915631787316</v>
      </c>
      <c r="N13" s="81">
        <f t="shared" si="10"/>
        <v>6.4920847894736857</v>
      </c>
      <c r="O13" s="82">
        <f t="shared" si="11"/>
        <v>0.16093457815893658</v>
      </c>
      <c r="P13" s="81">
        <f t="shared" si="12"/>
        <v>2.5968339157894742</v>
      </c>
      <c r="Q13" s="82">
        <f t="shared" si="13"/>
        <v>6.4373831263574627E-2</v>
      </c>
      <c r="R13" s="23">
        <f t="shared" si="14"/>
        <v>13.581890028340082</v>
      </c>
      <c r="S13" s="23">
        <f t="shared" si="15"/>
        <v>0.3366862592207735</v>
      </c>
      <c r="T13" s="81">
        <f t="shared" si="16"/>
        <v>12.334961100000003</v>
      </c>
      <c r="U13" s="82">
        <f t="shared" si="17"/>
        <v>0.3057756985019795</v>
      </c>
      <c r="W13" s="36"/>
    </row>
    <row r="14" spans="1:23" x14ac:dyDescent="0.3">
      <c r="A14" s="16">
        <f t="shared" si="18"/>
        <v>6</v>
      </c>
      <c r="B14" s="60">
        <v>20829.810000000001</v>
      </c>
      <c r="C14" s="61"/>
      <c r="D14" s="60">
        <f t="shared" si="0"/>
        <v>26945.442216000003</v>
      </c>
      <c r="E14" s="64">
        <f t="shared" si="1"/>
        <v>667.96006474978878</v>
      </c>
      <c r="F14" s="60">
        <f t="shared" si="2"/>
        <v>2245.4535180000003</v>
      </c>
      <c r="G14" s="64">
        <f t="shared" si="3"/>
        <v>55.663338729149061</v>
      </c>
      <c r="H14" s="60">
        <f t="shared" si="4"/>
        <v>49.211778000000002</v>
      </c>
      <c r="I14" s="64">
        <f t="shared" si="5"/>
        <v>1.2199281108778157</v>
      </c>
      <c r="J14" s="60">
        <f t="shared" si="6"/>
        <v>24.606427999999998</v>
      </c>
      <c r="K14" s="64">
        <f t="shared" si="7"/>
        <v>0.60997741689989304</v>
      </c>
      <c r="L14" s="81">
        <f t="shared" si="8"/>
        <v>13.636357396761134</v>
      </c>
      <c r="M14" s="82">
        <f t="shared" si="9"/>
        <v>0.33803647001507525</v>
      </c>
      <c r="N14" s="81">
        <f t="shared" si="10"/>
        <v>6.8181786983805672</v>
      </c>
      <c r="O14" s="82">
        <f t="shared" si="11"/>
        <v>0.16901823500753763</v>
      </c>
      <c r="P14" s="81">
        <f t="shared" si="12"/>
        <v>2.7272714793522268</v>
      </c>
      <c r="Q14" s="82">
        <f t="shared" si="13"/>
        <v>6.7607294003015045E-2</v>
      </c>
      <c r="R14" s="23">
        <f t="shared" si="14"/>
        <v>13.935214348178139</v>
      </c>
      <c r="S14" s="23">
        <f t="shared" si="15"/>
        <v>0.34544494032404988</v>
      </c>
      <c r="T14" s="81">
        <f t="shared" si="16"/>
        <v>12.954539526923078</v>
      </c>
      <c r="U14" s="82">
        <f t="shared" si="17"/>
        <v>0.3211346465143215</v>
      </c>
      <c r="W14" s="36"/>
    </row>
    <row r="15" spans="1:23" x14ac:dyDescent="0.3">
      <c r="A15" s="16">
        <f t="shared" si="18"/>
        <v>7</v>
      </c>
      <c r="B15" s="60">
        <v>20829.810000000001</v>
      </c>
      <c r="C15" s="61"/>
      <c r="D15" s="60">
        <f t="shared" si="0"/>
        <v>26945.442216000003</v>
      </c>
      <c r="E15" s="64">
        <f t="shared" si="1"/>
        <v>667.96006474978878</v>
      </c>
      <c r="F15" s="60">
        <f t="shared" si="2"/>
        <v>2245.4535180000003</v>
      </c>
      <c r="G15" s="64">
        <f t="shared" si="3"/>
        <v>55.663338729149061</v>
      </c>
      <c r="H15" s="60">
        <f t="shared" si="4"/>
        <v>49.211778000000002</v>
      </c>
      <c r="I15" s="64">
        <f t="shared" si="5"/>
        <v>1.2199281108778157</v>
      </c>
      <c r="J15" s="60">
        <f t="shared" si="6"/>
        <v>24.606427999999998</v>
      </c>
      <c r="K15" s="64">
        <f t="shared" si="7"/>
        <v>0.60997741689989304</v>
      </c>
      <c r="L15" s="81">
        <f t="shared" si="8"/>
        <v>13.636357396761134</v>
      </c>
      <c r="M15" s="82">
        <f t="shared" si="9"/>
        <v>0.33803647001507525</v>
      </c>
      <c r="N15" s="81">
        <f t="shared" si="10"/>
        <v>6.8181786983805672</v>
      </c>
      <c r="O15" s="82">
        <f t="shared" si="11"/>
        <v>0.16901823500753763</v>
      </c>
      <c r="P15" s="81">
        <f t="shared" si="12"/>
        <v>2.7272714793522268</v>
      </c>
      <c r="Q15" s="82">
        <f t="shared" si="13"/>
        <v>6.7607294003015045E-2</v>
      </c>
      <c r="R15" s="23">
        <f t="shared" si="14"/>
        <v>13.935214348178139</v>
      </c>
      <c r="S15" s="23">
        <f t="shared" si="15"/>
        <v>0.34544494032404988</v>
      </c>
      <c r="T15" s="81">
        <f t="shared" si="16"/>
        <v>12.954539526923078</v>
      </c>
      <c r="U15" s="82">
        <f t="shared" si="17"/>
        <v>0.3211346465143215</v>
      </c>
      <c r="W15" s="36"/>
    </row>
    <row r="16" spans="1:23" x14ac:dyDescent="0.3">
      <c r="A16" s="16">
        <f t="shared" si="18"/>
        <v>8</v>
      </c>
      <c r="B16" s="60">
        <v>21826.03</v>
      </c>
      <c r="C16" s="61"/>
      <c r="D16" s="60">
        <f t="shared" si="0"/>
        <v>28234.152408000002</v>
      </c>
      <c r="E16" s="64">
        <f t="shared" si="1"/>
        <v>699.90635594039657</v>
      </c>
      <c r="F16" s="60">
        <f t="shared" si="2"/>
        <v>2352.8460340000001</v>
      </c>
      <c r="G16" s="64">
        <f t="shared" si="3"/>
        <v>58.325529661699711</v>
      </c>
      <c r="H16" s="60">
        <f t="shared" si="4"/>
        <v>49.211778000000002</v>
      </c>
      <c r="I16" s="64">
        <f t="shared" si="5"/>
        <v>1.2199281108778157</v>
      </c>
      <c r="J16" s="60">
        <f t="shared" si="6"/>
        <v>24.606427999999998</v>
      </c>
      <c r="K16" s="64">
        <f t="shared" si="7"/>
        <v>0.60997741689989304</v>
      </c>
      <c r="L16" s="81">
        <f t="shared" si="8"/>
        <v>14.288538668016196</v>
      </c>
      <c r="M16" s="82">
        <f t="shared" si="9"/>
        <v>0.3542036214273262</v>
      </c>
      <c r="N16" s="81">
        <f t="shared" si="10"/>
        <v>7.144269334008098</v>
      </c>
      <c r="O16" s="82">
        <f t="shared" si="11"/>
        <v>0.1771018107136631</v>
      </c>
      <c r="P16" s="81">
        <f t="shared" si="12"/>
        <v>2.857707733603239</v>
      </c>
      <c r="Q16" s="82">
        <f t="shared" si="13"/>
        <v>7.0840724285465229E-2</v>
      </c>
      <c r="R16" s="23">
        <f t="shared" si="14"/>
        <v>14.587395619433199</v>
      </c>
      <c r="S16" s="23">
        <f t="shared" si="15"/>
        <v>0.36161209173630077</v>
      </c>
      <c r="T16" s="81">
        <f t="shared" si="16"/>
        <v>13.574111734615386</v>
      </c>
      <c r="U16" s="82">
        <f t="shared" si="17"/>
        <v>0.33649344035595985</v>
      </c>
      <c r="W16" s="36"/>
    </row>
    <row r="17" spans="1:23" x14ac:dyDescent="0.3">
      <c r="A17" s="16">
        <f t="shared" si="18"/>
        <v>9</v>
      </c>
      <c r="B17" s="60">
        <v>21826.03</v>
      </c>
      <c r="C17" s="61"/>
      <c r="D17" s="60">
        <f t="shared" si="0"/>
        <v>28234.152408000002</v>
      </c>
      <c r="E17" s="64">
        <f t="shared" si="1"/>
        <v>699.90635594039657</v>
      </c>
      <c r="F17" s="60">
        <f t="shared" si="2"/>
        <v>2352.8460340000001</v>
      </c>
      <c r="G17" s="64">
        <f t="shared" si="3"/>
        <v>58.325529661699711</v>
      </c>
      <c r="H17" s="60">
        <f t="shared" si="4"/>
        <v>49.211778000000002</v>
      </c>
      <c r="I17" s="64">
        <f t="shared" si="5"/>
        <v>1.2199281108778157</v>
      </c>
      <c r="J17" s="60">
        <f t="shared" si="6"/>
        <v>24.606427999999998</v>
      </c>
      <c r="K17" s="64">
        <f t="shared" si="7"/>
        <v>0.60997741689989304</v>
      </c>
      <c r="L17" s="81">
        <f t="shared" si="8"/>
        <v>14.288538668016196</v>
      </c>
      <c r="M17" s="82">
        <f t="shared" si="9"/>
        <v>0.3542036214273262</v>
      </c>
      <c r="N17" s="81">
        <f t="shared" si="10"/>
        <v>7.144269334008098</v>
      </c>
      <c r="O17" s="82">
        <f t="shared" si="11"/>
        <v>0.1771018107136631</v>
      </c>
      <c r="P17" s="81">
        <f t="shared" si="12"/>
        <v>2.857707733603239</v>
      </c>
      <c r="Q17" s="82">
        <f t="shared" si="13"/>
        <v>7.0840724285465229E-2</v>
      </c>
      <c r="R17" s="23">
        <f t="shared" si="14"/>
        <v>14.587395619433199</v>
      </c>
      <c r="S17" s="23">
        <f t="shared" si="15"/>
        <v>0.36161209173630077</v>
      </c>
      <c r="T17" s="81">
        <f t="shared" si="16"/>
        <v>13.574111734615386</v>
      </c>
      <c r="U17" s="82">
        <f t="shared" si="17"/>
        <v>0.33649344035595985</v>
      </c>
      <c r="W17" s="36"/>
    </row>
    <row r="18" spans="1:23" x14ac:dyDescent="0.3">
      <c r="A18" s="16">
        <f t="shared" si="18"/>
        <v>10</v>
      </c>
      <c r="B18" s="60">
        <v>22822.25</v>
      </c>
      <c r="C18" s="61"/>
      <c r="D18" s="60">
        <f t="shared" si="0"/>
        <v>29522.8626</v>
      </c>
      <c r="E18" s="64">
        <f t="shared" si="1"/>
        <v>731.85264713100435</v>
      </c>
      <c r="F18" s="60">
        <f t="shared" si="2"/>
        <v>2460.23855</v>
      </c>
      <c r="G18" s="64">
        <f t="shared" si="3"/>
        <v>60.987720594250355</v>
      </c>
      <c r="H18" s="60">
        <f t="shared" si="4"/>
        <v>31.680264000000111</v>
      </c>
      <c r="I18" s="64">
        <f t="shared" si="5"/>
        <v>0.78533323087067919</v>
      </c>
      <c r="J18" s="60">
        <f t="shared" si="6"/>
        <v>7.0749140000001098</v>
      </c>
      <c r="K18" s="64">
        <f t="shared" si="7"/>
        <v>0.17538253689275654</v>
      </c>
      <c r="L18" s="81">
        <f t="shared" si="8"/>
        <v>14.940719939271256</v>
      </c>
      <c r="M18" s="82">
        <f t="shared" si="9"/>
        <v>0.37037077283957709</v>
      </c>
      <c r="N18" s="81">
        <f t="shared" si="10"/>
        <v>7.470359969635628</v>
      </c>
      <c r="O18" s="82">
        <f t="shared" si="11"/>
        <v>0.18518538641978854</v>
      </c>
      <c r="P18" s="81">
        <f t="shared" si="12"/>
        <v>2.9881439878542513</v>
      </c>
      <c r="Q18" s="82">
        <f t="shared" si="13"/>
        <v>7.4074154567915426E-2</v>
      </c>
      <c r="R18" s="23">
        <f t="shared" si="14"/>
        <v>15.133110206477733</v>
      </c>
      <c r="S18" s="23">
        <f t="shared" si="15"/>
        <v>0.37514000298656497</v>
      </c>
      <c r="T18" s="81">
        <f t="shared" si="16"/>
        <v>14.193683942307693</v>
      </c>
      <c r="U18" s="82">
        <f t="shared" si="17"/>
        <v>0.35185223419759826</v>
      </c>
      <c r="W18" s="36"/>
    </row>
    <row r="19" spans="1:23" x14ac:dyDescent="0.3">
      <c r="A19" s="16">
        <f t="shared" si="18"/>
        <v>11</v>
      </c>
      <c r="B19" s="60">
        <v>22822.25</v>
      </c>
      <c r="C19" s="61"/>
      <c r="D19" s="60">
        <f t="shared" si="0"/>
        <v>29522.8626</v>
      </c>
      <c r="E19" s="64">
        <f t="shared" si="1"/>
        <v>731.85264713100435</v>
      </c>
      <c r="F19" s="60">
        <f t="shared" si="2"/>
        <v>2460.23855</v>
      </c>
      <c r="G19" s="64">
        <f t="shared" si="3"/>
        <v>60.987720594250355</v>
      </c>
      <c r="H19" s="60">
        <f t="shared" si="4"/>
        <v>31.680264000000111</v>
      </c>
      <c r="I19" s="64">
        <f t="shared" si="5"/>
        <v>0.78533323087067919</v>
      </c>
      <c r="J19" s="60">
        <f t="shared" si="6"/>
        <v>7.0749140000001098</v>
      </c>
      <c r="K19" s="64">
        <f t="shared" si="7"/>
        <v>0.17538253689275654</v>
      </c>
      <c r="L19" s="81">
        <f t="shared" si="8"/>
        <v>14.940719939271256</v>
      </c>
      <c r="M19" s="82">
        <f t="shared" si="9"/>
        <v>0.37037077283957709</v>
      </c>
      <c r="N19" s="81">
        <f t="shared" si="10"/>
        <v>7.470359969635628</v>
      </c>
      <c r="O19" s="82">
        <f t="shared" si="11"/>
        <v>0.18518538641978854</v>
      </c>
      <c r="P19" s="81">
        <f t="shared" si="12"/>
        <v>2.9881439878542513</v>
      </c>
      <c r="Q19" s="82">
        <f t="shared" si="13"/>
        <v>7.4074154567915426E-2</v>
      </c>
      <c r="R19" s="23">
        <f t="shared" si="14"/>
        <v>15.133110206477733</v>
      </c>
      <c r="S19" s="23">
        <f t="shared" si="15"/>
        <v>0.37514000298656497</v>
      </c>
      <c r="T19" s="81">
        <f t="shared" si="16"/>
        <v>14.193683942307693</v>
      </c>
      <c r="U19" s="82">
        <f t="shared" si="17"/>
        <v>0.35185223419759826</v>
      </c>
      <c r="W19" s="36"/>
    </row>
    <row r="20" spans="1:23" x14ac:dyDescent="0.3">
      <c r="A20" s="16">
        <f t="shared" si="18"/>
        <v>12</v>
      </c>
      <c r="B20" s="60">
        <v>23818.48</v>
      </c>
      <c r="C20" s="61"/>
      <c r="D20" s="60">
        <f t="shared" si="0"/>
        <v>30811.585728000002</v>
      </c>
      <c r="E20" s="64">
        <f t="shared" si="1"/>
        <v>763.7992589966758</v>
      </c>
      <c r="F20" s="60">
        <f t="shared" si="2"/>
        <v>2567.6321440000002</v>
      </c>
      <c r="G20" s="64">
        <f t="shared" si="3"/>
        <v>63.649938249722986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15.592907757085021</v>
      </c>
      <c r="M20" s="82">
        <f t="shared" si="9"/>
        <v>0.38653808653677924</v>
      </c>
      <c r="N20" s="81">
        <f t="shared" si="10"/>
        <v>7.7964538785425104</v>
      </c>
      <c r="O20" s="82">
        <f t="shared" si="11"/>
        <v>0.19326904326838962</v>
      </c>
      <c r="P20" s="81">
        <f t="shared" si="12"/>
        <v>3.1185815514170043</v>
      </c>
      <c r="Q20" s="82">
        <f t="shared" si="13"/>
        <v>7.7307617307355858E-2</v>
      </c>
      <c r="R20" s="23">
        <f t="shared" si="14"/>
        <v>15.592907757085023</v>
      </c>
      <c r="S20" s="23">
        <f t="shared" si="15"/>
        <v>0.38653808653677929</v>
      </c>
      <c r="T20" s="81">
        <f t="shared" si="16"/>
        <v>14.81326236923077</v>
      </c>
      <c r="U20" s="82">
        <f t="shared" si="17"/>
        <v>0.36721118220994031</v>
      </c>
      <c r="W20" s="36"/>
    </row>
    <row r="21" spans="1:23" x14ac:dyDescent="0.3">
      <c r="A21" s="16">
        <f t="shared" si="18"/>
        <v>13</v>
      </c>
      <c r="B21" s="60">
        <v>23818.48</v>
      </c>
      <c r="C21" s="61"/>
      <c r="D21" s="60">
        <f t="shared" si="0"/>
        <v>30811.585728000002</v>
      </c>
      <c r="E21" s="64">
        <f t="shared" si="1"/>
        <v>763.7992589966758</v>
      </c>
      <c r="F21" s="60">
        <f t="shared" si="2"/>
        <v>2567.6321440000002</v>
      </c>
      <c r="G21" s="64">
        <f t="shared" si="3"/>
        <v>63.649938249722986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15.592907757085021</v>
      </c>
      <c r="M21" s="82">
        <f t="shared" si="9"/>
        <v>0.38653808653677924</v>
      </c>
      <c r="N21" s="81">
        <f t="shared" si="10"/>
        <v>7.7964538785425104</v>
      </c>
      <c r="O21" s="82">
        <f t="shared" si="11"/>
        <v>0.19326904326838962</v>
      </c>
      <c r="P21" s="81">
        <f t="shared" si="12"/>
        <v>3.1185815514170043</v>
      </c>
      <c r="Q21" s="82">
        <f t="shared" si="13"/>
        <v>7.7307617307355858E-2</v>
      </c>
      <c r="R21" s="23">
        <f t="shared" si="14"/>
        <v>15.592907757085023</v>
      </c>
      <c r="S21" s="23">
        <f t="shared" si="15"/>
        <v>0.38653808653677929</v>
      </c>
      <c r="T21" s="81">
        <f t="shared" si="16"/>
        <v>14.81326236923077</v>
      </c>
      <c r="U21" s="82">
        <f t="shared" si="17"/>
        <v>0.36721118220994031</v>
      </c>
      <c r="W21" s="36"/>
    </row>
    <row r="22" spans="1:23" x14ac:dyDescent="0.3">
      <c r="A22" s="16">
        <f t="shared" si="18"/>
        <v>14</v>
      </c>
      <c r="B22" s="60">
        <v>24814.7</v>
      </c>
      <c r="C22" s="61"/>
      <c r="D22" s="60">
        <f t="shared" si="0"/>
        <v>32100.295920000004</v>
      </c>
      <c r="E22" s="64">
        <f t="shared" si="1"/>
        <v>795.7455501872837</v>
      </c>
      <c r="F22" s="60">
        <f t="shared" si="2"/>
        <v>2675.0246600000005</v>
      </c>
      <c r="G22" s="64">
        <f t="shared" si="3"/>
        <v>66.312129182273637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16.245089028340082</v>
      </c>
      <c r="M22" s="82">
        <f t="shared" si="9"/>
        <v>0.40270523794903018</v>
      </c>
      <c r="N22" s="81">
        <f t="shared" si="10"/>
        <v>8.1225445141700412</v>
      </c>
      <c r="O22" s="82">
        <f t="shared" si="11"/>
        <v>0.20135261897451509</v>
      </c>
      <c r="P22" s="81">
        <f t="shared" si="12"/>
        <v>3.2490178056680166</v>
      </c>
      <c r="Q22" s="82">
        <f t="shared" si="13"/>
        <v>8.0541047589806042E-2</v>
      </c>
      <c r="R22" s="23">
        <f t="shared" si="14"/>
        <v>16.245089028340082</v>
      </c>
      <c r="S22" s="23">
        <f t="shared" si="15"/>
        <v>0.40270523794903018</v>
      </c>
      <c r="T22" s="81">
        <f t="shared" si="16"/>
        <v>15.43283457692308</v>
      </c>
      <c r="U22" s="82">
        <f t="shared" si="17"/>
        <v>0.38256997605157872</v>
      </c>
      <c r="W22" s="36"/>
    </row>
    <row r="23" spans="1:23" x14ac:dyDescent="0.3">
      <c r="A23" s="16">
        <f t="shared" si="18"/>
        <v>15</v>
      </c>
      <c r="B23" s="60">
        <v>24814.7</v>
      </c>
      <c r="C23" s="61"/>
      <c r="D23" s="60">
        <f t="shared" si="0"/>
        <v>32100.295920000004</v>
      </c>
      <c r="E23" s="64">
        <f t="shared" si="1"/>
        <v>795.7455501872837</v>
      </c>
      <c r="F23" s="60">
        <f t="shared" si="2"/>
        <v>2675.0246600000005</v>
      </c>
      <c r="G23" s="64">
        <f t="shared" si="3"/>
        <v>66.312129182273637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16.245089028340082</v>
      </c>
      <c r="M23" s="82">
        <f t="shared" si="9"/>
        <v>0.40270523794903018</v>
      </c>
      <c r="N23" s="81">
        <f t="shared" si="10"/>
        <v>8.1225445141700412</v>
      </c>
      <c r="O23" s="82">
        <f t="shared" si="11"/>
        <v>0.20135261897451509</v>
      </c>
      <c r="P23" s="81">
        <f t="shared" si="12"/>
        <v>3.2490178056680166</v>
      </c>
      <c r="Q23" s="82">
        <f t="shared" si="13"/>
        <v>8.0541047589806042E-2</v>
      </c>
      <c r="R23" s="23">
        <f t="shared" si="14"/>
        <v>16.245089028340082</v>
      </c>
      <c r="S23" s="23">
        <f t="shared" si="15"/>
        <v>0.40270523794903018</v>
      </c>
      <c r="T23" s="81">
        <f t="shared" si="16"/>
        <v>15.43283457692308</v>
      </c>
      <c r="U23" s="82">
        <f t="shared" si="17"/>
        <v>0.38256997605157872</v>
      </c>
      <c r="W23" s="36"/>
    </row>
    <row r="24" spans="1:23" x14ac:dyDescent="0.3">
      <c r="A24" s="16">
        <f t="shared" si="18"/>
        <v>16</v>
      </c>
      <c r="B24" s="60">
        <v>25810.92</v>
      </c>
      <c r="C24" s="61"/>
      <c r="D24" s="60">
        <f t="shared" si="0"/>
        <v>33389.006112000003</v>
      </c>
      <c r="E24" s="64">
        <f t="shared" si="1"/>
        <v>827.69184137789148</v>
      </c>
      <c r="F24" s="60">
        <f t="shared" si="2"/>
        <v>2782.4171759999999</v>
      </c>
      <c r="G24" s="64">
        <f t="shared" si="3"/>
        <v>68.97432011482428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16.897270299595142</v>
      </c>
      <c r="M24" s="82">
        <f t="shared" si="9"/>
        <v>0.41887238936128107</v>
      </c>
      <c r="N24" s="81">
        <f t="shared" si="10"/>
        <v>8.4486351497975711</v>
      </c>
      <c r="O24" s="82">
        <f t="shared" si="11"/>
        <v>0.20943619468064054</v>
      </c>
      <c r="P24" s="81">
        <f t="shared" si="12"/>
        <v>3.3794540599190284</v>
      </c>
      <c r="Q24" s="82">
        <f t="shared" si="13"/>
        <v>8.3774477872256212E-2</v>
      </c>
      <c r="R24" s="23">
        <f t="shared" si="14"/>
        <v>16.897270299595142</v>
      </c>
      <c r="S24" s="23">
        <f t="shared" si="15"/>
        <v>0.41887238936128107</v>
      </c>
      <c r="T24" s="81">
        <f t="shared" si="16"/>
        <v>16.052406784615386</v>
      </c>
      <c r="U24" s="82">
        <f t="shared" si="17"/>
        <v>0.39792876989321702</v>
      </c>
      <c r="W24" s="36"/>
    </row>
    <row r="25" spans="1:23" x14ac:dyDescent="0.3">
      <c r="A25" s="16">
        <f t="shared" si="18"/>
        <v>17</v>
      </c>
      <c r="B25" s="60">
        <v>25810.92</v>
      </c>
      <c r="C25" s="61"/>
      <c r="D25" s="60">
        <f t="shared" si="0"/>
        <v>33389.006112000003</v>
      </c>
      <c r="E25" s="64">
        <f t="shared" si="1"/>
        <v>827.69184137789148</v>
      </c>
      <c r="F25" s="60">
        <f t="shared" si="2"/>
        <v>2782.4171759999999</v>
      </c>
      <c r="G25" s="64">
        <f t="shared" si="3"/>
        <v>68.97432011482428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16.897270299595142</v>
      </c>
      <c r="M25" s="82">
        <f t="shared" si="9"/>
        <v>0.41887238936128107</v>
      </c>
      <c r="N25" s="81">
        <f t="shared" si="10"/>
        <v>8.4486351497975711</v>
      </c>
      <c r="O25" s="82">
        <f t="shared" si="11"/>
        <v>0.20943619468064054</v>
      </c>
      <c r="P25" s="81">
        <f t="shared" si="12"/>
        <v>3.3794540599190284</v>
      </c>
      <c r="Q25" s="82">
        <f t="shared" si="13"/>
        <v>8.3774477872256212E-2</v>
      </c>
      <c r="R25" s="23">
        <f t="shared" si="14"/>
        <v>16.897270299595142</v>
      </c>
      <c r="S25" s="23">
        <f t="shared" si="15"/>
        <v>0.41887238936128107</v>
      </c>
      <c r="T25" s="81">
        <f t="shared" si="16"/>
        <v>16.052406784615386</v>
      </c>
      <c r="U25" s="82">
        <f t="shared" si="17"/>
        <v>0.39792876989321702</v>
      </c>
      <c r="W25" s="36"/>
    </row>
    <row r="26" spans="1:23" x14ac:dyDescent="0.3">
      <c r="A26" s="16">
        <f t="shared" si="18"/>
        <v>18</v>
      </c>
      <c r="B26" s="60">
        <v>26807.15</v>
      </c>
      <c r="C26" s="61"/>
      <c r="D26" s="60">
        <f t="shared" si="0"/>
        <v>34677.729240000001</v>
      </c>
      <c r="E26" s="64">
        <f t="shared" si="1"/>
        <v>859.63845324356282</v>
      </c>
      <c r="F26" s="60">
        <f t="shared" si="2"/>
        <v>2889.8107700000005</v>
      </c>
      <c r="G26" s="64">
        <f t="shared" si="3"/>
        <v>71.636537770296911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17.549458117408907</v>
      </c>
      <c r="M26" s="82">
        <f t="shared" si="9"/>
        <v>0.43503970305848322</v>
      </c>
      <c r="N26" s="81">
        <f t="shared" si="10"/>
        <v>8.7747290587044535</v>
      </c>
      <c r="O26" s="82">
        <f t="shared" si="11"/>
        <v>0.21751985152924161</v>
      </c>
      <c r="P26" s="81">
        <f t="shared" si="12"/>
        <v>3.5098916234817814</v>
      </c>
      <c r="Q26" s="82">
        <f t="shared" si="13"/>
        <v>8.7007940611696644E-2</v>
      </c>
      <c r="R26" s="23">
        <f t="shared" si="14"/>
        <v>17.549458117408911</v>
      </c>
      <c r="S26" s="23">
        <f t="shared" si="15"/>
        <v>0.43503970305848333</v>
      </c>
      <c r="T26" s="81">
        <f t="shared" si="16"/>
        <v>16.671985211538463</v>
      </c>
      <c r="U26" s="82">
        <f t="shared" si="17"/>
        <v>0.41328771790555907</v>
      </c>
      <c r="W26" s="36"/>
    </row>
    <row r="27" spans="1:23" x14ac:dyDescent="0.3">
      <c r="A27" s="16">
        <f t="shared" si="18"/>
        <v>19</v>
      </c>
      <c r="B27" s="60">
        <v>26807.15</v>
      </c>
      <c r="C27" s="61"/>
      <c r="D27" s="60">
        <f t="shared" si="0"/>
        <v>34677.729240000001</v>
      </c>
      <c r="E27" s="64">
        <f t="shared" si="1"/>
        <v>859.63845324356282</v>
      </c>
      <c r="F27" s="60">
        <f t="shared" si="2"/>
        <v>2889.8107700000005</v>
      </c>
      <c r="G27" s="64">
        <f t="shared" si="3"/>
        <v>71.636537770296911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17.549458117408907</v>
      </c>
      <c r="M27" s="82">
        <f t="shared" si="9"/>
        <v>0.43503970305848322</v>
      </c>
      <c r="N27" s="81">
        <f t="shared" si="10"/>
        <v>8.7747290587044535</v>
      </c>
      <c r="O27" s="82">
        <f t="shared" si="11"/>
        <v>0.21751985152924161</v>
      </c>
      <c r="P27" s="81">
        <f t="shared" si="12"/>
        <v>3.5098916234817814</v>
      </c>
      <c r="Q27" s="82">
        <f t="shared" si="13"/>
        <v>8.7007940611696644E-2</v>
      </c>
      <c r="R27" s="23">
        <f t="shared" si="14"/>
        <v>17.549458117408911</v>
      </c>
      <c r="S27" s="23">
        <f t="shared" si="15"/>
        <v>0.43503970305848333</v>
      </c>
      <c r="T27" s="81">
        <f t="shared" si="16"/>
        <v>16.671985211538463</v>
      </c>
      <c r="U27" s="82">
        <f t="shared" si="17"/>
        <v>0.41328771790555907</v>
      </c>
      <c r="W27" s="36"/>
    </row>
    <row r="28" spans="1:23" x14ac:dyDescent="0.3">
      <c r="A28" s="16">
        <f t="shared" si="18"/>
        <v>20</v>
      </c>
      <c r="B28" s="60">
        <v>27803.37</v>
      </c>
      <c r="C28" s="61"/>
      <c r="D28" s="60">
        <f t="shared" si="0"/>
        <v>35966.439431999999</v>
      </c>
      <c r="E28" s="64">
        <f t="shared" si="1"/>
        <v>891.5847444341706</v>
      </c>
      <c r="F28" s="60">
        <f t="shared" si="2"/>
        <v>2997.2032859999999</v>
      </c>
      <c r="G28" s="64">
        <f t="shared" si="3"/>
        <v>74.298728702847555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18.201639388663967</v>
      </c>
      <c r="M28" s="82">
        <f t="shared" si="9"/>
        <v>0.45120685447073411</v>
      </c>
      <c r="N28" s="81">
        <f t="shared" si="10"/>
        <v>9.1008196943319835</v>
      </c>
      <c r="O28" s="82">
        <f t="shared" si="11"/>
        <v>0.22560342723536705</v>
      </c>
      <c r="P28" s="81">
        <f t="shared" si="12"/>
        <v>3.6403278777327932</v>
      </c>
      <c r="Q28" s="82">
        <f t="shared" si="13"/>
        <v>9.0241370894146813E-2</v>
      </c>
      <c r="R28" s="23">
        <f t="shared" si="14"/>
        <v>18.201639388663967</v>
      </c>
      <c r="S28" s="23">
        <f t="shared" si="15"/>
        <v>0.45120685447073411</v>
      </c>
      <c r="T28" s="81">
        <f t="shared" si="16"/>
        <v>17.29155741923077</v>
      </c>
      <c r="U28" s="82">
        <f t="shared" si="17"/>
        <v>0.42864651174719742</v>
      </c>
      <c r="W28" s="36"/>
    </row>
    <row r="29" spans="1:23" x14ac:dyDescent="0.3">
      <c r="A29" s="16">
        <f t="shared" si="18"/>
        <v>21</v>
      </c>
      <c r="B29" s="60">
        <v>27803.37</v>
      </c>
      <c r="C29" s="61"/>
      <c r="D29" s="60">
        <f t="shared" si="0"/>
        <v>35966.439431999999</v>
      </c>
      <c r="E29" s="64">
        <f t="shared" si="1"/>
        <v>891.5847444341706</v>
      </c>
      <c r="F29" s="60">
        <f t="shared" si="2"/>
        <v>2997.2032859999999</v>
      </c>
      <c r="G29" s="64">
        <f t="shared" si="3"/>
        <v>74.298728702847555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18.201639388663967</v>
      </c>
      <c r="M29" s="82">
        <f t="shared" si="9"/>
        <v>0.45120685447073411</v>
      </c>
      <c r="N29" s="81">
        <f t="shared" si="10"/>
        <v>9.1008196943319835</v>
      </c>
      <c r="O29" s="82">
        <f t="shared" si="11"/>
        <v>0.22560342723536705</v>
      </c>
      <c r="P29" s="81">
        <f t="shared" si="12"/>
        <v>3.6403278777327932</v>
      </c>
      <c r="Q29" s="82">
        <f t="shared" si="13"/>
        <v>9.0241370894146813E-2</v>
      </c>
      <c r="R29" s="23">
        <f t="shared" si="14"/>
        <v>18.201639388663967</v>
      </c>
      <c r="S29" s="23">
        <f t="shared" si="15"/>
        <v>0.45120685447073411</v>
      </c>
      <c r="T29" s="81">
        <f t="shared" si="16"/>
        <v>17.29155741923077</v>
      </c>
      <c r="U29" s="82">
        <f t="shared" si="17"/>
        <v>0.42864651174719742</v>
      </c>
      <c r="W29" s="36"/>
    </row>
    <row r="30" spans="1:23" x14ac:dyDescent="0.3">
      <c r="A30" s="16">
        <f t="shared" si="18"/>
        <v>22</v>
      </c>
      <c r="B30" s="60">
        <v>28799.59</v>
      </c>
      <c r="C30" s="61"/>
      <c r="D30" s="60">
        <f t="shared" si="0"/>
        <v>37255.149624000005</v>
      </c>
      <c r="E30" s="64">
        <f t="shared" si="1"/>
        <v>923.53103562477861</v>
      </c>
      <c r="F30" s="60">
        <f t="shared" si="2"/>
        <v>3104.5958019999998</v>
      </c>
      <c r="G30" s="64">
        <f t="shared" si="3"/>
        <v>76.960919635398199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18.85382065991903</v>
      </c>
      <c r="M30" s="82">
        <f t="shared" si="9"/>
        <v>0.46737400588298511</v>
      </c>
      <c r="N30" s="81">
        <f t="shared" si="10"/>
        <v>9.4269103299595152</v>
      </c>
      <c r="O30" s="82">
        <f t="shared" si="11"/>
        <v>0.23368700294149256</v>
      </c>
      <c r="P30" s="81">
        <f t="shared" si="12"/>
        <v>3.7707641319838059</v>
      </c>
      <c r="Q30" s="82">
        <f t="shared" si="13"/>
        <v>9.3474801176597011E-2</v>
      </c>
      <c r="R30" s="23">
        <f t="shared" si="14"/>
        <v>18.853820659919027</v>
      </c>
      <c r="S30" s="23">
        <f t="shared" si="15"/>
        <v>0.467374005882985</v>
      </c>
      <c r="T30" s="81">
        <f t="shared" si="16"/>
        <v>17.911129626923078</v>
      </c>
      <c r="U30" s="82">
        <f t="shared" si="17"/>
        <v>0.44400530558883583</v>
      </c>
      <c r="W30" s="36"/>
    </row>
    <row r="31" spans="1:23" x14ac:dyDescent="0.3">
      <c r="A31" s="16">
        <f t="shared" si="18"/>
        <v>23</v>
      </c>
      <c r="B31" s="60">
        <v>29795.82</v>
      </c>
      <c r="C31" s="61"/>
      <c r="D31" s="60">
        <f t="shared" si="0"/>
        <v>38543.872752000003</v>
      </c>
      <c r="E31" s="64">
        <f t="shared" si="1"/>
        <v>955.47764749044995</v>
      </c>
      <c r="F31" s="60">
        <f t="shared" si="2"/>
        <v>3211.9893960000004</v>
      </c>
      <c r="G31" s="64">
        <f t="shared" si="3"/>
        <v>79.623137290870829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19.506008477732795</v>
      </c>
      <c r="M31" s="82">
        <f t="shared" si="9"/>
        <v>0.48354131958018726</v>
      </c>
      <c r="N31" s="81">
        <f t="shared" si="10"/>
        <v>9.7530042388663976</v>
      </c>
      <c r="O31" s="82">
        <f t="shared" si="11"/>
        <v>0.24177065979009363</v>
      </c>
      <c r="P31" s="81">
        <f t="shared" si="12"/>
        <v>3.9012016955465589</v>
      </c>
      <c r="Q31" s="82">
        <f t="shared" si="13"/>
        <v>9.6708263916037443E-2</v>
      </c>
      <c r="R31" s="23">
        <f t="shared" si="14"/>
        <v>19.506008477732795</v>
      </c>
      <c r="S31" s="23">
        <f t="shared" si="15"/>
        <v>0.48354131958018726</v>
      </c>
      <c r="T31" s="81">
        <f t="shared" si="16"/>
        <v>18.530708053846155</v>
      </c>
      <c r="U31" s="82">
        <f t="shared" si="17"/>
        <v>0.45936425360117789</v>
      </c>
      <c r="W31" s="36"/>
    </row>
    <row r="32" spans="1:23" x14ac:dyDescent="0.3">
      <c r="A32" s="16">
        <f t="shared" si="18"/>
        <v>24</v>
      </c>
      <c r="B32" s="60">
        <v>30792.04</v>
      </c>
      <c r="C32" s="61"/>
      <c r="D32" s="60">
        <f t="shared" si="0"/>
        <v>39832.582944000002</v>
      </c>
      <c r="E32" s="64">
        <f t="shared" si="1"/>
        <v>987.42393868105773</v>
      </c>
      <c r="F32" s="60">
        <f t="shared" si="2"/>
        <v>3319.3819120000003</v>
      </c>
      <c r="G32" s="64">
        <f t="shared" si="3"/>
        <v>82.285328223421487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20.158189748987855</v>
      </c>
      <c r="M32" s="82">
        <f t="shared" si="9"/>
        <v>0.49970847099243815</v>
      </c>
      <c r="N32" s="81">
        <f t="shared" si="10"/>
        <v>10.079094874493927</v>
      </c>
      <c r="O32" s="82">
        <f t="shared" si="11"/>
        <v>0.24985423549621907</v>
      </c>
      <c r="P32" s="81">
        <f t="shared" si="12"/>
        <v>4.0316379497975712</v>
      </c>
      <c r="Q32" s="82">
        <f t="shared" si="13"/>
        <v>9.9941694198487627E-2</v>
      </c>
      <c r="R32" s="23">
        <f t="shared" si="14"/>
        <v>20.158189748987855</v>
      </c>
      <c r="S32" s="23">
        <f t="shared" si="15"/>
        <v>0.49970847099243815</v>
      </c>
      <c r="T32" s="81">
        <f t="shared" si="16"/>
        <v>19.150280261538462</v>
      </c>
      <c r="U32" s="82">
        <f t="shared" si="17"/>
        <v>0.47472304744281624</v>
      </c>
      <c r="W32" s="36"/>
    </row>
    <row r="33" spans="1:23" x14ac:dyDescent="0.3">
      <c r="A33" s="16">
        <f t="shared" si="18"/>
        <v>25</v>
      </c>
      <c r="B33" s="60">
        <v>30792.04</v>
      </c>
      <c r="C33" s="61"/>
      <c r="D33" s="60">
        <f t="shared" si="0"/>
        <v>39832.582944000002</v>
      </c>
      <c r="E33" s="64">
        <f t="shared" si="1"/>
        <v>987.42393868105773</v>
      </c>
      <c r="F33" s="60">
        <f t="shared" si="2"/>
        <v>3319.3819120000003</v>
      </c>
      <c r="G33" s="64">
        <f t="shared" si="3"/>
        <v>82.285328223421487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20.158189748987855</v>
      </c>
      <c r="M33" s="82">
        <f t="shared" si="9"/>
        <v>0.49970847099243815</v>
      </c>
      <c r="N33" s="81">
        <f t="shared" si="10"/>
        <v>10.079094874493927</v>
      </c>
      <c r="O33" s="82">
        <f t="shared" si="11"/>
        <v>0.24985423549621907</v>
      </c>
      <c r="P33" s="81">
        <f t="shared" si="12"/>
        <v>4.0316379497975712</v>
      </c>
      <c r="Q33" s="82">
        <f t="shared" si="13"/>
        <v>9.9941694198487627E-2</v>
      </c>
      <c r="R33" s="23">
        <f t="shared" si="14"/>
        <v>20.158189748987855</v>
      </c>
      <c r="S33" s="23">
        <f t="shared" si="15"/>
        <v>0.49970847099243815</v>
      </c>
      <c r="T33" s="81">
        <f t="shared" si="16"/>
        <v>19.150280261538462</v>
      </c>
      <c r="U33" s="82">
        <f t="shared" si="17"/>
        <v>0.47472304744281624</v>
      </c>
      <c r="W33" s="36"/>
    </row>
    <row r="34" spans="1:23" x14ac:dyDescent="0.3">
      <c r="A34" s="16">
        <f t="shared" si="18"/>
        <v>26</v>
      </c>
      <c r="B34" s="60">
        <v>30792.04</v>
      </c>
      <c r="C34" s="61"/>
      <c r="D34" s="60">
        <f t="shared" si="0"/>
        <v>39832.582944000002</v>
      </c>
      <c r="E34" s="64">
        <f t="shared" si="1"/>
        <v>987.42393868105773</v>
      </c>
      <c r="F34" s="60">
        <f t="shared" si="2"/>
        <v>3319.3819120000003</v>
      </c>
      <c r="G34" s="64">
        <f t="shared" si="3"/>
        <v>82.285328223421487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20.158189748987855</v>
      </c>
      <c r="M34" s="82">
        <f t="shared" si="9"/>
        <v>0.49970847099243815</v>
      </c>
      <c r="N34" s="81">
        <f t="shared" si="10"/>
        <v>10.079094874493927</v>
      </c>
      <c r="O34" s="82">
        <f t="shared" si="11"/>
        <v>0.24985423549621907</v>
      </c>
      <c r="P34" s="81">
        <f t="shared" si="12"/>
        <v>4.0316379497975712</v>
      </c>
      <c r="Q34" s="82">
        <f t="shared" si="13"/>
        <v>9.9941694198487627E-2</v>
      </c>
      <c r="R34" s="23">
        <f t="shared" si="14"/>
        <v>20.158189748987855</v>
      </c>
      <c r="S34" s="23">
        <f t="shared" si="15"/>
        <v>0.49970847099243815</v>
      </c>
      <c r="T34" s="81">
        <f t="shared" si="16"/>
        <v>19.150280261538462</v>
      </c>
      <c r="U34" s="82">
        <f t="shared" si="17"/>
        <v>0.47472304744281624</v>
      </c>
      <c r="W34" s="36"/>
    </row>
    <row r="35" spans="1:23" x14ac:dyDescent="0.3">
      <c r="A35" s="16">
        <f t="shared" si="18"/>
        <v>27</v>
      </c>
      <c r="B35" s="60">
        <v>30792.04</v>
      </c>
      <c r="C35" s="61"/>
      <c r="D35" s="60">
        <f t="shared" si="0"/>
        <v>39832.582944000002</v>
      </c>
      <c r="E35" s="64">
        <f t="shared" si="1"/>
        <v>987.42393868105773</v>
      </c>
      <c r="F35" s="60">
        <f t="shared" si="2"/>
        <v>3319.3819120000003</v>
      </c>
      <c r="G35" s="64">
        <f t="shared" si="3"/>
        <v>82.285328223421487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20.158189748987855</v>
      </c>
      <c r="M35" s="82">
        <f t="shared" si="9"/>
        <v>0.49970847099243815</v>
      </c>
      <c r="N35" s="81">
        <f t="shared" si="10"/>
        <v>10.079094874493927</v>
      </c>
      <c r="O35" s="82">
        <f t="shared" si="11"/>
        <v>0.24985423549621907</v>
      </c>
      <c r="P35" s="81">
        <f t="shared" si="12"/>
        <v>4.0316379497975712</v>
      </c>
      <c r="Q35" s="82">
        <f t="shared" si="13"/>
        <v>9.9941694198487627E-2</v>
      </c>
      <c r="R35" s="23">
        <f t="shared" si="14"/>
        <v>20.158189748987855</v>
      </c>
      <c r="S35" s="23">
        <f t="shared" si="15"/>
        <v>0.49970847099243815</v>
      </c>
      <c r="T35" s="81">
        <f t="shared" si="16"/>
        <v>19.150280261538462</v>
      </c>
      <c r="U35" s="82">
        <f t="shared" si="17"/>
        <v>0.47472304744281624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28515625" style="1" customWidth="1"/>
    <col min="24" max="16384" width="8.85546875" style="1"/>
  </cols>
  <sheetData>
    <row r="1" spans="1:23" ht="16.5" x14ac:dyDescent="0.3">
      <c r="A1" s="5" t="s">
        <v>22</v>
      </c>
      <c r="B1" s="5" t="s">
        <v>1</v>
      </c>
      <c r="C1" s="5" t="s">
        <v>54</v>
      </c>
      <c r="D1" s="5"/>
      <c r="E1" s="5"/>
      <c r="G1" s="5"/>
      <c r="H1" s="5"/>
      <c r="N1" s="34">
        <f>D6</f>
        <v>42552</v>
      </c>
      <c r="Q1" s="8" t="s">
        <v>21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19981.72</v>
      </c>
      <c r="C8" s="61"/>
      <c r="D8" s="60">
        <f t="shared" ref="D8:D35" si="0">B8*$U$2</f>
        <v>25848.352992000004</v>
      </c>
      <c r="E8" s="64">
        <f t="shared" ref="E8:E35" si="1">D8/40.3399</f>
        <v>640.76393327697895</v>
      </c>
      <c r="F8" s="60">
        <f t="shared" ref="F8:F35" si="2">B8/12*$U$2</f>
        <v>2154.0294160000003</v>
      </c>
      <c r="G8" s="64">
        <f t="shared" ref="G8:G35" si="3">F8/40.3399</f>
        <v>53.396994439748248</v>
      </c>
      <c r="H8" s="60">
        <f t="shared" ref="H8:H35" si="4">((B8&lt;19968.2)*913.03+(B8&gt;19968.2)*(B8&lt;20424.71)*(20424.71-B8+456.51)+(B8&gt;20424.71)*(B8&lt;22659.62)*456.51+(B8&gt;22659.62)*(B8&lt;23116.13)*(23116.13-B8))/12*$U$2</f>
        <v>96.966099999999784</v>
      </c>
      <c r="I8" s="64">
        <f t="shared" ref="I8:I35" si="5">H8/40.3399</f>
        <v>2.4037268312514355</v>
      </c>
      <c r="J8" s="60">
        <f t="shared" ref="J8:J35" si="6">((B8&lt;19968.2)*456.51+(B8&gt;19968.2)*(B8&lt;20196.46)*(20196.46-B8+228.26)+(B8&gt;20196.46)*(B8&lt;22659.62)*228.26+(B8&gt;22659.62)*(B8&lt;22887.88)*(22887.88-B8))/12*$U$2</f>
        <v>47.755399999999781</v>
      </c>
      <c r="K8" s="64">
        <f t="shared" ref="K8:K35" si="7">J8/40.3399</f>
        <v>1.1838254432955904</v>
      </c>
      <c r="L8" s="81">
        <f t="shared" ref="L8:L35" si="8">D8/1976</f>
        <v>13.081150299595144</v>
      </c>
      <c r="M8" s="82">
        <f t="shared" ref="M8:M35" si="9">L8/40.3399</f>
        <v>0.32427324558551568</v>
      </c>
      <c r="N8" s="81">
        <f t="shared" ref="N8:N35" si="10">L8/2</f>
        <v>6.5405751497975722</v>
      </c>
      <c r="O8" s="82">
        <f t="shared" ref="O8:O35" si="11">N8/40.3399</f>
        <v>0.16213662279275784</v>
      </c>
      <c r="P8" s="81">
        <f t="shared" ref="P8:P35" si="12">L8/5</f>
        <v>2.6162300599190287</v>
      </c>
      <c r="Q8" s="82">
        <f t="shared" ref="Q8:Q35" si="13">P8/40.3399</f>
        <v>6.4854649117103133E-2</v>
      </c>
      <c r="R8" s="23">
        <f t="shared" ref="R8:R35" si="14">(F8+H8)/1976*12</f>
        <v>13.670013255060729</v>
      </c>
      <c r="S8" s="23">
        <f t="shared" ref="S8:S35" si="15">R8/40.3399</f>
        <v>0.33887077694939077</v>
      </c>
      <c r="T8" s="81">
        <f t="shared" ref="T8:T35" si="16">D8/2080</f>
        <v>12.427092784615386</v>
      </c>
      <c r="U8" s="82">
        <f t="shared" ref="U8:U35" si="17">T8/40.3399</f>
        <v>0.30805958330623989</v>
      </c>
      <c r="W8" s="36"/>
    </row>
    <row r="9" spans="1:23" x14ac:dyDescent="0.3">
      <c r="A9" s="16">
        <f t="shared" ref="A9:A35" si="18">+A8+1</f>
        <v>1</v>
      </c>
      <c r="B9" s="60">
        <v>20362.330000000002</v>
      </c>
      <c r="C9" s="61"/>
      <c r="D9" s="60">
        <f t="shared" si="0"/>
        <v>26340.710088000003</v>
      </c>
      <c r="E9" s="64">
        <f t="shared" si="1"/>
        <v>652.96914687443461</v>
      </c>
      <c r="F9" s="60">
        <f t="shared" si="2"/>
        <v>2195.0591740000004</v>
      </c>
      <c r="G9" s="64">
        <f t="shared" si="3"/>
        <v>54.414095572869549</v>
      </c>
      <c r="H9" s="60">
        <f t="shared" si="4"/>
        <v>55.936341999999719</v>
      </c>
      <c r="I9" s="64">
        <f t="shared" si="5"/>
        <v>1.3866256981301321</v>
      </c>
      <c r="J9" s="60">
        <f t="shared" si="6"/>
        <v>24.606427999999998</v>
      </c>
      <c r="K9" s="64">
        <f t="shared" si="7"/>
        <v>0.60997741689989304</v>
      </c>
      <c r="L9" s="81">
        <f t="shared" si="8"/>
        <v>13.330318870445346</v>
      </c>
      <c r="M9" s="82">
        <f t="shared" si="9"/>
        <v>0.3304499731145924</v>
      </c>
      <c r="N9" s="81">
        <f t="shared" si="10"/>
        <v>6.6651594352226731</v>
      </c>
      <c r="O9" s="82">
        <f t="shared" si="11"/>
        <v>0.1652249865572962</v>
      </c>
      <c r="P9" s="81">
        <f t="shared" si="12"/>
        <v>2.6660637740890691</v>
      </c>
      <c r="Q9" s="82">
        <f t="shared" si="13"/>
        <v>6.608999462291848E-2</v>
      </c>
      <c r="R9" s="23">
        <f t="shared" si="14"/>
        <v>13.670013255060729</v>
      </c>
      <c r="S9" s="23">
        <f t="shared" si="15"/>
        <v>0.33887077694939077</v>
      </c>
      <c r="T9" s="81">
        <f t="shared" si="16"/>
        <v>12.663802926923079</v>
      </c>
      <c r="U9" s="82">
        <f t="shared" si="17"/>
        <v>0.31392747445886277</v>
      </c>
      <c r="W9" s="36"/>
    </row>
    <row r="10" spans="1:23" x14ac:dyDescent="0.3">
      <c r="A10" s="16">
        <f t="shared" si="18"/>
        <v>2</v>
      </c>
      <c r="B10" s="60">
        <v>20949.61</v>
      </c>
      <c r="C10" s="61"/>
      <c r="D10" s="60">
        <f t="shared" si="0"/>
        <v>27100.415496000001</v>
      </c>
      <c r="E10" s="64">
        <f t="shared" si="1"/>
        <v>671.80175201227576</v>
      </c>
      <c r="F10" s="60">
        <f t="shared" si="2"/>
        <v>2258.3679580000003</v>
      </c>
      <c r="G10" s="64">
        <f t="shared" si="3"/>
        <v>55.983479334356311</v>
      </c>
      <c r="H10" s="60">
        <f t="shared" si="4"/>
        <v>49.211778000000002</v>
      </c>
      <c r="I10" s="64">
        <f t="shared" si="5"/>
        <v>1.2199281108778157</v>
      </c>
      <c r="J10" s="60">
        <f t="shared" si="6"/>
        <v>24.606427999999998</v>
      </c>
      <c r="K10" s="64">
        <f t="shared" si="7"/>
        <v>0.60997741689989304</v>
      </c>
      <c r="L10" s="81">
        <f t="shared" si="8"/>
        <v>13.714785170040486</v>
      </c>
      <c r="M10" s="82">
        <f t="shared" si="9"/>
        <v>0.33998064373090875</v>
      </c>
      <c r="N10" s="81">
        <f t="shared" si="10"/>
        <v>6.8573925850202428</v>
      </c>
      <c r="O10" s="82">
        <f t="shared" si="11"/>
        <v>0.16999032186545437</v>
      </c>
      <c r="P10" s="81">
        <f t="shared" si="12"/>
        <v>2.7429570340080973</v>
      </c>
      <c r="Q10" s="82">
        <f t="shared" si="13"/>
        <v>6.7996128746181758E-2</v>
      </c>
      <c r="R10" s="23">
        <f t="shared" si="14"/>
        <v>14.013642121457492</v>
      </c>
      <c r="S10" s="23">
        <f t="shared" si="15"/>
        <v>0.34738911403988337</v>
      </c>
      <c r="T10" s="81">
        <f t="shared" si="16"/>
        <v>13.029045911538462</v>
      </c>
      <c r="U10" s="82">
        <f t="shared" si="17"/>
        <v>0.32298161154436333</v>
      </c>
      <c r="W10" s="36"/>
    </row>
    <row r="11" spans="1:23" x14ac:dyDescent="0.3">
      <c r="A11" s="16">
        <f t="shared" si="18"/>
        <v>3</v>
      </c>
      <c r="B11" s="60">
        <v>21743.88</v>
      </c>
      <c r="C11" s="61"/>
      <c r="D11" s="60">
        <f t="shared" si="0"/>
        <v>28127.883168000004</v>
      </c>
      <c r="E11" s="64">
        <f t="shared" si="1"/>
        <v>697.27201029253922</v>
      </c>
      <c r="F11" s="60">
        <f t="shared" si="2"/>
        <v>2343.990264</v>
      </c>
      <c r="G11" s="64">
        <f t="shared" si="3"/>
        <v>58.106000857711599</v>
      </c>
      <c r="H11" s="60">
        <f t="shared" si="4"/>
        <v>49.211778000000002</v>
      </c>
      <c r="I11" s="64">
        <f t="shared" si="5"/>
        <v>1.2199281108778157</v>
      </c>
      <c r="J11" s="60">
        <f t="shared" si="6"/>
        <v>24.606427999999998</v>
      </c>
      <c r="K11" s="64">
        <f t="shared" si="7"/>
        <v>0.60997741689989304</v>
      </c>
      <c r="L11" s="81">
        <f t="shared" si="8"/>
        <v>14.234758688259111</v>
      </c>
      <c r="M11" s="82">
        <f t="shared" si="9"/>
        <v>0.3528704505529045</v>
      </c>
      <c r="N11" s="81">
        <f t="shared" si="10"/>
        <v>7.1173793441295556</v>
      </c>
      <c r="O11" s="82">
        <f t="shared" si="11"/>
        <v>0.17643522527645225</v>
      </c>
      <c r="P11" s="81">
        <f t="shared" si="12"/>
        <v>2.8469517376518221</v>
      </c>
      <c r="Q11" s="82">
        <f t="shared" si="13"/>
        <v>7.0574090110580884E-2</v>
      </c>
      <c r="R11" s="23">
        <f t="shared" si="14"/>
        <v>14.533615639676112</v>
      </c>
      <c r="S11" s="23">
        <f t="shared" si="15"/>
        <v>0.36027892086187902</v>
      </c>
      <c r="T11" s="81">
        <f t="shared" si="16"/>
        <v>13.523020753846156</v>
      </c>
      <c r="U11" s="82">
        <f t="shared" si="17"/>
        <v>0.33522692802525927</v>
      </c>
      <c r="W11" s="36"/>
    </row>
    <row r="12" spans="1:23" x14ac:dyDescent="0.3">
      <c r="A12" s="16">
        <f t="shared" si="18"/>
        <v>4</v>
      </c>
      <c r="B12" s="60">
        <v>22538.16</v>
      </c>
      <c r="C12" s="61"/>
      <c r="D12" s="60">
        <f t="shared" si="0"/>
        <v>29155.363776000002</v>
      </c>
      <c r="E12" s="64">
        <f t="shared" si="1"/>
        <v>722.74258924786625</v>
      </c>
      <c r="F12" s="60">
        <f t="shared" si="2"/>
        <v>2429.613648</v>
      </c>
      <c r="G12" s="64">
        <f t="shared" si="3"/>
        <v>60.228549103988854</v>
      </c>
      <c r="H12" s="60">
        <f t="shared" si="4"/>
        <v>49.211778000000002</v>
      </c>
      <c r="I12" s="64">
        <f t="shared" si="5"/>
        <v>1.2199281108778157</v>
      </c>
      <c r="J12" s="60">
        <f t="shared" si="6"/>
        <v>24.606427999999998</v>
      </c>
      <c r="K12" s="64">
        <f t="shared" si="7"/>
        <v>0.60997741689989304</v>
      </c>
      <c r="L12" s="81">
        <f t="shared" si="8"/>
        <v>14.754738753036438</v>
      </c>
      <c r="M12" s="82">
        <f t="shared" si="9"/>
        <v>0.36576041965985134</v>
      </c>
      <c r="N12" s="81">
        <f t="shared" si="10"/>
        <v>7.3773693765182191</v>
      </c>
      <c r="O12" s="82">
        <f t="shared" si="11"/>
        <v>0.18288020982992567</v>
      </c>
      <c r="P12" s="81">
        <f t="shared" si="12"/>
        <v>2.9509477506072876</v>
      </c>
      <c r="Q12" s="82">
        <f t="shared" si="13"/>
        <v>7.3152083931970271E-2</v>
      </c>
      <c r="R12" s="23">
        <f t="shared" si="14"/>
        <v>15.053595704453441</v>
      </c>
      <c r="S12" s="23">
        <f t="shared" si="15"/>
        <v>0.37316888996882591</v>
      </c>
      <c r="T12" s="81">
        <f t="shared" si="16"/>
        <v>14.017001815384617</v>
      </c>
      <c r="U12" s="82">
        <f t="shared" si="17"/>
        <v>0.34747239867685881</v>
      </c>
      <c r="W12" s="36"/>
    </row>
    <row r="13" spans="1:23" x14ac:dyDescent="0.3">
      <c r="A13" s="16">
        <f t="shared" si="18"/>
        <v>5</v>
      </c>
      <c r="B13" s="60">
        <v>22538.16</v>
      </c>
      <c r="C13" s="61"/>
      <c r="D13" s="60">
        <f t="shared" si="0"/>
        <v>29155.363776000002</v>
      </c>
      <c r="E13" s="64">
        <f t="shared" si="1"/>
        <v>722.74258924786625</v>
      </c>
      <c r="F13" s="60">
        <f t="shared" si="2"/>
        <v>2429.613648</v>
      </c>
      <c r="G13" s="64">
        <f t="shared" si="3"/>
        <v>60.228549103988854</v>
      </c>
      <c r="H13" s="60">
        <f t="shared" si="4"/>
        <v>49.211778000000002</v>
      </c>
      <c r="I13" s="64">
        <f t="shared" si="5"/>
        <v>1.2199281108778157</v>
      </c>
      <c r="J13" s="60">
        <f t="shared" si="6"/>
        <v>24.606427999999998</v>
      </c>
      <c r="K13" s="64">
        <f t="shared" si="7"/>
        <v>0.60997741689989304</v>
      </c>
      <c r="L13" s="81">
        <f t="shared" si="8"/>
        <v>14.754738753036438</v>
      </c>
      <c r="M13" s="82">
        <f t="shared" si="9"/>
        <v>0.36576041965985134</v>
      </c>
      <c r="N13" s="81">
        <f t="shared" si="10"/>
        <v>7.3773693765182191</v>
      </c>
      <c r="O13" s="82">
        <f t="shared" si="11"/>
        <v>0.18288020982992567</v>
      </c>
      <c r="P13" s="81">
        <f t="shared" si="12"/>
        <v>2.9509477506072876</v>
      </c>
      <c r="Q13" s="82">
        <f t="shared" si="13"/>
        <v>7.3152083931970271E-2</v>
      </c>
      <c r="R13" s="23">
        <f t="shared" si="14"/>
        <v>15.053595704453441</v>
      </c>
      <c r="S13" s="23">
        <f t="shared" si="15"/>
        <v>0.37316888996882591</v>
      </c>
      <c r="T13" s="81">
        <f t="shared" si="16"/>
        <v>14.017001815384617</v>
      </c>
      <c r="U13" s="82">
        <f t="shared" si="17"/>
        <v>0.34747239867685881</v>
      </c>
      <c r="W13" s="36"/>
    </row>
    <row r="14" spans="1:23" x14ac:dyDescent="0.3">
      <c r="A14" s="16">
        <f t="shared" si="18"/>
        <v>6</v>
      </c>
      <c r="B14" s="60">
        <v>23670.23</v>
      </c>
      <c r="C14" s="61"/>
      <c r="D14" s="60">
        <f t="shared" si="0"/>
        <v>30619.809528000002</v>
      </c>
      <c r="E14" s="64">
        <f t="shared" si="1"/>
        <v>759.04525117811397</v>
      </c>
      <c r="F14" s="60">
        <f t="shared" si="2"/>
        <v>2551.6507940000001</v>
      </c>
      <c r="G14" s="64">
        <f t="shared" si="3"/>
        <v>63.2537709315095</v>
      </c>
      <c r="H14" s="60">
        <f t="shared" si="4"/>
        <v>0</v>
      </c>
      <c r="I14" s="64">
        <f t="shared" si="5"/>
        <v>0</v>
      </c>
      <c r="J14" s="60">
        <f t="shared" si="6"/>
        <v>0</v>
      </c>
      <c r="K14" s="64">
        <f t="shared" si="7"/>
        <v>0</v>
      </c>
      <c r="L14" s="81">
        <f t="shared" si="8"/>
        <v>15.495855024291499</v>
      </c>
      <c r="M14" s="82">
        <f t="shared" si="9"/>
        <v>0.38413221213467308</v>
      </c>
      <c r="N14" s="81">
        <f t="shared" si="10"/>
        <v>7.7479275121457496</v>
      </c>
      <c r="O14" s="82">
        <f t="shared" si="11"/>
        <v>0.19206610606733654</v>
      </c>
      <c r="P14" s="81">
        <f t="shared" si="12"/>
        <v>3.0991710048582997</v>
      </c>
      <c r="Q14" s="82">
        <f t="shared" si="13"/>
        <v>7.6826442426934621E-2</v>
      </c>
      <c r="R14" s="23">
        <f t="shared" si="14"/>
        <v>15.495855024291499</v>
      </c>
      <c r="S14" s="23">
        <f t="shared" si="15"/>
        <v>0.38413221213467308</v>
      </c>
      <c r="T14" s="81">
        <f t="shared" si="16"/>
        <v>14.721062273076924</v>
      </c>
      <c r="U14" s="82">
        <f t="shared" si="17"/>
        <v>0.36492560152793946</v>
      </c>
      <c r="W14" s="36"/>
    </row>
    <row r="15" spans="1:23" x14ac:dyDescent="0.3">
      <c r="A15" s="16">
        <f t="shared" si="18"/>
        <v>7</v>
      </c>
      <c r="B15" s="60">
        <v>24928.32</v>
      </c>
      <c r="C15" s="61"/>
      <c r="D15" s="60">
        <f t="shared" si="0"/>
        <v>32247.274752000001</v>
      </c>
      <c r="E15" s="64">
        <f t="shared" si="1"/>
        <v>799.38906026043696</v>
      </c>
      <c r="F15" s="60">
        <f t="shared" si="2"/>
        <v>2687.2728960000004</v>
      </c>
      <c r="G15" s="64">
        <f t="shared" si="3"/>
        <v>66.615755021703094</v>
      </c>
      <c r="H15" s="60">
        <f t="shared" si="4"/>
        <v>0</v>
      </c>
      <c r="I15" s="64">
        <f t="shared" si="5"/>
        <v>0</v>
      </c>
      <c r="J15" s="60">
        <f t="shared" si="6"/>
        <v>0</v>
      </c>
      <c r="K15" s="64">
        <f t="shared" si="7"/>
        <v>0</v>
      </c>
      <c r="L15" s="81">
        <f t="shared" si="8"/>
        <v>16.319471028340082</v>
      </c>
      <c r="M15" s="82">
        <f t="shared" si="9"/>
        <v>0.40454911956499851</v>
      </c>
      <c r="N15" s="81">
        <f t="shared" si="10"/>
        <v>8.1597355141700412</v>
      </c>
      <c r="O15" s="82">
        <f t="shared" si="11"/>
        <v>0.20227455978249925</v>
      </c>
      <c r="P15" s="81">
        <f t="shared" si="12"/>
        <v>3.2638942056680165</v>
      </c>
      <c r="Q15" s="82">
        <f t="shared" si="13"/>
        <v>8.0909823912999695E-2</v>
      </c>
      <c r="R15" s="23">
        <f t="shared" si="14"/>
        <v>16.319471028340082</v>
      </c>
      <c r="S15" s="23">
        <f t="shared" si="15"/>
        <v>0.40454911956499851</v>
      </c>
      <c r="T15" s="81">
        <f t="shared" si="16"/>
        <v>15.503497476923078</v>
      </c>
      <c r="U15" s="82">
        <f t="shared" si="17"/>
        <v>0.38432166358674857</v>
      </c>
      <c r="W15" s="36"/>
    </row>
    <row r="16" spans="1:23" x14ac:dyDescent="0.3">
      <c r="A16" s="16">
        <f t="shared" si="18"/>
        <v>8</v>
      </c>
      <c r="B16" s="60">
        <v>24928.32</v>
      </c>
      <c r="C16" s="61"/>
      <c r="D16" s="60">
        <f t="shared" si="0"/>
        <v>32247.274752000001</v>
      </c>
      <c r="E16" s="64">
        <f t="shared" si="1"/>
        <v>799.38906026043696</v>
      </c>
      <c r="F16" s="60">
        <f t="shared" si="2"/>
        <v>2687.2728960000004</v>
      </c>
      <c r="G16" s="64">
        <f t="shared" si="3"/>
        <v>66.615755021703094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16.319471028340082</v>
      </c>
      <c r="M16" s="82">
        <f t="shared" si="9"/>
        <v>0.40454911956499851</v>
      </c>
      <c r="N16" s="81">
        <f t="shared" si="10"/>
        <v>8.1597355141700412</v>
      </c>
      <c r="O16" s="82">
        <f t="shared" si="11"/>
        <v>0.20227455978249925</v>
      </c>
      <c r="P16" s="81">
        <f t="shared" si="12"/>
        <v>3.2638942056680165</v>
      </c>
      <c r="Q16" s="82">
        <f t="shared" si="13"/>
        <v>8.0909823912999695E-2</v>
      </c>
      <c r="R16" s="23">
        <f t="shared" si="14"/>
        <v>16.319471028340082</v>
      </c>
      <c r="S16" s="23">
        <f t="shared" si="15"/>
        <v>0.40454911956499851</v>
      </c>
      <c r="T16" s="81">
        <f t="shared" si="16"/>
        <v>15.503497476923078</v>
      </c>
      <c r="U16" s="82">
        <f t="shared" si="17"/>
        <v>0.38432166358674857</v>
      </c>
      <c r="W16" s="36"/>
    </row>
    <row r="17" spans="1:23" x14ac:dyDescent="0.3">
      <c r="A17" s="16">
        <f t="shared" si="18"/>
        <v>9</v>
      </c>
      <c r="B17" s="60">
        <v>25580.99</v>
      </c>
      <c r="C17" s="61"/>
      <c r="D17" s="60">
        <f t="shared" si="0"/>
        <v>33091.568664000006</v>
      </c>
      <c r="E17" s="64">
        <f t="shared" si="1"/>
        <v>820.31855963946384</v>
      </c>
      <c r="F17" s="60">
        <f t="shared" si="2"/>
        <v>2757.6307220000003</v>
      </c>
      <c r="G17" s="64">
        <f t="shared" si="3"/>
        <v>68.359879969955315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16.746745275303645</v>
      </c>
      <c r="M17" s="82">
        <f t="shared" si="9"/>
        <v>0.41514097147746143</v>
      </c>
      <c r="N17" s="81">
        <f t="shared" si="10"/>
        <v>8.3733726376518227</v>
      </c>
      <c r="O17" s="82">
        <f t="shared" si="11"/>
        <v>0.20757048573873071</v>
      </c>
      <c r="P17" s="81">
        <f t="shared" si="12"/>
        <v>3.349349055060729</v>
      </c>
      <c r="Q17" s="82">
        <f t="shared" si="13"/>
        <v>8.3028194295492283E-2</v>
      </c>
      <c r="R17" s="23">
        <f t="shared" si="14"/>
        <v>16.746745275303645</v>
      </c>
      <c r="S17" s="23">
        <f t="shared" si="15"/>
        <v>0.41514097147746143</v>
      </c>
      <c r="T17" s="81">
        <f t="shared" si="16"/>
        <v>15.909408011538464</v>
      </c>
      <c r="U17" s="82">
        <f t="shared" si="17"/>
        <v>0.39438392290358837</v>
      </c>
      <c r="W17" s="36"/>
    </row>
    <row r="18" spans="1:23" x14ac:dyDescent="0.3">
      <c r="A18" s="16">
        <f t="shared" si="18"/>
        <v>10</v>
      </c>
      <c r="B18" s="60">
        <v>25934.38</v>
      </c>
      <c r="C18" s="61"/>
      <c r="D18" s="60">
        <f t="shared" si="0"/>
        <v>33548.713968000004</v>
      </c>
      <c r="E18" s="64">
        <f t="shared" si="1"/>
        <v>831.65089571367321</v>
      </c>
      <c r="F18" s="60">
        <f t="shared" si="2"/>
        <v>2795.7261640000002</v>
      </c>
      <c r="G18" s="64">
        <f t="shared" si="3"/>
        <v>69.304241309472758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16.978094113360324</v>
      </c>
      <c r="M18" s="82">
        <f t="shared" si="9"/>
        <v>0.42087595936926775</v>
      </c>
      <c r="N18" s="81">
        <f t="shared" si="10"/>
        <v>8.4890470566801621</v>
      </c>
      <c r="O18" s="82">
        <f t="shared" si="11"/>
        <v>0.21043797968463387</v>
      </c>
      <c r="P18" s="81">
        <f t="shared" si="12"/>
        <v>3.3956188226720649</v>
      </c>
      <c r="Q18" s="82">
        <f t="shared" si="13"/>
        <v>8.4175191873853555E-2</v>
      </c>
      <c r="R18" s="23">
        <f t="shared" si="14"/>
        <v>16.978094113360324</v>
      </c>
      <c r="S18" s="23">
        <f t="shared" si="15"/>
        <v>0.42087595936926775</v>
      </c>
      <c r="T18" s="81">
        <f t="shared" si="16"/>
        <v>16.129189407692309</v>
      </c>
      <c r="U18" s="82">
        <f t="shared" si="17"/>
        <v>0.39983216140080435</v>
      </c>
      <c r="W18" s="36"/>
    </row>
    <row r="19" spans="1:23" x14ac:dyDescent="0.3">
      <c r="A19" s="16">
        <f t="shared" si="18"/>
        <v>11</v>
      </c>
      <c r="B19" s="60">
        <v>26233.279999999999</v>
      </c>
      <c r="C19" s="61"/>
      <c r="D19" s="60">
        <f t="shared" si="0"/>
        <v>33935.371008000002</v>
      </c>
      <c r="E19" s="64">
        <f t="shared" si="1"/>
        <v>841.23587336607181</v>
      </c>
      <c r="F19" s="60">
        <f t="shared" si="2"/>
        <v>2827.947584</v>
      </c>
      <c r="G19" s="64">
        <f t="shared" si="3"/>
        <v>70.102989447172646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17.17377075303644</v>
      </c>
      <c r="M19" s="82">
        <f t="shared" si="9"/>
        <v>0.42572665656177727</v>
      </c>
      <c r="N19" s="81">
        <f t="shared" si="10"/>
        <v>8.5868853765182198</v>
      </c>
      <c r="O19" s="82">
        <f t="shared" si="11"/>
        <v>0.21286332828088864</v>
      </c>
      <c r="P19" s="81">
        <f t="shared" si="12"/>
        <v>3.4347541506072878</v>
      </c>
      <c r="Q19" s="82">
        <f t="shared" si="13"/>
        <v>8.5145331312355452E-2</v>
      </c>
      <c r="R19" s="23">
        <f t="shared" si="14"/>
        <v>17.173770753036436</v>
      </c>
      <c r="S19" s="23">
        <f t="shared" si="15"/>
        <v>0.42572665656177722</v>
      </c>
      <c r="T19" s="81">
        <f t="shared" si="16"/>
        <v>16.315082215384617</v>
      </c>
      <c r="U19" s="82">
        <f t="shared" si="17"/>
        <v>0.40444032373368843</v>
      </c>
      <c r="W19" s="36"/>
    </row>
    <row r="20" spans="1:23" x14ac:dyDescent="0.3">
      <c r="A20" s="16">
        <f t="shared" si="18"/>
        <v>12</v>
      </c>
      <c r="B20" s="60">
        <v>27066.45</v>
      </c>
      <c r="C20" s="61"/>
      <c r="D20" s="60">
        <f t="shared" si="0"/>
        <v>35013.159720000003</v>
      </c>
      <c r="E20" s="64">
        <f t="shared" si="1"/>
        <v>867.95355764392082</v>
      </c>
      <c r="F20" s="60">
        <f t="shared" si="2"/>
        <v>2917.7633100000003</v>
      </c>
      <c r="G20" s="64">
        <f t="shared" si="3"/>
        <v>72.329463136993411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17.719210384615387</v>
      </c>
      <c r="M20" s="82">
        <f t="shared" si="9"/>
        <v>0.43924775184408954</v>
      </c>
      <c r="N20" s="81">
        <f t="shared" si="10"/>
        <v>8.8596051923076935</v>
      </c>
      <c r="O20" s="82">
        <f t="shared" si="11"/>
        <v>0.21962387592204477</v>
      </c>
      <c r="P20" s="81">
        <f t="shared" si="12"/>
        <v>3.5438420769230774</v>
      </c>
      <c r="Q20" s="82">
        <f t="shared" si="13"/>
        <v>8.7849550368817905E-2</v>
      </c>
      <c r="R20" s="23">
        <f t="shared" si="14"/>
        <v>17.719210384615387</v>
      </c>
      <c r="S20" s="23">
        <f t="shared" si="15"/>
        <v>0.43924775184408954</v>
      </c>
      <c r="T20" s="81">
        <f t="shared" si="16"/>
        <v>16.833249865384616</v>
      </c>
      <c r="U20" s="82">
        <f t="shared" si="17"/>
        <v>0.417285364251885</v>
      </c>
      <c r="W20" s="36"/>
    </row>
    <row r="21" spans="1:23" x14ac:dyDescent="0.3">
      <c r="A21" s="16">
        <f t="shared" si="18"/>
        <v>13</v>
      </c>
      <c r="B21" s="60">
        <v>27066.45</v>
      </c>
      <c r="C21" s="61"/>
      <c r="D21" s="60">
        <f t="shared" si="0"/>
        <v>35013.159720000003</v>
      </c>
      <c r="E21" s="64">
        <f t="shared" si="1"/>
        <v>867.95355764392082</v>
      </c>
      <c r="F21" s="60">
        <f t="shared" si="2"/>
        <v>2917.7633100000003</v>
      </c>
      <c r="G21" s="64">
        <f t="shared" si="3"/>
        <v>72.329463136993411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17.719210384615387</v>
      </c>
      <c r="M21" s="82">
        <f t="shared" si="9"/>
        <v>0.43924775184408954</v>
      </c>
      <c r="N21" s="81">
        <f t="shared" si="10"/>
        <v>8.8596051923076935</v>
      </c>
      <c r="O21" s="82">
        <f t="shared" si="11"/>
        <v>0.21962387592204477</v>
      </c>
      <c r="P21" s="81">
        <f t="shared" si="12"/>
        <v>3.5438420769230774</v>
      </c>
      <c r="Q21" s="82">
        <f t="shared" si="13"/>
        <v>8.7849550368817905E-2</v>
      </c>
      <c r="R21" s="23">
        <f t="shared" si="14"/>
        <v>17.719210384615387</v>
      </c>
      <c r="S21" s="23">
        <f t="shared" si="15"/>
        <v>0.43924775184408954</v>
      </c>
      <c r="T21" s="81">
        <f t="shared" si="16"/>
        <v>16.833249865384616</v>
      </c>
      <c r="U21" s="82">
        <f t="shared" si="17"/>
        <v>0.417285364251885</v>
      </c>
      <c r="W21" s="36"/>
    </row>
    <row r="22" spans="1:23" x14ac:dyDescent="0.3">
      <c r="A22" s="16">
        <f t="shared" si="18"/>
        <v>14</v>
      </c>
      <c r="B22" s="60">
        <v>28198.52</v>
      </c>
      <c r="C22" s="61"/>
      <c r="D22" s="60">
        <f t="shared" si="0"/>
        <v>36477.605472000003</v>
      </c>
      <c r="E22" s="64">
        <f t="shared" si="1"/>
        <v>904.25621957416854</v>
      </c>
      <c r="F22" s="60">
        <f t="shared" si="2"/>
        <v>3039.8004559999999</v>
      </c>
      <c r="G22" s="64">
        <f t="shared" si="3"/>
        <v>75.354684964514036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18.460326655870446</v>
      </c>
      <c r="M22" s="82">
        <f t="shared" si="9"/>
        <v>0.45761954431891122</v>
      </c>
      <c r="N22" s="81">
        <f t="shared" si="10"/>
        <v>9.2301633279352231</v>
      </c>
      <c r="O22" s="82">
        <f t="shared" si="11"/>
        <v>0.22880977215945561</v>
      </c>
      <c r="P22" s="81">
        <f t="shared" si="12"/>
        <v>3.6920653311740894</v>
      </c>
      <c r="Q22" s="82">
        <f t="shared" si="13"/>
        <v>9.1523908863782241E-2</v>
      </c>
      <c r="R22" s="23">
        <f t="shared" si="14"/>
        <v>18.460326655870446</v>
      </c>
      <c r="S22" s="23">
        <f t="shared" si="15"/>
        <v>0.45761954431891122</v>
      </c>
      <c r="T22" s="81">
        <f t="shared" si="16"/>
        <v>17.537310323076923</v>
      </c>
      <c r="U22" s="82">
        <f t="shared" si="17"/>
        <v>0.4347385671029656</v>
      </c>
      <c r="W22" s="36"/>
    </row>
    <row r="23" spans="1:23" x14ac:dyDescent="0.3">
      <c r="A23" s="16">
        <f t="shared" si="18"/>
        <v>15</v>
      </c>
      <c r="B23" s="60">
        <v>28198.52</v>
      </c>
      <c r="C23" s="61"/>
      <c r="D23" s="60">
        <f t="shared" si="0"/>
        <v>36477.605472000003</v>
      </c>
      <c r="E23" s="64">
        <f t="shared" si="1"/>
        <v>904.25621957416854</v>
      </c>
      <c r="F23" s="60">
        <f t="shared" si="2"/>
        <v>3039.8004559999999</v>
      </c>
      <c r="G23" s="64">
        <f t="shared" si="3"/>
        <v>75.354684964514036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18.460326655870446</v>
      </c>
      <c r="M23" s="82">
        <f t="shared" si="9"/>
        <v>0.45761954431891122</v>
      </c>
      <c r="N23" s="81">
        <f t="shared" si="10"/>
        <v>9.2301633279352231</v>
      </c>
      <c r="O23" s="82">
        <f t="shared" si="11"/>
        <v>0.22880977215945561</v>
      </c>
      <c r="P23" s="81">
        <f t="shared" si="12"/>
        <v>3.6920653311740894</v>
      </c>
      <c r="Q23" s="82">
        <f t="shared" si="13"/>
        <v>9.1523908863782241E-2</v>
      </c>
      <c r="R23" s="23">
        <f t="shared" si="14"/>
        <v>18.460326655870446</v>
      </c>
      <c r="S23" s="23">
        <f t="shared" si="15"/>
        <v>0.45761954431891122</v>
      </c>
      <c r="T23" s="81">
        <f t="shared" si="16"/>
        <v>17.537310323076923</v>
      </c>
      <c r="U23" s="82">
        <f t="shared" si="17"/>
        <v>0.4347385671029656</v>
      </c>
      <c r="W23" s="36"/>
    </row>
    <row r="24" spans="1:23" x14ac:dyDescent="0.3">
      <c r="A24" s="16">
        <f t="shared" si="18"/>
        <v>16</v>
      </c>
      <c r="B24" s="60">
        <v>29784.880000000001</v>
      </c>
      <c r="C24" s="61"/>
      <c r="D24" s="60">
        <f t="shared" si="0"/>
        <v>38529.720768000007</v>
      </c>
      <c r="E24" s="64">
        <f t="shared" si="1"/>
        <v>955.12682897082061</v>
      </c>
      <c r="F24" s="60">
        <f t="shared" si="2"/>
        <v>3210.8100640000002</v>
      </c>
      <c r="G24" s="64">
        <f t="shared" si="3"/>
        <v>79.593902414235046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19.498846542510126</v>
      </c>
      <c r="M24" s="82">
        <f t="shared" si="9"/>
        <v>0.48336377984353274</v>
      </c>
      <c r="N24" s="81">
        <f t="shared" si="10"/>
        <v>9.749423271255063</v>
      </c>
      <c r="O24" s="82">
        <f t="shared" si="11"/>
        <v>0.24168188992176637</v>
      </c>
      <c r="P24" s="81">
        <f t="shared" si="12"/>
        <v>3.8997693085020253</v>
      </c>
      <c r="Q24" s="82">
        <f t="shared" si="13"/>
        <v>9.6672755968706545E-2</v>
      </c>
      <c r="R24" s="23">
        <f t="shared" si="14"/>
        <v>19.498846542510123</v>
      </c>
      <c r="S24" s="23">
        <f t="shared" si="15"/>
        <v>0.48336377984353263</v>
      </c>
      <c r="T24" s="81">
        <f t="shared" si="16"/>
        <v>18.523904215384619</v>
      </c>
      <c r="U24" s="82">
        <f t="shared" si="17"/>
        <v>0.45919559085135608</v>
      </c>
      <c r="W24" s="36"/>
    </row>
    <row r="25" spans="1:23" x14ac:dyDescent="0.3">
      <c r="A25" s="16">
        <f t="shared" si="18"/>
        <v>17</v>
      </c>
      <c r="B25" s="60">
        <v>30437.17</v>
      </c>
      <c r="C25" s="61"/>
      <c r="D25" s="60">
        <f t="shared" si="0"/>
        <v>39373.523112000003</v>
      </c>
      <c r="E25" s="64">
        <f t="shared" si="1"/>
        <v>976.0441426974287</v>
      </c>
      <c r="F25" s="60">
        <f t="shared" si="2"/>
        <v>3281.1269260000004</v>
      </c>
      <c r="G25" s="64">
        <f t="shared" si="3"/>
        <v>81.337011891452391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19.925872020242917</v>
      </c>
      <c r="M25" s="82">
        <f t="shared" si="9"/>
        <v>0.49394946492784852</v>
      </c>
      <c r="N25" s="81">
        <f t="shared" si="10"/>
        <v>9.9629360101214584</v>
      </c>
      <c r="O25" s="82">
        <f t="shared" si="11"/>
        <v>0.24697473246392426</v>
      </c>
      <c r="P25" s="81">
        <f t="shared" si="12"/>
        <v>3.9851744040485833</v>
      </c>
      <c r="Q25" s="82">
        <f t="shared" si="13"/>
        <v>9.8789892985569699E-2</v>
      </c>
      <c r="R25" s="23">
        <f t="shared" si="14"/>
        <v>19.92587202024292</v>
      </c>
      <c r="S25" s="23">
        <f t="shared" si="15"/>
        <v>0.49394946492784864</v>
      </c>
      <c r="T25" s="81">
        <f t="shared" si="16"/>
        <v>18.929578419230772</v>
      </c>
      <c r="U25" s="82">
        <f t="shared" si="17"/>
        <v>0.46925199168145615</v>
      </c>
      <c r="W25" s="36"/>
    </row>
    <row r="26" spans="1:23" x14ac:dyDescent="0.3">
      <c r="A26" s="16">
        <f t="shared" si="18"/>
        <v>18</v>
      </c>
      <c r="B26" s="60">
        <v>31371.14</v>
      </c>
      <c r="C26" s="61"/>
      <c r="D26" s="60">
        <f t="shared" si="0"/>
        <v>40581.706704000004</v>
      </c>
      <c r="E26" s="64">
        <f t="shared" si="1"/>
        <v>1005.994231616836</v>
      </c>
      <c r="F26" s="60">
        <f t="shared" si="2"/>
        <v>3381.8088920000005</v>
      </c>
      <c r="G26" s="64">
        <f t="shared" si="3"/>
        <v>83.832852634736341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20.537300963562753</v>
      </c>
      <c r="M26" s="82">
        <f t="shared" si="9"/>
        <v>0.50910639251864165</v>
      </c>
      <c r="N26" s="81">
        <f t="shared" si="10"/>
        <v>10.268650481781377</v>
      </c>
      <c r="O26" s="82">
        <f t="shared" si="11"/>
        <v>0.25455319625932082</v>
      </c>
      <c r="P26" s="81">
        <f t="shared" si="12"/>
        <v>4.1074601927125505</v>
      </c>
      <c r="Q26" s="82">
        <f t="shared" si="13"/>
        <v>0.10182127850372832</v>
      </c>
      <c r="R26" s="23">
        <f t="shared" si="14"/>
        <v>20.537300963562757</v>
      </c>
      <c r="S26" s="23">
        <f t="shared" si="15"/>
        <v>0.50910639251864176</v>
      </c>
      <c r="T26" s="81">
        <f t="shared" si="16"/>
        <v>19.510435915384619</v>
      </c>
      <c r="U26" s="82">
        <f t="shared" si="17"/>
        <v>0.4836510728927097</v>
      </c>
      <c r="W26" s="36"/>
    </row>
    <row r="27" spans="1:23" x14ac:dyDescent="0.3">
      <c r="A27" s="16">
        <f t="shared" si="18"/>
        <v>19</v>
      </c>
      <c r="B27" s="60">
        <v>32023.43</v>
      </c>
      <c r="C27" s="61"/>
      <c r="D27" s="60">
        <f t="shared" si="0"/>
        <v>41425.509048</v>
      </c>
      <c r="E27" s="64">
        <f t="shared" si="1"/>
        <v>1026.911545343444</v>
      </c>
      <c r="F27" s="60">
        <f t="shared" si="2"/>
        <v>3452.1257540000006</v>
      </c>
      <c r="G27" s="64">
        <f t="shared" si="3"/>
        <v>85.575962111953686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20.964326441295547</v>
      </c>
      <c r="M27" s="82">
        <f t="shared" si="9"/>
        <v>0.51969207760295755</v>
      </c>
      <c r="N27" s="81">
        <f t="shared" si="10"/>
        <v>10.482163220647774</v>
      </c>
      <c r="O27" s="82">
        <f t="shared" si="11"/>
        <v>0.25984603880147877</v>
      </c>
      <c r="P27" s="81">
        <f t="shared" si="12"/>
        <v>4.1928652882591093</v>
      </c>
      <c r="Q27" s="82">
        <f t="shared" si="13"/>
        <v>0.10393841552059151</v>
      </c>
      <c r="R27" s="23">
        <f t="shared" si="14"/>
        <v>20.964326441295551</v>
      </c>
      <c r="S27" s="23">
        <f t="shared" si="15"/>
        <v>0.51969207760295766</v>
      </c>
      <c r="T27" s="81">
        <f t="shared" si="16"/>
        <v>19.916110119230769</v>
      </c>
      <c r="U27" s="82">
        <f t="shared" si="17"/>
        <v>0.49370747372280965</v>
      </c>
      <c r="W27" s="36"/>
    </row>
    <row r="28" spans="1:23" x14ac:dyDescent="0.3">
      <c r="A28" s="16">
        <f t="shared" si="18"/>
        <v>20</v>
      </c>
      <c r="B28" s="60">
        <v>32023.43</v>
      </c>
      <c r="C28" s="61"/>
      <c r="D28" s="60">
        <f t="shared" si="0"/>
        <v>41425.509048</v>
      </c>
      <c r="E28" s="64">
        <f t="shared" si="1"/>
        <v>1026.911545343444</v>
      </c>
      <c r="F28" s="60">
        <f t="shared" si="2"/>
        <v>3452.1257540000006</v>
      </c>
      <c r="G28" s="64">
        <f t="shared" si="3"/>
        <v>85.575962111953686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20.964326441295547</v>
      </c>
      <c r="M28" s="82">
        <f t="shared" si="9"/>
        <v>0.51969207760295755</v>
      </c>
      <c r="N28" s="81">
        <f t="shared" si="10"/>
        <v>10.482163220647774</v>
      </c>
      <c r="O28" s="82">
        <f t="shared" si="11"/>
        <v>0.25984603880147877</v>
      </c>
      <c r="P28" s="81">
        <f t="shared" si="12"/>
        <v>4.1928652882591093</v>
      </c>
      <c r="Q28" s="82">
        <f t="shared" si="13"/>
        <v>0.10393841552059151</v>
      </c>
      <c r="R28" s="23">
        <f t="shared" si="14"/>
        <v>20.964326441295551</v>
      </c>
      <c r="S28" s="23">
        <f t="shared" si="15"/>
        <v>0.51969207760295766</v>
      </c>
      <c r="T28" s="81">
        <f t="shared" si="16"/>
        <v>19.916110119230769</v>
      </c>
      <c r="U28" s="82">
        <f t="shared" si="17"/>
        <v>0.49370747372280965</v>
      </c>
      <c r="W28" s="36"/>
    </row>
    <row r="29" spans="1:23" x14ac:dyDescent="0.3">
      <c r="A29" s="16">
        <f t="shared" si="18"/>
        <v>21</v>
      </c>
      <c r="B29" s="60">
        <v>32675.72</v>
      </c>
      <c r="C29" s="61"/>
      <c r="D29" s="60">
        <f t="shared" si="0"/>
        <v>42269.311392000003</v>
      </c>
      <c r="E29" s="64">
        <f t="shared" si="1"/>
        <v>1047.8288590700522</v>
      </c>
      <c r="F29" s="60">
        <f t="shared" si="2"/>
        <v>3522.4426160000007</v>
      </c>
      <c r="G29" s="64">
        <f t="shared" si="3"/>
        <v>87.319071589171031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21.391351919028342</v>
      </c>
      <c r="M29" s="82">
        <f t="shared" si="9"/>
        <v>0.53027776268727345</v>
      </c>
      <c r="N29" s="81">
        <f t="shared" si="10"/>
        <v>10.695675959514171</v>
      </c>
      <c r="O29" s="82">
        <f t="shared" si="11"/>
        <v>0.26513888134363672</v>
      </c>
      <c r="P29" s="81">
        <f t="shared" si="12"/>
        <v>4.2782703838056682</v>
      </c>
      <c r="Q29" s="82">
        <f t="shared" si="13"/>
        <v>0.10605555253745469</v>
      </c>
      <c r="R29" s="23">
        <f t="shared" si="14"/>
        <v>21.391351919028345</v>
      </c>
      <c r="S29" s="23">
        <f t="shared" si="15"/>
        <v>0.53027776268727356</v>
      </c>
      <c r="T29" s="81">
        <f t="shared" si="16"/>
        <v>20.321784323076926</v>
      </c>
      <c r="U29" s="82">
        <f t="shared" si="17"/>
        <v>0.50376387455290983</v>
      </c>
      <c r="W29" s="36"/>
    </row>
    <row r="30" spans="1:23" x14ac:dyDescent="0.3">
      <c r="A30" s="16">
        <f t="shared" si="18"/>
        <v>22</v>
      </c>
      <c r="B30" s="60">
        <v>32726.81</v>
      </c>
      <c r="C30" s="61"/>
      <c r="D30" s="60">
        <f t="shared" si="0"/>
        <v>42335.401416000008</v>
      </c>
      <c r="E30" s="64">
        <f t="shared" si="1"/>
        <v>1049.4671879702232</v>
      </c>
      <c r="F30" s="60">
        <f t="shared" si="2"/>
        <v>3527.9501180000002</v>
      </c>
      <c r="G30" s="64">
        <f t="shared" si="3"/>
        <v>87.455598997518592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21.424798287449395</v>
      </c>
      <c r="M30" s="82">
        <f t="shared" si="9"/>
        <v>0.53110687650314936</v>
      </c>
      <c r="N30" s="81">
        <f t="shared" si="10"/>
        <v>10.712399143724697</v>
      </c>
      <c r="O30" s="82">
        <f t="shared" si="11"/>
        <v>0.26555343825157468</v>
      </c>
      <c r="P30" s="81">
        <f t="shared" si="12"/>
        <v>4.2849596574898792</v>
      </c>
      <c r="Q30" s="82">
        <f t="shared" si="13"/>
        <v>0.10622137530062987</v>
      </c>
      <c r="R30" s="23">
        <f t="shared" si="14"/>
        <v>21.424798287449391</v>
      </c>
      <c r="S30" s="23">
        <f t="shared" si="15"/>
        <v>0.53110687650314925</v>
      </c>
      <c r="T30" s="81">
        <f t="shared" si="16"/>
        <v>20.353558373076925</v>
      </c>
      <c r="U30" s="82">
        <f t="shared" si="17"/>
        <v>0.50455153267799191</v>
      </c>
      <c r="W30" s="36"/>
    </row>
    <row r="31" spans="1:23" x14ac:dyDescent="0.3">
      <c r="A31" s="16">
        <f t="shared" si="18"/>
        <v>23</v>
      </c>
      <c r="B31" s="60">
        <v>33858.879999999997</v>
      </c>
      <c r="C31" s="61"/>
      <c r="D31" s="60">
        <f t="shared" si="0"/>
        <v>43799.847168</v>
      </c>
      <c r="E31" s="64">
        <f t="shared" si="1"/>
        <v>1085.7698499004707</v>
      </c>
      <c r="F31" s="60">
        <f t="shared" si="2"/>
        <v>3649.9872640000003</v>
      </c>
      <c r="G31" s="64">
        <f t="shared" si="3"/>
        <v>90.480820825039231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22.165914558704454</v>
      </c>
      <c r="M31" s="82">
        <f t="shared" si="9"/>
        <v>0.54947866897797104</v>
      </c>
      <c r="N31" s="81">
        <f t="shared" si="10"/>
        <v>11.082957279352227</v>
      </c>
      <c r="O31" s="82">
        <f t="shared" si="11"/>
        <v>0.27473933448898552</v>
      </c>
      <c r="P31" s="81">
        <f t="shared" si="12"/>
        <v>4.4331829117408912</v>
      </c>
      <c r="Q31" s="82">
        <f t="shared" si="13"/>
        <v>0.10989573379559421</v>
      </c>
      <c r="R31" s="23">
        <f t="shared" si="14"/>
        <v>22.165914558704454</v>
      </c>
      <c r="S31" s="23">
        <f t="shared" si="15"/>
        <v>0.54947866897797104</v>
      </c>
      <c r="T31" s="81">
        <f t="shared" si="16"/>
        <v>21.057618830769229</v>
      </c>
      <c r="U31" s="82">
        <f t="shared" si="17"/>
        <v>0.52200473552907245</v>
      </c>
      <c r="W31" s="36"/>
    </row>
    <row r="32" spans="1:23" x14ac:dyDescent="0.3">
      <c r="A32" s="16">
        <f t="shared" si="18"/>
        <v>24</v>
      </c>
      <c r="B32" s="60">
        <v>34990.959999999999</v>
      </c>
      <c r="C32" s="61"/>
      <c r="D32" s="60">
        <f t="shared" si="0"/>
        <v>45264.305855999999</v>
      </c>
      <c r="E32" s="64">
        <f t="shared" si="1"/>
        <v>1122.0728325057821</v>
      </c>
      <c r="F32" s="60">
        <f t="shared" si="2"/>
        <v>3772.0254880000002</v>
      </c>
      <c r="G32" s="64">
        <f t="shared" si="3"/>
        <v>93.506069375481843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22.907037376518218</v>
      </c>
      <c r="M32" s="82">
        <f t="shared" si="9"/>
        <v>0.56785062373774398</v>
      </c>
      <c r="N32" s="81">
        <f t="shared" si="10"/>
        <v>11.453518688259109</v>
      </c>
      <c r="O32" s="82">
        <f t="shared" si="11"/>
        <v>0.28392531186887199</v>
      </c>
      <c r="P32" s="81">
        <f t="shared" si="12"/>
        <v>4.581407475303644</v>
      </c>
      <c r="Q32" s="82">
        <f t="shared" si="13"/>
        <v>0.11357012474754881</v>
      </c>
      <c r="R32" s="23">
        <f t="shared" si="14"/>
        <v>22.907037376518222</v>
      </c>
      <c r="S32" s="23">
        <f t="shared" si="15"/>
        <v>0.56785062373774409</v>
      </c>
      <c r="T32" s="81">
        <f t="shared" si="16"/>
        <v>21.761685507692306</v>
      </c>
      <c r="U32" s="82">
        <f t="shared" si="17"/>
        <v>0.53945809255085675</v>
      </c>
      <c r="W32" s="36"/>
    </row>
    <row r="33" spans="1:23" x14ac:dyDescent="0.3">
      <c r="A33" s="16">
        <f t="shared" si="18"/>
        <v>25</v>
      </c>
      <c r="B33" s="60">
        <v>34990.959999999999</v>
      </c>
      <c r="C33" s="61"/>
      <c r="D33" s="60">
        <f t="shared" si="0"/>
        <v>45264.305855999999</v>
      </c>
      <c r="E33" s="64">
        <f t="shared" si="1"/>
        <v>1122.0728325057821</v>
      </c>
      <c r="F33" s="60">
        <f t="shared" si="2"/>
        <v>3772.0254880000002</v>
      </c>
      <c r="G33" s="64">
        <f t="shared" si="3"/>
        <v>93.506069375481843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22.907037376518218</v>
      </c>
      <c r="M33" s="82">
        <f t="shared" si="9"/>
        <v>0.56785062373774398</v>
      </c>
      <c r="N33" s="81">
        <f t="shared" si="10"/>
        <v>11.453518688259109</v>
      </c>
      <c r="O33" s="82">
        <f t="shared" si="11"/>
        <v>0.28392531186887199</v>
      </c>
      <c r="P33" s="81">
        <f t="shared" si="12"/>
        <v>4.581407475303644</v>
      </c>
      <c r="Q33" s="82">
        <f t="shared" si="13"/>
        <v>0.11357012474754881</v>
      </c>
      <c r="R33" s="23">
        <f t="shared" si="14"/>
        <v>22.907037376518222</v>
      </c>
      <c r="S33" s="23">
        <f t="shared" si="15"/>
        <v>0.56785062373774409</v>
      </c>
      <c r="T33" s="81">
        <f t="shared" si="16"/>
        <v>21.761685507692306</v>
      </c>
      <c r="U33" s="82">
        <f t="shared" si="17"/>
        <v>0.53945809255085675</v>
      </c>
      <c r="W33" s="36"/>
    </row>
    <row r="34" spans="1:23" x14ac:dyDescent="0.3">
      <c r="A34" s="16">
        <f t="shared" si="18"/>
        <v>26</v>
      </c>
      <c r="B34" s="60">
        <v>34990.959999999999</v>
      </c>
      <c r="C34" s="61"/>
      <c r="D34" s="60">
        <f t="shared" si="0"/>
        <v>45264.305855999999</v>
      </c>
      <c r="E34" s="64">
        <f t="shared" si="1"/>
        <v>1122.0728325057821</v>
      </c>
      <c r="F34" s="60">
        <f t="shared" si="2"/>
        <v>3772.0254880000002</v>
      </c>
      <c r="G34" s="64">
        <f t="shared" si="3"/>
        <v>93.506069375481843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22.907037376518218</v>
      </c>
      <c r="M34" s="82">
        <f t="shared" si="9"/>
        <v>0.56785062373774398</v>
      </c>
      <c r="N34" s="81">
        <f t="shared" si="10"/>
        <v>11.453518688259109</v>
      </c>
      <c r="O34" s="82">
        <f t="shared" si="11"/>
        <v>0.28392531186887199</v>
      </c>
      <c r="P34" s="81">
        <f t="shared" si="12"/>
        <v>4.581407475303644</v>
      </c>
      <c r="Q34" s="82">
        <f t="shared" si="13"/>
        <v>0.11357012474754881</v>
      </c>
      <c r="R34" s="23">
        <f t="shared" si="14"/>
        <v>22.907037376518222</v>
      </c>
      <c r="S34" s="23">
        <f t="shared" si="15"/>
        <v>0.56785062373774409</v>
      </c>
      <c r="T34" s="81">
        <f t="shared" si="16"/>
        <v>21.761685507692306</v>
      </c>
      <c r="U34" s="82">
        <f t="shared" si="17"/>
        <v>0.53945809255085675</v>
      </c>
      <c r="W34" s="36"/>
    </row>
    <row r="35" spans="1:23" x14ac:dyDescent="0.3">
      <c r="A35" s="16">
        <f t="shared" si="18"/>
        <v>27</v>
      </c>
      <c r="B35" s="60">
        <v>34990.959999999999</v>
      </c>
      <c r="C35" s="61"/>
      <c r="D35" s="60">
        <f t="shared" si="0"/>
        <v>45264.305855999999</v>
      </c>
      <c r="E35" s="64">
        <f t="shared" si="1"/>
        <v>1122.0728325057821</v>
      </c>
      <c r="F35" s="60">
        <f t="shared" si="2"/>
        <v>3772.0254880000002</v>
      </c>
      <c r="G35" s="64">
        <f t="shared" si="3"/>
        <v>93.506069375481843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22.907037376518218</v>
      </c>
      <c r="M35" s="82">
        <f t="shared" si="9"/>
        <v>0.56785062373774398</v>
      </c>
      <c r="N35" s="81">
        <f t="shared" si="10"/>
        <v>11.453518688259109</v>
      </c>
      <c r="O35" s="82">
        <f t="shared" si="11"/>
        <v>0.28392531186887199</v>
      </c>
      <c r="P35" s="81">
        <f t="shared" si="12"/>
        <v>4.581407475303644</v>
      </c>
      <c r="Q35" s="82">
        <f t="shared" si="13"/>
        <v>0.11357012474754881</v>
      </c>
      <c r="R35" s="23">
        <f t="shared" si="14"/>
        <v>22.907037376518222</v>
      </c>
      <c r="S35" s="23">
        <f t="shared" si="15"/>
        <v>0.56785062373774409</v>
      </c>
      <c r="T35" s="81">
        <f t="shared" si="16"/>
        <v>21.761685507692306</v>
      </c>
      <c r="U35" s="82">
        <f t="shared" si="17"/>
        <v>0.53945809255085675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24</v>
      </c>
      <c r="B1" s="5" t="s">
        <v>1</v>
      </c>
      <c r="C1" s="5" t="s">
        <v>84</v>
      </c>
      <c r="D1" s="5"/>
      <c r="E1" s="5"/>
      <c r="G1" s="7"/>
      <c r="H1" s="7"/>
      <c r="I1" s="2"/>
      <c r="J1" s="2"/>
      <c r="K1" s="2"/>
      <c r="N1" s="34">
        <f>D6</f>
        <v>42552</v>
      </c>
      <c r="Q1" s="8" t="s">
        <v>23</v>
      </c>
    </row>
    <row r="2" spans="1:23" ht="16.5" x14ac:dyDescent="0.3">
      <c r="A2" s="8"/>
      <c r="F2" s="5"/>
      <c r="T2" s="59" t="s">
        <v>90</v>
      </c>
      <c r="U2" s="11">
        <f>'LOG4'!$U$2</f>
        <v>1.2936000000000001</v>
      </c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17037.73</v>
      </c>
      <c r="C8" s="61"/>
      <c r="D8" s="60">
        <f t="shared" ref="D8:D35" si="0">B8*$U$2</f>
        <v>22040.007528000002</v>
      </c>
      <c r="E8" s="64">
        <f t="shared" ref="E8:E35" si="1">D8/40.3399</f>
        <v>546.35751521446514</v>
      </c>
      <c r="F8" s="60">
        <f t="shared" ref="F8:F35" si="2">B8/12*$U$2</f>
        <v>1836.6672940000001</v>
      </c>
      <c r="G8" s="64">
        <f t="shared" ref="G8:G35" si="3">F8/40.3399</f>
        <v>45.529792934538762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11.153849963562754</v>
      </c>
      <c r="M8" s="82">
        <f t="shared" ref="M8:M35" si="9">L8/40.3399</f>
        <v>0.2764967182259439</v>
      </c>
      <c r="N8" s="81">
        <f t="shared" ref="N8:N35" si="10">L8/2</f>
        <v>5.5769249817813771</v>
      </c>
      <c r="O8" s="82">
        <f t="shared" ref="O8:O35" si="11">N8/40.3399</f>
        <v>0.13824835911297195</v>
      </c>
      <c r="P8" s="81">
        <f t="shared" ref="P8:P35" si="12">L8/5</f>
        <v>2.2307699927125508</v>
      </c>
      <c r="Q8" s="82">
        <f t="shared" ref="Q8:Q35" si="13">P8/40.3399</f>
        <v>5.5299343645188778E-2</v>
      </c>
      <c r="R8" s="23">
        <f t="shared" ref="R8:R35" si="14">(F8+H8)/1976*12</f>
        <v>11.751570412955466</v>
      </c>
      <c r="S8" s="23">
        <f t="shared" ref="S8:S35" si="15">R8/40.3399</f>
        <v>0.2913138211288443</v>
      </c>
      <c r="T8" s="81">
        <f t="shared" ref="T8:T35" si="16">D8/2080</f>
        <v>10.596157465384616</v>
      </c>
      <c r="U8" s="82">
        <f t="shared" ref="U8:U35" si="17">T8/40.3399</f>
        <v>0.26267188231464667</v>
      </c>
      <c r="W8" s="36"/>
    </row>
    <row r="9" spans="1:23" x14ac:dyDescent="0.3">
      <c r="A9" s="16">
        <f t="shared" ref="A9:A35" si="18">+A8+1</f>
        <v>1</v>
      </c>
      <c r="B9" s="60">
        <v>17736.689999999999</v>
      </c>
      <c r="C9" s="61"/>
      <c r="D9" s="60">
        <f t="shared" si="0"/>
        <v>22944.182184000001</v>
      </c>
      <c r="E9" s="64">
        <f t="shared" si="1"/>
        <v>568.77141946311224</v>
      </c>
      <c r="F9" s="60">
        <f t="shared" si="2"/>
        <v>1912.0151820000001</v>
      </c>
      <c r="G9" s="64">
        <f t="shared" si="3"/>
        <v>47.397618288592689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11.611428230769231</v>
      </c>
      <c r="M9" s="82">
        <f t="shared" si="9"/>
        <v>0.28783978717768838</v>
      </c>
      <c r="N9" s="81">
        <f t="shared" si="10"/>
        <v>5.8057141153846157</v>
      </c>
      <c r="O9" s="82">
        <f t="shared" si="11"/>
        <v>0.14391989358884419</v>
      </c>
      <c r="P9" s="81">
        <f t="shared" si="12"/>
        <v>2.3222856461538464</v>
      </c>
      <c r="Q9" s="82">
        <f t="shared" si="13"/>
        <v>5.7567957435537678E-2</v>
      </c>
      <c r="R9" s="23">
        <f t="shared" si="14"/>
        <v>12.209148680161945</v>
      </c>
      <c r="S9" s="23">
        <f t="shared" si="15"/>
        <v>0.30265689008058883</v>
      </c>
      <c r="T9" s="81">
        <f t="shared" si="16"/>
        <v>11.03085681923077</v>
      </c>
      <c r="U9" s="82">
        <f t="shared" si="17"/>
        <v>0.27344779781880396</v>
      </c>
      <c r="W9" s="36"/>
    </row>
    <row r="10" spans="1:23" x14ac:dyDescent="0.3">
      <c r="A10" s="16">
        <f t="shared" si="18"/>
        <v>2</v>
      </c>
      <c r="B10" s="60">
        <v>18435.650000000001</v>
      </c>
      <c r="C10" s="61"/>
      <c r="D10" s="60">
        <f t="shared" si="0"/>
        <v>23848.356840000004</v>
      </c>
      <c r="E10" s="64">
        <f t="shared" si="1"/>
        <v>591.18532371175945</v>
      </c>
      <c r="F10" s="60">
        <f t="shared" si="2"/>
        <v>1987.3630700000003</v>
      </c>
      <c r="G10" s="64">
        <f t="shared" si="3"/>
        <v>49.265443642646616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12.06900649797571</v>
      </c>
      <c r="M10" s="82">
        <f t="shared" si="9"/>
        <v>0.29918285612943291</v>
      </c>
      <c r="N10" s="81">
        <f t="shared" si="10"/>
        <v>6.0345032489878552</v>
      </c>
      <c r="O10" s="82">
        <f t="shared" si="11"/>
        <v>0.14959142806471645</v>
      </c>
      <c r="P10" s="81">
        <f t="shared" si="12"/>
        <v>2.4138012995951419</v>
      </c>
      <c r="Q10" s="82">
        <f t="shared" si="13"/>
        <v>5.9836571225886578E-2</v>
      </c>
      <c r="R10" s="23">
        <f t="shared" si="14"/>
        <v>12.666726947368423</v>
      </c>
      <c r="S10" s="23">
        <f t="shared" si="15"/>
        <v>0.3139999590323333</v>
      </c>
      <c r="T10" s="81">
        <f t="shared" si="16"/>
        <v>11.465556173076925</v>
      </c>
      <c r="U10" s="82">
        <f t="shared" si="17"/>
        <v>0.28422371332296126</v>
      </c>
      <c r="W10" s="36"/>
    </row>
    <row r="11" spans="1:23" x14ac:dyDescent="0.3">
      <c r="A11" s="16">
        <f t="shared" si="18"/>
        <v>3</v>
      </c>
      <c r="B11" s="60">
        <v>19134.62</v>
      </c>
      <c r="C11" s="61"/>
      <c r="D11" s="60">
        <f t="shared" si="0"/>
        <v>24752.544431999999</v>
      </c>
      <c r="E11" s="64">
        <f t="shared" si="1"/>
        <v>613.59954863547011</v>
      </c>
      <c r="F11" s="60">
        <f t="shared" si="2"/>
        <v>2062.7120359999999</v>
      </c>
      <c r="G11" s="64">
        <f t="shared" si="3"/>
        <v>51.133295719622502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12.526591311740891</v>
      </c>
      <c r="M11" s="82">
        <f t="shared" si="9"/>
        <v>0.31052608736612858</v>
      </c>
      <c r="N11" s="81">
        <f t="shared" si="10"/>
        <v>6.2632956558704453</v>
      </c>
      <c r="O11" s="82">
        <f t="shared" si="11"/>
        <v>0.15526304368306429</v>
      </c>
      <c r="P11" s="81">
        <f t="shared" si="12"/>
        <v>2.5053182623481782</v>
      </c>
      <c r="Q11" s="82">
        <f t="shared" si="13"/>
        <v>6.210521747322572E-2</v>
      </c>
      <c r="R11" s="23">
        <f t="shared" si="14"/>
        <v>13.124311761133605</v>
      </c>
      <c r="S11" s="23">
        <f t="shared" si="15"/>
        <v>0.32534319026902903</v>
      </c>
      <c r="T11" s="81">
        <f t="shared" si="16"/>
        <v>11.900261746153845</v>
      </c>
      <c r="U11" s="82">
        <f t="shared" si="17"/>
        <v>0.29499978299782215</v>
      </c>
      <c r="W11" s="36"/>
    </row>
    <row r="12" spans="1:23" x14ac:dyDescent="0.3">
      <c r="A12" s="16">
        <f t="shared" si="18"/>
        <v>4</v>
      </c>
      <c r="B12" s="60">
        <v>19833.580000000002</v>
      </c>
      <c r="C12" s="61"/>
      <c r="D12" s="60">
        <f t="shared" si="0"/>
        <v>25656.719088000005</v>
      </c>
      <c r="E12" s="64">
        <f t="shared" si="1"/>
        <v>636.01345288411733</v>
      </c>
      <c r="F12" s="60">
        <f t="shared" si="2"/>
        <v>2138.0599240000001</v>
      </c>
      <c r="G12" s="64">
        <f t="shared" si="3"/>
        <v>53.001121073676437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12.984169578947371</v>
      </c>
      <c r="M12" s="82">
        <f t="shared" si="9"/>
        <v>0.32186915631787316</v>
      </c>
      <c r="N12" s="81">
        <f t="shared" si="10"/>
        <v>6.4920847894736857</v>
      </c>
      <c r="O12" s="82">
        <f t="shared" si="11"/>
        <v>0.16093457815893658</v>
      </c>
      <c r="P12" s="81">
        <f t="shared" si="12"/>
        <v>2.5968339157894742</v>
      </c>
      <c r="Q12" s="82">
        <f t="shared" si="13"/>
        <v>6.4373831263574627E-2</v>
      </c>
      <c r="R12" s="23">
        <f t="shared" si="14"/>
        <v>13.581890028340082</v>
      </c>
      <c r="S12" s="23">
        <f t="shared" si="15"/>
        <v>0.3366862592207735</v>
      </c>
      <c r="T12" s="81">
        <f t="shared" si="16"/>
        <v>12.334961100000003</v>
      </c>
      <c r="U12" s="82">
        <f t="shared" si="17"/>
        <v>0.3057756985019795</v>
      </c>
      <c r="W12" s="36"/>
    </row>
    <row r="13" spans="1:23" x14ac:dyDescent="0.3">
      <c r="A13" s="16">
        <f t="shared" si="18"/>
        <v>5</v>
      </c>
      <c r="B13" s="60">
        <v>19833.580000000002</v>
      </c>
      <c r="C13" s="61"/>
      <c r="D13" s="60">
        <f t="shared" si="0"/>
        <v>25656.719088000005</v>
      </c>
      <c r="E13" s="64">
        <f t="shared" si="1"/>
        <v>636.01345288411733</v>
      </c>
      <c r="F13" s="60">
        <f t="shared" si="2"/>
        <v>2138.0599240000001</v>
      </c>
      <c r="G13" s="64">
        <f t="shared" si="3"/>
        <v>53.001121073676437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12.984169578947371</v>
      </c>
      <c r="M13" s="82">
        <f t="shared" si="9"/>
        <v>0.32186915631787316</v>
      </c>
      <c r="N13" s="81">
        <f t="shared" si="10"/>
        <v>6.4920847894736857</v>
      </c>
      <c r="O13" s="82">
        <f t="shared" si="11"/>
        <v>0.16093457815893658</v>
      </c>
      <c r="P13" s="81">
        <f t="shared" si="12"/>
        <v>2.5968339157894742</v>
      </c>
      <c r="Q13" s="82">
        <f t="shared" si="13"/>
        <v>6.4373831263574627E-2</v>
      </c>
      <c r="R13" s="23">
        <f t="shared" si="14"/>
        <v>13.581890028340082</v>
      </c>
      <c r="S13" s="23">
        <f t="shared" si="15"/>
        <v>0.3366862592207735</v>
      </c>
      <c r="T13" s="81">
        <f t="shared" si="16"/>
        <v>12.334961100000003</v>
      </c>
      <c r="U13" s="82">
        <f t="shared" si="17"/>
        <v>0.3057756985019795</v>
      </c>
      <c r="W13" s="36"/>
    </row>
    <row r="14" spans="1:23" x14ac:dyDescent="0.3">
      <c r="A14" s="16">
        <f t="shared" si="18"/>
        <v>6</v>
      </c>
      <c r="B14" s="60">
        <v>20829.810000000001</v>
      </c>
      <c r="C14" s="61"/>
      <c r="D14" s="60">
        <f t="shared" si="0"/>
        <v>26945.442216000003</v>
      </c>
      <c r="E14" s="64">
        <f t="shared" si="1"/>
        <v>667.96006474978878</v>
      </c>
      <c r="F14" s="60">
        <f t="shared" si="2"/>
        <v>2245.4535180000003</v>
      </c>
      <c r="G14" s="64">
        <f t="shared" si="3"/>
        <v>55.663338729149061</v>
      </c>
      <c r="H14" s="60">
        <f t="shared" si="4"/>
        <v>49.211778000000002</v>
      </c>
      <c r="I14" s="64">
        <f t="shared" si="5"/>
        <v>1.2199281108778157</v>
      </c>
      <c r="J14" s="60">
        <f t="shared" si="6"/>
        <v>24.606427999999998</v>
      </c>
      <c r="K14" s="64">
        <f t="shared" si="7"/>
        <v>0.60997741689989304</v>
      </c>
      <c r="L14" s="81">
        <f t="shared" si="8"/>
        <v>13.636357396761134</v>
      </c>
      <c r="M14" s="82">
        <f t="shared" si="9"/>
        <v>0.33803647001507525</v>
      </c>
      <c r="N14" s="81">
        <f t="shared" si="10"/>
        <v>6.8181786983805672</v>
      </c>
      <c r="O14" s="82">
        <f t="shared" si="11"/>
        <v>0.16901823500753763</v>
      </c>
      <c r="P14" s="81">
        <f t="shared" si="12"/>
        <v>2.7272714793522268</v>
      </c>
      <c r="Q14" s="82">
        <f t="shared" si="13"/>
        <v>6.7607294003015045E-2</v>
      </c>
      <c r="R14" s="23">
        <f t="shared" si="14"/>
        <v>13.935214348178139</v>
      </c>
      <c r="S14" s="23">
        <f t="shared" si="15"/>
        <v>0.34544494032404988</v>
      </c>
      <c r="T14" s="81">
        <f t="shared" si="16"/>
        <v>12.954539526923078</v>
      </c>
      <c r="U14" s="82">
        <f t="shared" si="17"/>
        <v>0.3211346465143215</v>
      </c>
      <c r="W14" s="36"/>
    </row>
    <row r="15" spans="1:23" x14ac:dyDescent="0.3">
      <c r="A15" s="16">
        <f t="shared" si="18"/>
        <v>7</v>
      </c>
      <c r="B15" s="60">
        <v>20829.810000000001</v>
      </c>
      <c r="C15" s="61"/>
      <c r="D15" s="60">
        <f t="shared" si="0"/>
        <v>26945.442216000003</v>
      </c>
      <c r="E15" s="64">
        <f t="shared" si="1"/>
        <v>667.96006474978878</v>
      </c>
      <c r="F15" s="60">
        <f t="shared" si="2"/>
        <v>2245.4535180000003</v>
      </c>
      <c r="G15" s="64">
        <f t="shared" si="3"/>
        <v>55.663338729149061</v>
      </c>
      <c r="H15" s="60">
        <f t="shared" si="4"/>
        <v>49.211778000000002</v>
      </c>
      <c r="I15" s="64">
        <f t="shared" si="5"/>
        <v>1.2199281108778157</v>
      </c>
      <c r="J15" s="60">
        <f t="shared" si="6"/>
        <v>24.606427999999998</v>
      </c>
      <c r="K15" s="64">
        <f t="shared" si="7"/>
        <v>0.60997741689989304</v>
      </c>
      <c r="L15" s="81">
        <f t="shared" si="8"/>
        <v>13.636357396761134</v>
      </c>
      <c r="M15" s="82">
        <f t="shared" si="9"/>
        <v>0.33803647001507525</v>
      </c>
      <c r="N15" s="81">
        <f t="shared" si="10"/>
        <v>6.8181786983805672</v>
      </c>
      <c r="O15" s="82">
        <f t="shared" si="11"/>
        <v>0.16901823500753763</v>
      </c>
      <c r="P15" s="81">
        <f t="shared" si="12"/>
        <v>2.7272714793522268</v>
      </c>
      <c r="Q15" s="82">
        <f t="shared" si="13"/>
        <v>6.7607294003015045E-2</v>
      </c>
      <c r="R15" s="23">
        <f t="shared" si="14"/>
        <v>13.935214348178139</v>
      </c>
      <c r="S15" s="23">
        <f t="shared" si="15"/>
        <v>0.34544494032404988</v>
      </c>
      <c r="T15" s="81">
        <f t="shared" si="16"/>
        <v>12.954539526923078</v>
      </c>
      <c r="U15" s="82">
        <f t="shared" si="17"/>
        <v>0.3211346465143215</v>
      </c>
      <c r="W15" s="36"/>
    </row>
    <row r="16" spans="1:23" x14ac:dyDescent="0.3">
      <c r="A16" s="16">
        <f t="shared" si="18"/>
        <v>8</v>
      </c>
      <c r="B16" s="60">
        <v>21826.03</v>
      </c>
      <c r="C16" s="61"/>
      <c r="D16" s="60">
        <f t="shared" si="0"/>
        <v>28234.152408000002</v>
      </c>
      <c r="E16" s="64">
        <f t="shared" si="1"/>
        <v>699.90635594039657</v>
      </c>
      <c r="F16" s="60">
        <f t="shared" si="2"/>
        <v>2352.8460340000001</v>
      </c>
      <c r="G16" s="64">
        <f t="shared" si="3"/>
        <v>58.325529661699711</v>
      </c>
      <c r="H16" s="60">
        <f t="shared" si="4"/>
        <v>49.211778000000002</v>
      </c>
      <c r="I16" s="64">
        <f t="shared" si="5"/>
        <v>1.2199281108778157</v>
      </c>
      <c r="J16" s="60">
        <f t="shared" si="6"/>
        <v>24.606427999999998</v>
      </c>
      <c r="K16" s="64">
        <f t="shared" si="7"/>
        <v>0.60997741689989304</v>
      </c>
      <c r="L16" s="81">
        <f t="shared" si="8"/>
        <v>14.288538668016196</v>
      </c>
      <c r="M16" s="82">
        <f t="shared" si="9"/>
        <v>0.3542036214273262</v>
      </c>
      <c r="N16" s="81">
        <f t="shared" si="10"/>
        <v>7.144269334008098</v>
      </c>
      <c r="O16" s="82">
        <f t="shared" si="11"/>
        <v>0.1771018107136631</v>
      </c>
      <c r="P16" s="81">
        <f t="shared" si="12"/>
        <v>2.857707733603239</v>
      </c>
      <c r="Q16" s="82">
        <f t="shared" si="13"/>
        <v>7.0840724285465229E-2</v>
      </c>
      <c r="R16" s="23">
        <f t="shared" si="14"/>
        <v>14.587395619433199</v>
      </c>
      <c r="S16" s="23">
        <f t="shared" si="15"/>
        <v>0.36161209173630077</v>
      </c>
      <c r="T16" s="81">
        <f t="shared" si="16"/>
        <v>13.574111734615386</v>
      </c>
      <c r="U16" s="82">
        <f t="shared" si="17"/>
        <v>0.33649344035595985</v>
      </c>
      <c r="W16" s="36"/>
    </row>
    <row r="17" spans="1:23" x14ac:dyDescent="0.3">
      <c r="A17" s="16">
        <f t="shared" si="18"/>
        <v>9</v>
      </c>
      <c r="B17" s="60">
        <v>21826.03</v>
      </c>
      <c r="C17" s="61"/>
      <c r="D17" s="60">
        <f t="shared" si="0"/>
        <v>28234.152408000002</v>
      </c>
      <c r="E17" s="64">
        <f t="shared" si="1"/>
        <v>699.90635594039657</v>
      </c>
      <c r="F17" s="60">
        <f t="shared" si="2"/>
        <v>2352.8460340000001</v>
      </c>
      <c r="G17" s="64">
        <f t="shared" si="3"/>
        <v>58.325529661699711</v>
      </c>
      <c r="H17" s="60">
        <f t="shared" si="4"/>
        <v>49.211778000000002</v>
      </c>
      <c r="I17" s="64">
        <f t="shared" si="5"/>
        <v>1.2199281108778157</v>
      </c>
      <c r="J17" s="60">
        <f t="shared" si="6"/>
        <v>24.606427999999998</v>
      </c>
      <c r="K17" s="64">
        <f t="shared" si="7"/>
        <v>0.60997741689989304</v>
      </c>
      <c r="L17" s="81">
        <f t="shared" si="8"/>
        <v>14.288538668016196</v>
      </c>
      <c r="M17" s="82">
        <f t="shared" si="9"/>
        <v>0.3542036214273262</v>
      </c>
      <c r="N17" s="81">
        <f t="shared" si="10"/>
        <v>7.144269334008098</v>
      </c>
      <c r="O17" s="82">
        <f t="shared" si="11"/>
        <v>0.1771018107136631</v>
      </c>
      <c r="P17" s="81">
        <f t="shared" si="12"/>
        <v>2.857707733603239</v>
      </c>
      <c r="Q17" s="82">
        <f t="shared" si="13"/>
        <v>7.0840724285465229E-2</v>
      </c>
      <c r="R17" s="23">
        <f t="shared" si="14"/>
        <v>14.587395619433199</v>
      </c>
      <c r="S17" s="23">
        <f t="shared" si="15"/>
        <v>0.36161209173630077</v>
      </c>
      <c r="T17" s="81">
        <f t="shared" si="16"/>
        <v>13.574111734615386</v>
      </c>
      <c r="U17" s="82">
        <f t="shared" si="17"/>
        <v>0.33649344035595985</v>
      </c>
      <c r="W17" s="36"/>
    </row>
    <row r="18" spans="1:23" x14ac:dyDescent="0.3">
      <c r="A18" s="16">
        <f t="shared" si="18"/>
        <v>10</v>
      </c>
      <c r="B18" s="60">
        <v>22822.25</v>
      </c>
      <c r="C18" s="61"/>
      <c r="D18" s="60">
        <f t="shared" si="0"/>
        <v>29522.8626</v>
      </c>
      <c r="E18" s="64">
        <f t="shared" si="1"/>
        <v>731.85264713100435</v>
      </c>
      <c r="F18" s="60">
        <f t="shared" si="2"/>
        <v>2460.23855</v>
      </c>
      <c r="G18" s="64">
        <f t="shared" si="3"/>
        <v>60.987720594250355</v>
      </c>
      <c r="H18" s="60">
        <f t="shared" si="4"/>
        <v>31.680264000000111</v>
      </c>
      <c r="I18" s="64">
        <f t="shared" si="5"/>
        <v>0.78533323087067919</v>
      </c>
      <c r="J18" s="60">
        <f t="shared" si="6"/>
        <v>7.0749140000001098</v>
      </c>
      <c r="K18" s="64">
        <f t="shared" si="7"/>
        <v>0.17538253689275654</v>
      </c>
      <c r="L18" s="81">
        <f t="shared" si="8"/>
        <v>14.940719939271256</v>
      </c>
      <c r="M18" s="82">
        <f t="shared" si="9"/>
        <v>0.37037077283957709</v>
      </c>
      <c r="N18" s="81">
        <f t="shared" si="10"/>
        <v>7.470359969635628</v>
      </c>
      <c r="O18" s="82">
        <f t="shared" si="11"/>
        <v>0.18518538641978854</v>
      </c>
      <c r="P18" s="81">
        <f t="shared" si="12"/>
        <v>2.9881439878542513</v>
      </c>
      <c r="Q18" s="82">
        <f t="shared" si="13"/>
        <v>7.4074154567915426E-2</v>
      </c>
      <c r="R18" s="23">
        <f t="shared" si="14"/>
        <v>15.133110206477733</v>
      </c>
      <c r="S18" s="23">
        <f t="shared" si="15"/>
        <v>0.37514000298656497</v>
      </c>
      <c r="T18" s="81">
        <f t="shared" si="16"/>
        <v>14.193683942307693</v>
      </c>
      <c r="U18" s="82">
        <f t="shared" si="17"/>
        <v>0.35185223419759826</v>
      </c>
      <c r="W18" s="36"/>
    </row>
    <row r="19" spans="1:23" x14ac:dyDescent="0.3">
      <c r="A19" s="16">
        <f t="shared" si="18"/>
        <v>11</v>
      </c>
      <c r="B19" s="60">
        <v>22822.25</v>
      </c>
      <c r="C19" s="61"/>
      <c r="D19" s="60">
        <f t="shared" si="0"/>
        <v>29522.8626</v>
      </c>
      <c r="E19" s="64">
        <f t="shared" si="1"/>
        <v>731.85264713100435</v>
      </c>
      <c r="F19" s="60">
        <f t="shared" si="2"/>
        <v>2460.23855</v>
      </c>
      <c r="G19" s="64">
        <f t="shared" si="3"/>
        <v>60.987720594250355</v>
      </c>
      <c r="H19" s="60">
        <f t="shared" si="4"/>
        <v>31.680264000000111</v>
      </c>
      <c r="I19" s="64">
        <f t="shared" si="5"/>
        <v>0.78533323087067919</v>
      </c>
      <c r="J19" s="60">
        <f t="shared" si="6"/>
        <v>7.0749140000001098</v>
      </c>
      <c r="K19" s="64">
        <f t="shared" si="7"/>
        <v>0.17538253689275654</v>
      </c>
      <c r="L19" s="81">
        <f t="shared" si="8"/>
        <v>14.940719939271256</v>
      </c>
      <c r="M19" s="82">
        <f t="shared" si="9"/>
        <v>0.37037077283957709</v>
      </c>
      <c r="N19" s="81">
        <f t="shared" si="10"/>
        <v>7.470359969635628</v>
      </c>
      <c r="O19" s="82">
        <f t="shared" si="11"/>
        <v>0.18518538641978854</v>
      </c>
      <c r="P19" s="81">
        <f t="shared" si="12"/>
        <v>2.9881439878542513</v>
      </c>
      <c r="Q19" s="82">
        <f t="shared" si="13"/>
        <v>7.4074154567915426E-2</v>
      </c>
      <c r="R19" s="23">
        <f t="shared" si="14"/>
        <v>15.133110206477733</v>
      </c>
      <c r="S19" s="23">
        <f t="shared" si="15"/>
        <v>0.37514000298656497</v>
      </c>
      <c r="T19" s="81">
        <f t="shared" si="16"/>
        <v>14.193683942307693</v>
      </c>
      <c r="U19" s="82">
        <f t="shared" si="17"/>
        <v>0.35185223419759826</v>
      </c>
      <c r="W19" s="36"/>
    </row>
    <row r="20" spans="1:23" x14ac:dyDescent="0.3">
      <c r="A20" s="16">
        <f t="shared" si="18"/>
        <v>12</v>
      </c>
      <c r="B20" s="60">
        <v>23818.48</v>
      </c>
      <c r="C20" s="61"/>
      <c r="D20" s="60">
        <f t="shared" si="0"/>
        <v>30811.585728000002</v>
      </c>
      <c r="E20" s="64">
        <f t="shared" si="1"/>
        <v>763.7992589966758</v>
      </c>
      <c r="F20" s="60">
        <f t="shared" si="2"/>
        <v>2567.6321440000002</v>
      </c>
      <c r="G20" s="64">
        <f t="shared" si="3"/>
        <v>63.649938249722986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15.592907757085021</v>
      </c>
      <c r="M20" s="82">
        <f t="shared" si="9"/>
        <v>0.38653808653677924</v>
      </c>
      <c r="N20" s="81">
        <f t="shared" si="10"/>
        <v>7.7964538785425104</v>
      </c>
      <c r="O20" s="82">
        <f t="shared" si="11"/>
        <v>0.19326904326838962</v>
      </c>
      <c r="P20" s="81">
        <f t="shared" si="12"/>
        <v>3.1185815514170043</v>
      </c>
      <c r="Q20" s="82">
        <f t="shared" si="13"/>
        <v>7.7307617307355858E-2</v>
      </c>
      <c r="R20" s="23">
        <f t="shared" si="14"/>
        <v>15.592907757085023</v>
      </c>
      <c r="S20" s="23">
        <f t="shared" si="15"/>
        <v>0.38653808653677929</v>
      </c>
      <c r="T20" s="81">
        <f t="shared" si="16"/>
        <v>14.81326236923077</v>
      </c>
      <c r="U20" s="82">
        <f t="shared" si="17"/>
        <v>0.36721118220994031</v>
      </c>
      <c r="W20" s="36"/>
    </row>
    <row r="21" spans="1:23" x14ac:dyDescent="0.3">
      <c r="A21" s="16">
        <f t="shared" si="18"/>
        <v>13</v>
      </c>
      <c r="B21" s="60">
        <v>23818.48</v>
      </c>
      <c r="C21" s="61"/>
      <c r="D21" s="60">
        <f t="shared" si="0"/>
        <v>30811.585728000002</v>
      </c>
      <c r="E21" s="64">
        <f t="shared" si="1"/>
        <v>763.7992589966758</v>
      </c>
      <c r="F21" s="60">
        <f t="shared" si="2"/>
        <v>2567.6321440000002</v>
      </c>
      <c r="G21" s="64">
        <f t="shared" si="3"/>
        <v>63.649938249722986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15.592907757085021</v>
      </c>
      <c r="M21" s="82">
        <f t="shared" si="9"/>
        <v>0.38653808653677924</v>
      </c>
      <c r="N21" s="81">
        <f t="shared" si="10"/>
        <v>7.7964538785425104</v>
      </c>
      <c r="O21" s="82">
        <f t="shared" si="11"/>
        <v>0.19326904326838962</v>
      </c>
      <c r="P21" s="81">
        <f t="shared" si="12"/>
        <v>3.1185815514170043</v>
      </c>
      <c r="Q21" s="82">
        <f t="shared" si="13"/>
        <v>7.7307617307355858E-2</v>
      </c>
      <c r="R21" s="23">
        <f t="shared" si="14"/>
        <v>15.592907757085023</v>
      </c>
      <c r="S21" s="23">
        <f t="shared" si="15"/>
        <v>0.38653808653677929</v>
      </c>
      <c r="T21" s="81">
        <f t="shared" si="16"/>
        <v>14.81326236923077</v>
      </c>
      <c r="U21" s="82">
        <f t="shared" si="17"/>
        <v>0.36721118220994031</v>
      </c>
      <c r="W21" s="36"/>
    </row>
    <row r="22" spans="1:23" x14ac:dyDescent="0.3">
      <c r="A22" s="16">
        <f t="shared" si="18"/>
        <v>14</v>
      </c>
      <c r="B22" s="60">
        <v>24814.7</v>
      </c>
      <c r="C22" s="61"/>
      <c r="D22" s="60">
        <f t="shared" si="0"/>
        <v>32100.295920000004</v>
      </c>
      <c r="E22" s="64">
        <f t="shared" si="1"/>
        <v>795.7455501872837</v>
      </c>
      <c r="F22" s="60">
        <f t="shared" si="2"/>
        <v>2675.0246600000005</v>
      </c>
      <c r="G22" s="64">
        <f t="shared" si="3"/>
        <v>66.312129182273637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16.245089028340082</v>
      </c>
      <c r="M22" s="82">
        <f t="shared" si="9"/>
        <v>0.40270523794903018</v>
      </c>
      <c r="N22" s="81">
        <f t="shared" si="10"/>
        <v>8.1225445141700412</v>
      </c>
      <c r="O22" s="82">
        <f t="shared" si="11"/>
        <v>0.20135261897451509</v>
      </c>
      <c r="P22" s="81">
        <f t="shared" si="12"/>
        <v>3.2490178056680166</v>
      </c>
      <c r="Q22" s="82">
        <f t="shared" si="13"/>
        <v>8.0541047589806042E-2</v>
      </c>
      <c r="R22" s="23">
        <f t="shared" si="14"/>
        <v>16.245089028340082</v>
      </c>
      <c r="S22" s="23">
        <f t="shared" si="15"/>
        <v>0.40270523794903018</v>
      </c>
      <c r="T22" s="81">
        <f t="shared" si="16"/>
        <v>15.43283457692308</v>
      </c>
      <c r="U22" s="82">
        <f t="shared" si="17"/>
        <v>0.38256997605157872</v>
      </c>
      <c r="W22" s="36"/>
    </row>
    <row r="23" spans="1:23" x14ac:dyDescent="0.3">
      <c r="A23" s="16">
        <f t="shared" si="18"/>
        <v>15</v>
      </c>
      <c r="B23" s="60">
        <v>24814.7</v>
      </c>
      <c r="C23" s="61"/>
      <c r="D23" s="60">
        <f t="shared" si="0"/>
        <v>32100.295920000004</v>
      </c>
      <c r="E23" s="64">
        <f t="shared" si="1"/>
        <v>795.7455501872837</v>
      </c>
      <c r="F23" s="60">
        <f t="shared" si="2"/>
        <v>2675.0246600000005</v>
      </c>
      <c r="G23" s="64">
        <f t="shared" si="3"/>
        <v>66.312129182273637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16.245089028340082</v>
      </c>
      <c r="M23" s="82">
        <f t="shared" si="9"/>
        <v>0.40270523794903018</v>
      </c>
      <c r="N23" s="81">
        <f t="shared" si="10"/>
        <v>8.1225445141700412</v>
      </c>
      <c r="O23" s="82">
        <f t="shared" si="11"/>
        <v>0.20135261897451509</v>
      </c>
      <c r="P23" s="81">
        <f t="shared" si="12"/>
        <v>3.2490178056680166</v>
      </c>
      <c r="Q23" s="82">
        <f t="shared" si="13"/>
        <v>8.0541047589806042E-2</v>
      </c>
      <c r="R23" s="23">
        <f t="shared" si="14"/>
        <v>16.245089028340082</v>
      </c>
      <c r="S23" s="23">
        <f t="shared" si="15"/>
        <v>0.40270523794903018</v>
      </c>
      <c r="T23" s="81">
        <f t="shared" si="16"/>
        <v>15.43283457692308</v>
      </c>
      <c r="U23" s="82">
        <f t="shared" si="17"/>
        <v>0.38256997605157872</v>
      </c>
      <c r="W23" s="36"/>
    </row>
    <row r="24" spans="1:23" x14ac:dyDescent="0.3">
      <c r="A24" s="16">
        <f t="shared" si="18"/>
        <v>16</v>
      </c>
      <c r="B24" s="60">
        <v>25810.92</v>
      </c>
      <c r="C24" s="61"/>
      <c r="D24" s="60">
        <f t="shared" si="0"/>
        <v>33389.006112000003</v>
      </c>
      <c r="E24" s="64">
        <f t="shared" si="1"/>
        <v>827.69184137789148</v>
      </c>
      <c r="F24" s="60">
        <f t="shared" si="2"/>
        <v>2782.4171759999999</v>
      </c>
      <c r="G24" s="64">
        <f t="shared" si="3"/>
        <v>68.97432011482428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16.897270299595142</v>
      </c>
      <c r="M24" s="82">
        <f t="shared" si="9"/>
        <v>0.41887238936128107</v>
      </c>
      <c r="N24" s="81">
        <f t="shared" si="10"/>
        <v>8.4486351497975711</v>
      </c>
      <c r="O24" s="82">
        <f t="shared" si="11"/>
        <v>0.20943619468064054</v>
      </c>
      <c r="P24" s="81">
        <f t="shared" si="12"/>
        <v>3.3794540599190284</v>
      </c>
      <c r="Q24" s="82">
        <f t="shared" si="13"/>
        <v>8.3774477872256212E-2</v>
      </c>
      <c r="R24" s="23">
        <f t="shared" si="14"/>
        <v>16.897270299595142</v>
      </c>
      <c r="S24" s="23">
        <f t="shared" si="15"/>
        <v>0.41887238936128107</v>
      </c>
      <c r="T24" s="81">
        <f t="shared" si="16"/>
        <v>16.052406784615386</v>
      </c>
      <c r="U24" s="82">
        <f t="shared" si="17"/>
        <v>0.39792876989321702</v>
      </c>
      <c r="W24" s="36"/>
    </row>
    <row r="25" spans="1:23" x14ac:dyDescent="0.3">
      <c r="A25" s="16">
        <f t="shared" si="18"/>
        <v>17</v>
      </c>
      <c r="B25" s="60">
        <v>25810.92</v>
      </c>
      <c r="C25" s="61"/>
      <c r="D25" s="60">
        <f t="shared" si="0"/>
        <v>33389.006112000003</v>
      </c>
      <c r="E25" s="64">
        <f t="shared" si="1"/>
        <v>827.69184137789148</v>
      </c>
      <c r="F25" s="60">
        <f t="shared" si="2"/>
        <v>2782.4171759999999</v>
      </c>
      <c r="G25" s="64">
        <f t="shared" si="3"/>
        <v>68.97432011482428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16.897270299595142</v>
      </c>
      <c r="M25" s="82">
        <f t="shared" si="9"/>
        <v>0.41887238936128107</v>
      </c>
      <c r="N25" s="81">
        <f t="shared" si="10"/>
        <v>8.4486351497975711</v>
      </c>
      <c r="O25" s="82">
        <f t="shared" si="11"/>
        <v>0.20943619468064054</v>
      </c>
      <c r="P25" s="81">
        <f t="shared" si="12"/>
        <v>3.3794540599190284</v>
      </c>
      <c r="Q25" s="82">
        <f t="shared" si="13"/>
        <v>8.3774477872256212E-2</v>
      </c>
      <c r="R25" s="23">
        <f t="shared" si="14"/>
        <v>16.897270299595142</v>
      </c>
      <c r="S25" s="23">
        <f t="shared" si="15"/>
        <v>0.41887238936128107</v>
      </c>
      <c r="T25" s="81">
        <f t="shared" si="16"/>
        <v>16.052406784615386</v>
      </c>
      <c r="U25" s="82">
        <f t="shared" si="17"/>
        <v>0.39792876989321702</v>
      </c>
      <c r="W25" s="36"/>
    </row>
    <row r="26" spans="1:23" x14ac:dyDescent="0.3">
      <c r="A26" s="16">
        <f t="shared" si="18"/>
        <v>18</v>
      </c>
      <c r="B26" s="60">
        <v>26807.15</v>
      </c>
      <c r="C26" s="61"/>
      <c r="D26" s="60">
        <f t="shared" si="0"/>
        <v>34677.729240000001</v>
      </c>
      <c r="E26" s="64">
        <f t="shared" si="1"/>
        <v>859.63845324356282</v>
      </c>
      <c r="F26" s="60">
        <f t="shared" si="2"/>
        <v>2889.8107700000005</v>
      </c>
      <c r="G26" s="64">
        <f t="shared" si="3"/>
        <v>71.636537770296911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17.549458117408907</v>
      </c>
      <c r="M26" s="82">
        <f t="shared" si="9"/>
        <v>0.43503970305848322</v>
      </c>
      <c r="N26" s="81">
        <f t="shared" si="10"/>
        <v>8.7747290587044535</v>
      </c>
      <c r="O26" s="82">
        <f t="shared" si="11"/>
        <v>0.21751985152924161</v>
      </c>
      <c r="P26" s="81">
        <f t="shared" si="12"/>
        <v>3.5098916234817814</v>
      </c>
      <c r="Q26" s="82">
        <f t="shared" si="13"/>
        <v>8.7007940611696644E-2</v>
      </c>
      <c r="R26" s="23">
        <f t="shared" si="14"/>
        <v>17.549458117408911</v>
      </c>
      <c r="S26" s="23">
        <f t="shared" si="15"/>
        <v>0.43503970305848333</v>
      </c>
      <c r="T26" s="81">
        <f t="shared" si="16"/>
        <v>16.671985211538463</v>
      </c>
      <c r="U26" s="82">
        <f t="shared" si="17"/>
        <v>0.41328771790555907</v>
      </c>
      <c r="W26" s="36"/>
    </row>
    <row r="27" spans="1:23" x14ac:dyDescent="0.3">
      <c r="A27" s="16">
        <f t="shared" si="18"/>
        <v>19</v>
      </c>
      <c r="B27" s="60">
        <v>26807.15</v>
      </c>
      <c r="C27" s="61"/>
      <c r="D27" s="60">
        <f t="shared" si="0"/>
        <v>34677.729240000001</v>
      </c>
      <c r="E27" s="64">
        <f t="shared" si="1"/>
        <v>859.63845324356282</v>
      </c>
      <c r="F27" s="60">
        <f t="shared" si="2"/>
        <v>2889.8107700000005</v>
      </c>
      <c r="G27" s="64">
        <f t="shared" si="3"/>
        <v>71.636537770296911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17.549458117408907</v>
      </c>
      <c r="M27" s="82">
        <f t="shared" si="9"/>
        <v>0.43503970305848322</v>
      </c>
      <c r="N27" s="81">
        <f t="shared" si="10"/>
        <v>8.7747290587044535</v>
      </c>
      <c r="O27" s="82">
        <f t="shared" si="11"/>
        <v>0.21751985152924161</v>
      </c>
      <c r="P27" s="81">
        <f t="shared" si="12"/>
        <v>3.5098916234817814</v>
      </c>
      <c r="Q27" s="82">
        <f t="shared" si="13"/>
        <v>8.7007940611696644E-2</v>
      </c>
      <c r="R27" s="23">
        <f t="shared" si="14"/>
        <v>17.549458117408911</v>
      </c>
      <c r="S27" s="23">
        <f t="shared" si="15"/>
        <v>0.43503970305848333</v>
      </c>
      <c r="T27" s="81">
        <f t="shared" si="16"/>
        <v>16.671985211538463</v>
      </c>
      <c r="U27" s="82">
        <f t="shared" si="17"/>
        <v>0.41328771790555907</v>
      </c>
      <c r="W27" s="36"/>
    </row>
    <row r="28" spans="1:23" x14ac:dyDescent="0.3">
      <c r="A28" s="16">
        <f t="shared" si="18"/>
        <v>20</v>
      </c>
      <c r="B28" s="60">
        <v>27803.37</v>
      </c>
      <c r="C28" s="61"/>
      <c r="D28" s="60">
        <f t="shared" si="0"/>
        <v>35966.439431999999</v>
      </c>
      <c r="E28" s="64">
        <f t="shared" si="1"/>
        <v>891.5847444341706</v>
      </c>
      <c r="F28" s="60">
        <f t="shared" si="2"/>
        <v>2997.2032859999999</v>
      </c>
      <c r="G28" s="64">
        <f t="shared" si="3"/>
        <v>74.298728702847555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18.201639388663967</v>
      </c>
      <c r="M28" s="82">
        <f t="shared" si="9"/>
        <v>0.45120685447073411</v>
      </c>
      <c r="N28" s="81">
        <f t="shared" si="10"/>
        <v>9.1008196943319835</v>
      </c>
      <c r="O28" s="82">
        <f t="shared" si="11"/>
        <v>0.22560342723536705</v>
      </c>
      <c r="P28" s="81">
        <f t="shared" si="12"/>
        <v>3.6403278777327932</v>
      </c>
      <c r="Q28" s="82">
        <f t="shared" si="13"/>
        <v>9.0241370894146813E-2</v>
      </c>
      <c r="R28" s="23">
        <f t="shared" si="14"/>
        <v>18.201639388663967</v>
      </c>
      <c r="S28" s="23">
        <f t="shared" si="15"/>
        <v>0.45120685447073411</v>
      </c>
      <c r="T28" s="81">
        <f t="shared" si="16"/>
        <v>17.29155741923077</v>
      </c>
      <c r="U28" s="82">
        <f t="shared" si="17"/>
        <v>0.42864651174719742</v>
      </c>
      <c r="W28" s="36"/>
    </row>
    <row r="29" spans="1:23" x14ac:dyDescent="0.3">
      <c r="A29" s="16">
        <f t="shared" si="18"/>
        <v>21</v>
      </c>
      <c r="B29" s="60">
        <v>27803.37</v>
      </c>
      <c r="C29" s="61"/>
      <c r="D29" s="60">
        <f t="shared" si="0"/>
        <v>35966.439431999999</v>
      </c>
      <c r="E29" s="64">
        <f t="shared" si="1"/>
        <v>891.5847444341706</v>
      </c>
      <c r="F29" s="60">
        <f t="shared" si="2"/>
        <v>2997.2032859999999</v>
      </c>
      <c r="G29" s="64">
        <f t="shared" si="3"/>
        <v>74.298728702847555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18.201639388663967</v>
      </c>
      <c r="M29" s="82">
        <f t="shared" si="9"/>
        <v>0.45120685447073411</v>
      </c>
      <c r="N29" s="81">
        <f t="shared" si="10"/>
        <v>9.1008196943319835</v>
      </c>
      <c r="O29" s="82">
        <f t="shared" si="11"/>
        <v>0.22560342723536705</v>
      </c>
      <c r="P29" s="81">
        <f t="shared" si="12"/>
        <v>3.6403278777327932</v>
      </c>
      <c r="Q29" s="82">
        <f t="shared" si="13"/>
        <v>9.0241370894146813E-2</v>
      </c>
      <c r="R29" s="23">
        <f t="shared" si="14"/>
        <v>18.201639388663967</v>
      </c>
      <c r="S29" s="23">
        <f t="shared" si="15"/>
        <v>0.45120685447073411</v>
      </c>
      <c r="T29" s="81">
        <f t="shared" si="16"/>
        <v>17.29155741923077</v>
      </c>
      <c r="U29" s="82">
        <f t="shared" si="17"/>
        <v>0.42864651174719742</v>
      </c>
      <c r="W29" s="36"/>
    </row>
    <row r="30" spans="1:23" x14ac:dyDescent="0.3">
      <c r="A30" s="16">
        <f t="shared" si="18"/>
        <v>22</v>
      </c>
      <c r="B30" s="60">
        <v>28799.59</v>
      </c>
      <c r="C30" s="61"/>
      <c r="D30" s="60">
        <f t="shared" si="0"/>
        <v>37255.149624000005</v>
      </c>
      <c r="E30" s="64">
        <f t="shared" si="1"/>
        <v>923.53103562477861</v>
      </c>
      <c r="F30" s="60">
        <f t="shared" si="2"/>
        <v>3104.5958019999998</v>
      </c>
      <c r="G30" s="64">
        <f t="shared" si="3"/>
        <v>76.960919635398199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18.85382065991903</v>
      </c>
      <c r="M30" s="82">
        <f t="shared" si="9"/>
        <v>0.46737400588298511</v>
      </c>
      <c r="N30" s="81">
        <f t="shared" si="10"/>
        <v>9.4269103299595152</v>
      </c>
      <c r="O30" s="82">
        <f t="shared" si="11"/>
        <v>0.23368700294149256</v>
      </c>
      <c r="P30" s="81">
        <f t="shared" si="12"/>
        <v>3.7707641319838059</v>
      </c>
      <c r="Q30" s="82">
        <f t="shared" si="13"/>
        <v>9.3474801176597011E-2</v>
      </c>
      <c r="R30" s="23">
        <f t="shared" si="14"/>
        <v>18.853820659919027</v>
      </c>
      <c r="S30" s="23">
        <f t="shared" si="15"/>
        <v>0.467374005882985</v>
      </c>
      <c r="T30" s="81">
        <f t="shared" si="16"/>
        <v>17.911129626923078</v>
      </c>
      <c r="U30" s="82">
        <f t="shared" si="17"/>
        <v>0.44400530558883583</v>
      </c>
      <c r="W30" s="36"/>
    </row>
    <row r="31" spans="1:23" x14ac:dyDescent="0.3">
      <c r="A31" s="16">
        <f t="shared" si="18"/>
        <v>23</v>
      </c>
      <c r="B31" s="60">
        <v>29795.82</v>
      </c>
      <c r="C31" s="61"/>
      <c r="D31" s="60">
        <f t="shared" si="0"/>
        <v>38543.872752000003</v>
      </c>
      <c r="E31" s="64">
        <f t="shared" si="1"/>
        <v>955.47764749044995</v>
      </c>
      <c r="F31" s="60">
        <f t="shared" si="2"/>
        <v>3211.9893960000004</v>
      </c>
      <c r="G31" s="64">
        <f t="shared" si="3"/>
        <v>79.623137290870829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19.506008477732795</v>
      </c>
      <c r="M31" s="82">
        <f t="shared" si="9"/>
        <v>0.48354131958018726</v>
      </c>
      <c r="N31" s="81">
        <f t="shared" si="10"/>
        <v>9.7530042388663976</v>
      </c>
      <c r="O31" s="82">
        <f t="shared" si="11"/>
        <v>0.24177065979009363</v>
      </c>
      <c r="P31" s="81">
        <f t="shared" si="12"/>
        <v>3.9012016955465589</v>
      </c>
      <c r="Q31" s="82">
        <f t="shared" si="13"/>
        <v>9.6708263916037443E-2</v>
      </c>
      <c r="R31" s="23">
        <f t="shared" si="14"/>
        <v>19.506008477732795</v>
      </c>
      <c r="S31" s="23">
        <f t="shared" si="15"/>
        <v>0.48354131958018726</v>
      </c>
      <c r="T31" s="81">
        <f t="shared" si="16"/>
        <v>18.530708053846155</v>
      </c>
      <c r="U31" s="82">
        <f t="shared" si="17"/>
        <v>0.45936425360117789</v>
      </c>
      <c r="W31" s="36"/>
    </row>
    <row r="32" spans="1:23" x14ac:dyDescent="0.3">
      <c r="A32" s="16">
        <f t="shared" si="18"/>
        <v>24</v>
      </c>
      <c r="B32" s="60">
        <v>30792.04</v>
      </c>
      <c r="C32" s="61"/>
      <c r="D32" s="60">
        <f t="shared" si="0"/>
        <v>39832.582944000002</v>
      </c>
      <c r="E32" s="64">
        <f t="shared" si="1"/>
        <v>987.42393868105773</v>
      </c>
      <c r="F32" s="60">
        <f t="shared" si="2"/>
        <v>3319.3819120000003</v>
      </c>
      <c r="G32" s="64">
        <f t="shared" si="3"/>
        <v>82.285328223421487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20.158189748987855</v>
      </c>
      <c r="M32" s="82">
        <f t="shared" si="9"/>
        <v>0.49970847099243815</v>
      </c>
      <c r="N32" s="81">
        <f t="shared" si="10"/>
        <v>10.079094874493927</v>
      </c>
      <c r="O32" s="82">
        <f t="shared" si="11"/>
        <v>0.24985423549621907</v>
      </c>
      <c r="P32" s="81">
        <f t="shared" si="12"/>
        <v>4.0316379497975712</v>
      </c>
      <c r="Q32" s="82">
        <f t="shared" si="13"/>
        <v>9.9941694198487627E-2</v>
      </c>
      <c r="R32" s="23">
        <f t="shared" si="14"/>
        <v>20.158189748987855</v>
      </c>
      <c r="S32" s="23">
        <f t="shared" si="15"/>
        <v>0.49970847099243815</v>
      </c>
      <c r="T32" s="81">
        <f t="shared" si="16"/>
        <v>19.150280261538462</v>
      </c>
      <c r="U32" s="82">
        <f t="shared" si="17"/>
        <v>0.47472304744281624</v>
      </c>
      <c r="W32" s="36"/>
    </row>
    <row r="33" spans="1:23" x14ac:dyDescent="0.3">
      <c r="A33" s="16">
        <f t="shared" si="18"/>
        <v>25</v>
      </c>
      <c r="B33" s="60">
        <v>30792.04</v>
      </c>
      <c r="C33" s="61"/>
      <c r="D33" s="60">
        <f t="shared" si="0"/>
        <v>39832.582944000002</v>
      </c>
      <c r="E33" s="64">
        <f t="shared" si="1"/>
        <v>987.42393868105773</v>
      </c>
      <c r="F33" s="60">
        <f t="shared" si="2"/>
        <v>3319.3819120000003</v>
      </c>
      <c r="G33" s="64">
        <f t="shared" si="3"/>
        <v>82.285328223421487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20.158189748987855</v>
      </c>
      <c r="M33" s="82">
        <f t="shared" si="9"/>
        <v>0.49970847099243815</v>
      </c>
      <c r="N33" s="81">
        <f t="shared" si="10"/>
        <v>10.079094874493927</v>
      </c>
      <c r="O33" s="82">
        <f t="shared" si="11"/>
        <v>0.24985423549621907</v>
      </c>
      <c r="P33" s="81">
        <f t="shared" si="12"/>
        <v>4.0316379497975712</v>
      </c>
      <c r="Q33" s="82">
        <f t="shared" si="13"/>
        <v>9.9941694198487627E-2</v>
      </c>
      <c r="R33" s="23">
        <f t="shared" si="14"/>
        <v>20.158189748987855</v>
      </c>
      <c r="S33" s="23">
        <f t="shared" si="15"/>
        <v>0.49970847099243815</v>
      </c>
      <c r="T33" s="81">
        <f t="shared" si="16"/>
        <v>19.150280261538462</v>
      </c>
      <c r="U33" s="82">
        <f t="shared" si="17"/>
        <v>0.47472304744281624</v>
      </c>
      <c r="W33" s="36"/>
    </row>
    <row r="34" spans="1:23" x14ac:dyDescent="0.3">
      <c r="A34" s="16">
        <f t="shared" si="18"/>
        <v>26</v>
      </c>
      <c r="B34" s="60">
        <v>30792.04</v>
      </c>
      <c r="C34" s="61"/>
      <c r="D34" s="60">
        <f t="shared" si="0"/>
        <v>39832.582944000002</v>
      </c>
      <c r="E34" s="64">
        <f t="shared" si="1"/>
        <v>987.42393868105773</v>
      </c>
      <c r="F34" s="60">
        <f t="shared" si="2"/>
        <v>3319.3819120000003</v>
      </c>
      <c r="G34" s="64">
        <f t="shared" si="3"/>
        <v>82.285328223421487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20.158189748987855</v>
      </c>
      <c r="M34" s="82">
        <f t="shared" si="9"/>
        <v>0.49970847099243815</v>
      </c>
      <c r="N34" s="81">
        <f t="shared" si="10"/>
        <v>10.079094874493927</v>
      </c>
      <c r="O34" s="82">
        <f t="shared" si="11"/>
        <v>0.24985423549621907</v>
      </c>
      <c r="P34" s="81">
        <f t="shared" si="12"/>
        <v>4.0316379497975712</v>
      </c>
      <c r="Q34" s="82">
        <f t="shared" si="13"/>
        <v>9.9941694198487627E-2</v>
      </c>
      <c r="R34" s="23">
        <f t="shared" si="14"/>
        <v>20.158189748987855</v>
      </c>
      <c r="S34" s="23">
        <f t="shared" si="15"/>
        <v>0.49970847099243815</v>
      </c>
      <c r="T34" s="81">
        <f t="shared" si="16"/>
        <v>19.150280261538462</v>
      </c>
      <c r="U34" s="82">
        <f t="shared" si="17"/>
        <v>0.47472304744281624</v>
      </c>
      <c r="W34" s="36"/>
    </row>
    <row r="35" spans="1:23" x14ac:dyDescent="0.3">
      <c r="A35" s="16">
        <f t="shared" si="18"/>
        <v>27</v>
      </c>
      <c r="B35" s="60">
        <v>30792.04</v>
      </c>
      <c r="C35" s="61"/>
      <c r="D35" s="60">
        <f t="shared" si="0"/>
        <v>39832.582944000002</v>
      </c>
      <c r="E35" s="64">
        <f t="shared" si="1"/>
        <v>987.42393868105773</v>
      </c>
      <c r="F35" s="60">
        <f t="shared" si="2"/>
        <v>3319.3819120000003</v>
      </c>
      <c r="G35" s="64">
        <f t="shared" si="3"/>
        <v>82.285328223421487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20.158189748987855</v>
      </c>
      <c r="M35" s="82">
        <f t="shared" si="9"/>
        <v>0.49970847099243815</v>
      </c>
      <c r="N35" s="81">
        <f t="shared" si="10"/>
        <v>10.079094874493927</v>
      </c>
      <c r="O35" s="82">
        <f t="shared" si="11"/>
        <v>0.24985423549621907</v>
      </c>
      <c r="P35" s="81">
        <f t="shared" si="12"/>
        <v>4.0316379497975712</v>
      </c>
      <c r="Q35" s="82">
        <f t="shared" si="13"/>
        <v>9.9941694198487627E-2</v>
      </c>
      <c r="R35" s="23">
        <f t="shared" si="14"/>
        <v>20.158189748987855</v>
      </c>
      <c r="S35" s="23">
        <f t="shared" si="15"/>
        <v>0.49970847099243815</v>
      </c>
      <c r="T35" s="81">
        <f t="shared" si="16"/>
        <v>19.150280261538462</v>
      </c>
      <c r="U35" s="82">
        <f t="shared" si="17"/>
        <v>0.47472304744281624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28515625" style="1" customWidth="1"/>
    <col min="24" max="16384" width="8.85546875" style="1"/>
  </cols>
  <sheetData>
    <row r="1" spans="1:21" ht="16.5" x14ac:dyDescent="0.3">
      <c r="A1" s="5" t="s">
        <v>26</v>
      </c>
      <c r="B1" s="5" t="s">
        <v>1</v>
      </c>
      <c r="C1" s="5" t="s">
        <v>55</v>
      </c>
      <c r="D1" s="5"/>
      <c r="E1" s="6"/>
      <c r="G1" s="5"/>
      <c r="H1" s="5"/>
      <c r="N1" s="34">
        <f>D6</f>
        <v>42552</v>
      </c>
      <c r="Q1" s="8" t="s">
        <v>25</v>
      </c>
    </row>
    <row r="2" spans="1:21" x14ac:dyDescent="0.3">
      <c r="A2" s="8"/>
      <c r="T2" s="59" t="s">
        <v>90</v>
      </c>
      <c r="U2" s="11">
        <f>'LOG4'!$U$2</f>
        <v>1.2936000000000001</v>
      </c>
    </row>
    <row r="4" spans="1:21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1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1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1" x14ac:dyDescent="0.3">
      <c r="A7" s="16"/>
      <c r="B7" s="69"/>
      <c r="C7" s="70"/>
      <c r="D7" s="76"/>
      <c r="E7" s="72"/>
      <c r="F7" s="37" t="s">
        <v>64</v>
      </c>
      <c r="G7" s="38"/>
      <c r="H7" s="39"/>
      <c r="I7" s="40"/>
      <c r="J7" s="39"/>
      <c r="K7" s="40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1" x14ac:dyDescent="0.3">
      <c r="A8" s="16">
        <v>0</v>
      </c>
      <c r="B8" s="60">
        <v>15682.44</v>
      </c>
      <c r="C8" s="61"/>
      <c r="D8" s="60">
        <f t="shared" ref="D8:D35" si="0">B8*$U$2</f>
        <v>20286.804384000003</v>
      </c>
      <c r="E8" s="64">
        <f t="shared" ref="E8:E35" si="1">D8/40.3399</f>
        <v>502.89674451349663</v>
      </c>
      <c r="F8" s="83">
        <f t="shared" ref="F8:F35" si="2">B8/12*$U$2</f>
        <v>1690.5670320000002</v>
      </c>
      <c r="G8" s="84">
        <f t="shared" ref="G8:G35" si="3">F8/40.3399</f>
        <v>41.908062042791386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10.266601408906883</v>
      </c>
      <c r="M8" s="82">
        <f t="shared" ref="M8:M35" si="9">L8/40.3399</f>
        <v>0.25450240106958327</v>
      </c>
      <c r="N8" s="81">
        <f t="shared" ref="N8:N35" si="10">L8/2</f>
        <v>5.1333007044534416</v>
      </c>
      <c r="O8" s="82">
        <f t="shared" ref="O8:O35" si="11">N8/40.3399</f>
        <v>0.12725120053479164</v>
      </c>
      <c r="P8" s="81">
        <f t="shared" ref="P8:P35" si="12">L8/5</f>
        <v>2.0533202817813767</v>
      </c>
      <c r="Q8" s="82">
        <f t="shared" ref="Q8:Q35" si="13">P8/40.3399</f>
        <v>5.090048021391666E-2</v>
      </c>
      <c r="R8" s="23">
        <f t="shared" ref="R8:R35" si="14">(F8+H8)/1976*12</f>
        <v>10.864321858299597</v>
      </c>
      <c r="S8" s="23">
        <f t="shared" ref="S8:S35" si="15">R8/40.3399</f>
        <v>0.26931950397248372</v>
      </c>
      <c r="T8" s="81">
        <f t="shared" ref="T8:T35" si="16">D8/2080</f>
        <v>9.7532713384615395</v>
      </c>
      <c r="U8" s="82">
        <f t="shared" ref="U8:U35" si="17">T8/40.3399</f>
        <v>0.24177728101610413</v>
      </c>
    </row>
    <row r="9" spans="1:21" x14ac:dyDescent="0.3">
      <c r="A9" s="16">
        <f t="shared" ref="A9:A35" si="18">+A8+1</f>
        <v>1</v>
      </c>
      <c r="B9" s="60">
        <v>16325.8</v>
      </c>
      <c r="C9" s="61"/>
      <c r="D9" s="60">
        <f t="shared" si="0"/>
        <v>21119.05488</v>
      </c>
      <c r="E9" s="64">
        <f t="shared" si="1"/>
        <v>523.52769540826819</v>
      </c>
      <c r="F9" s="60">
        <f t="shared" si="2"/>
        <v>1759.9212400000001</v>
      </c>
      <c r="G9" s="64">
        <f t="shared" si="3"/>
        <v>43.627307950689023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10.6877808097166</v>
      </c>
      <c r="M9" s="82">
        <f t="shared" si="9"/>
        <v>0.26494316569244347</v>
      </c>
      <c r="N9" s="81">
        <f t="shared" si="10"/>
        <v>5.3438904048582998</v>
      </c>
      <c r="O9" s="82">
        <f t="shared" si="11"/>
        <v>0.13247158284622174</v>
      </c>
      <c r="P9" s="81">
        <f t="shared" si="12"/>
        <v>2.1375561619433201</v>
      </c>
      <c r="Q9" s="82">
        <f t="shared" si="13"/>
        <v>5.2988633138488693E-2</v>
      </c>
      <c r="R9" s="23">
        <f t="shared" si="14"/>
        <v>11.285501259109312</v>
      </c>
      <c r="S9" s="23">
        <f t="shared" si="15"/>
        <v>0.27976026859534386</v>
      </c>
      <c r="T9" s="81">
        <f t="shared" si="16"/>
        <v>10.153391769230769</v>
      </c>
      <c r="U9" s="82">
        <f t="shared" si="17"/>
        <v>0.25169600740782128</v>
      </c>
    </row>
    <row r="10" spans="1:21" x14ac:dyDescent="0.3">
      <c r="A10" s="16">
        <f t="shared" si="18"/>
        <v>2</v>
      </c>
      <c r="B10" s="60">
        <v>16969.169999999998</v>
      </c>
      <c r="C10" s="61"/>
      <c r="D10" s="60">
        <f t="shared" si="0"/>
        <v>21951.318311999999</v>
      </c>
      <c r="E10" s="64">
        <f t="shared" si="1"/>
        <v>544.15896697810354</v>
      </c>
      <c r="F10" s="60">
        <f t="shared" si="2"/>
        <v>1829.2765259999999</v>
      </c>
      <c r="G10" s="64">
        <f t="shared" si="3"/>
        <v>45.346580581508626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11.108966757085019</v>
      </c>
      <c r="M10" s="82">
        <f t="shared" si="9"/>
        <v>0.27538409260025482</v>
      </c>
      <c r="N10" s="81">
        <f t="shared" si="10"/>
        <v>5.5544833785425096</v>
      </c>
      <c r="O10" s="82">
        <f t="shared" si="11"/>
        <v>0.13769204630012741</v>
      </c>
      <c r="P10" s="81">
        <f t="shared" si="12"/>
        <v>2.2217933514170038</v>
      </c>
      <c r="Q10" s="82">
        <f t="shared" si="13"/>
        <v>5.507681852005096E-2</v>
      </c>
      <c r="R10" s="23">
        <f t="shared" si="14"/>
        <v>11.706687206477731</v>
      </c>
      <c r="S10" s="23">
        <f t="shared" si="15"/>
        <v>0.29020119550315521</v>
      </c>
      <c r="T10" s="81">
        <f t="shared" si="16"/>
        <v>10.55351841923077</v>
      </c>
      <c r="U10" s="82">
        <f t="shared" si="17"/>
        <v>0.26161488797024213</v>
      </c>
    </row>
    <row r="11" spans="1:21" x14ac:dyDescent="0.3">
      <c r="A11" s="16">
        <f t="shared" si="18"/>
        <v>3</v>
      </c>
      <c r="B11" s="60">
        <v>17612.560000000001</v>
      </c>
      <c r="C11" s="61"/>
      <c r="D11" s="60">
        <f t="shared" si="0"/>
        <v>22783.607616000005</v>
      </c>
      <c r="E11" s="64">
        <f t="shared" si="1"/>
        <v>564.79087989806635</v>
      </c>
      <c r="F11" s="60">
        <f t="shared" si="2"/>
        <v>1898.6339680000001</v>
      </c>
      <c r="G11" s="64">
        <f t="shared" si="3"/>
        <v>47.065906658172182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11.530165797570852</v>
      </c>
      <c r="M11" s="82">
        <f t="shared" si="9"/>
        <v>0.28582534407796878</v>
      </c>
      <c r="N11" s="81">
        <f t="shared" si="10"/>
        <v>5.7650828987854261</v>
      </c>
      <c r="O11" s="82">
        <f t="shared" si="11"/>
        <v>0.14291267203898439</v>
      </c>
      <c r="P11" s="81">
        <f t="shared" si="12"/>
        <v>2.3060331595141705</v>
      </c>
      <c r="Q11" s="82">
        <f t="shared" si="13"/>
        <v>5.7165068815593759E-2</v>
      </c>
      <c r="R11" s="23">
        <f t="shared" si="14"/>
        <v>12.127886246963563</v>
      </c>
      <c r="S11" s="23">
        <f t="shared" si="15"/>
        <v>0.30064244698086912</v>
      </c>
      <c r="T11" s="81">
        <f t="shared" si="16"/>
        <v>10.953657507692309</v>
      </c>
      <c r="U11" s="82">
        <f t="shared" si="17"/>
        <v>0.27153407687407033</v>
      </c>
    </row>
    <row r="12" spans="1:21" x14ac:dyDescent="0.3">
      <c r="A12" s="16">
        <f t="shared" si="18"/>
        <v>4</v>
      </c>
      <c r="B12" s="60">
        <v>18255.93</v>
      </c>
      <c r="C12" s="61"/>
      <c r="D12" s="60">
        <f t="shared" si="0"/>
        <v>23615.871048000001</v>
      </c>
      <c r="E12" s="64">
        <f t="shared" si="1"/>
        <v>585.42215146790147</v>
      </c>
      <c r="F12" s="60">
        <f t="shared" si="2"/>
        <v>1967.9892540000003</v>
      </c>
      <c r="G12" s="64">
        <f t="shared" si="3"/>
        <v>48.785179288991799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11.951351744939272</v>
      </c>
      <c r="M12" s="82">
        <f t="shared" si="9"/>
        <v>0.29626627098578012</v>
      </c>
      <c r="N12" s="81">
        <f t="shared" si="10"/>
        <v>5.9756758724696359</v>
      </c>
      <c r="O12" s="82">
        <f t="shared" si="11"/>
        <v>0.14813313549289006</v>
      </c>
      <c r="P12" s="81">
        <f t="shared" si="12"/>
        <v>2.3902703489878543</v>
      </c>
      <c r="Q12" s="82">
        <f t="shared" si="13"/>
        <v>5.9253254197156026E-2</v>
      </c>
      <c r="R12" s="23">
        <f t="shared" si="14"/>
        <v>12.549072194331988</v>
      </c>
      <c r="S12" s="23">
        <f t="shared" si="15"/>
        <v>0.31108337388868063</v>
      </c>
      <c r="T12" s="81">
        <f t="shared" si="16"/>
        <v>11.353784157692308</v>
      </c>
      <c r="U12" s="82">
        <f t="shared" si="17"/>
        <v>0.28145295743649112</v>
      </c>
    </row>
    <row r="13" spans="1:21" x14ac:dyDescent="0.3">
      <c r="A13" s="16">
        <f t="shared" si="18"/>
        <v>5</v>
      </c>
      <c r="B13" s="60">
        <v>18255.93</v>
      </c>
      <c r="C13" s="61"/>
      <c r="D13" s="60">
        <f t="shared" si="0"/>
        <v>23615.871048000001</v>
      </c>
      <c r="E13" s="64">
        <f t="shared" si="1"/>
        <v>585.42215146790147</v>
      </c>
      <c r="F13" s="60">
        <f t="shared" si="2"/>
        <v>1967.9892540000003</v>
      </c>
      <c r="G13" s="64">
        <f t="shared" si="3"/>
        <v>48.785179288991799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11.951351744939272</v>
      </c>
      <c r="M13" s="82">
        <f t="shared" si="9"/>
        <v>0.29626627098578012</v>
      </c>
      <c r="N13" s="81">
        <f t="shared" si="10"/>
        <v>5.9756758724696359</v>
      </c>
      <c r="O13" s="82">
        <f t="shared" si="11"/>
        <v>0.14813313549289006</v>
      </c>
      <c r="P13" s="81">
        <f t="shared" si="12"/>
        <v>2.3902703489878543</v>
      </c>
      <c r="Q13" s="82">
        <f t="shared" si="13"/>
        <v>5.9253254197156026E-2</v>
      </c>
      <c r="R13" s="23">
        <f t="shared" si="14"/>
        <v>12.549072194331988</v>
      </c>
      <c r="S13" s="23">
        <f t="shared" si="15"/>
        <v>0.31108337388868063</v>
      </c>
      <c r="T13" s="81">
        <f t="shared" si="16"/>
        <v>11.353784157692308</v>
      </c>
      <c r="U13" s="82">
        <f t="shared" si="17"/>
        <v>0.28145295743649112</v>
      </c>
    </row>
    <row r="14" spans="1:21" x14ac:dyDescent="0.3">
      <c r="A14" s="16">
        <f t="shared" si="18"/>
        <v>6</v>
      </c>
      <c r="B14" s="60">
        <v>19172.88</v>
      </c>
      <c r="C14" s="61"/>
      <c r="D14" s="60">
        <f t="shared" si="0"/>
        <v>24802.037568000003</v>
      </c>
      <c r="E14" s="64">
        <f t="shared" si="1"/>
        <v>614.8264514289823</v>
      </c>
      <c r="F14" s="60">
        <f t="shared" si="2"/>
        <v>2066.836464</v>
      </c>
      <c r="G14" s="64">
        <f t="shared" si="3"/>
        <v>51.235537619081853</v>
      </c>
      <c r="H14" s="60">
        <f t="shared" si="4"/>
        <v>98.424633999999998</v>
      </c>
      <c r="I14" s="64">
        <f t="shared" si="5"/>
        <v>2.4398829446776018</v>
      </c>
      <c r="J14" s="60">
        <f t="shared" si="6"/>
        <v>49.211778000000002</v>
      </c>
      <c r="K14" s="64">
        <f t="shared" si="7"/>
        <v>1.2199281108778157</v>
      </c>
      <c r="L14" s="81">
        <f t="shared" si="8"/>
        <v>12.551638445344132</v>
      </c>
      <c r="M14" s="82">
        <f t="shared" si="9"/>
        <v>0.31114698958956594</v>
      </c>
      <c r="N14" s="81">
        <f t="shared" si="10"/>
        <v>6.2758192226720659</v>
      </c>
      <c r="O14" s="82">
        <f t="shared" si="11"/>
        <v>0.15557349479478297</v>
      </c>
      <c r="P14" s="81">
        <f t="shared" si="12"/>
        <v>2.5103276890688262</v>
      </c>
      <c r="Q14" s="82">
        <f t="shared" si="13"/>
        <v>6.2229397917913189E-2</v>
      </c>
      <c r="R14" s="23">
        <f t="shared" si="14"/>
        <v>13.149358894736842</v>
      </c>
      <c r="S14" s="23">
        <f t="shared" si="15"/>
        <v>0.32596409249246633</v>
      </c>
      <c r="T14" s="81">
        <f t="shared" si="16"/>
        <v>11.924056523076924</v>
      </c>
      <c r="U14" s="82">
        <f t="shared" si="17"/>
        <v>0.29558964011008765</v>
      </c>
    </row>
    <row r="15" spans="1:21" x14ac:dyDescent="0.3">
      <c r="A15" s="16">
        <f t="shared" si="18"/>
        <v>7</v>
      </c>
      <c r="B15" s="60">
        <v>19172.88</v>
      </c>
      <c r="C15" s="61"/>
      <c r="D15" s="60">
        <f t="shared" si="0"/>
        <v>24802.037568000003</v>
      </c>
      <c r="E15" s="64">
        <f t="shared" si="1"/>
        <v>614.8264514289823</v>
      </c>
      <c r="F15" s="60">
        <f t="shared" si="2"/>
        <v>2066.836464</v>
      </c>
      <c r="G15" s="64">
        <f t="shared" si="3"/>
        <v>51.235537619081853</v>
      </c>
      <c r="H15" s="60">
        <f t="shared" si="4"/>
        <v>98.424633999999998</v>
      </c>
      <c r="I15" s="64">
        <f t="shared" si="5"/>
        <v>2.4398829446776018</v>
      </c>
      <c r="J15" s="60">
        <f t="shared" si="6"/>
        <v>49.211778000000002</v>
      </c>
      <c r="K15" s="64">
        <f t="shared" si="7"/>
        <v>1.2199281108778157</v>
      </c>
      <c r="L15" s="81">
        <f t="shared" si="8"/>
        <v>12.551638445344132</v>
      </c>
      <c r="M15" s="82">
        <f t="shared" si="9"/>
        <v>0.31114698958956594</v>
      </c>
      <c r="N15" s="81">
        <f t="shared" si="10"/>
        <v>6.2758192226720659</v>
      </c>
      <c r="O15" s="82">
        <f t="shared" si="11"/>
        <v>0.15557349479478297</v>
      </c>
      <c r="P15" s="81">
        <f t="shared" si="12"/>
        <v>2.5103276890688262</v>
      </c>
      <c r="Q15" s="82">
        <f t="shared" si="13"/>
        <v>6.2229397917913189E-2</v>
      </c>
      <c r="R15" s="23">
        <f t="shared" si="14"/>
        <v>13.149358894736842</v>
      </c>
      <c r="S15" s="23">
        <f t="shared" si="15"/>
        <v>0.32596409249246633</v>
      </c>
      <c r="T15" s="81">
        <f t="shared" si="16"/>
        <v>11.924056523076924</v>
      </c>
      <c r="U15" s="82">
        <f t="shared" si="17"/>
        <v>0.29558964011008765</v>
      </c>
    </row>
    <row r="16" spans="1:21" x14ac:dyDescent="0.3">
      <c r="A16" s="16">
        <f t="shared" si="18"/>
        <v>8</v>
      </c>
      <c r="B16" s="60">
        <v>20089.87</v>
      </c>
      <c r="C16" s="61"/>
      <c r="D16" s="60">
        <f t="shared" si="0"/>
        <v>25988.255831999999</v>
      </c>
      <c r="E16" s="64">
        <f t="shared" si="1"/>
        <v>644.23203409031748</v>
      </c>
      <c r="F16" s="60">
        <f t="shared" si="2"/>
        <v>2165.6879859999999</v>
      </c>
      <c r="G16" s="64">
        <f t="shared" si="3"/>
        <v>53.686002840859793</v>
      </c>
      <c r="H16" s="60">
        <f t="shared" si="4"/>
        <v>85.307530000000014</v>
      </c>
      <c r="I16" s="64">
        <f t="shared" si="5"/>
        <v>2.1147184301398867</v>
      </c>
      <c r="J16" s="60">
        <f t="shared" si="6"/>
        <v>36.096830000000018</v>
      </c>
      <c r="K16" s="64">
        <f t="shared" si="7"/>
        <v>0.89481704218404157</v>
      </c>
      <c r="L16" s="81">
        <f t="shared" si="8"/>
        <v>13.151951331983804</v>
      </c>
      <c r="M16" s="82">
        <f t="shared" si="9"/>
        <v>0.3260283573331566</v>
      </c>
      <c r="N16" s="81">
        <f t="shared" si="10"/>
        <v>6.5759756659919022</v>
      </c>
      <c r="O16" s="82">
        <f t="shared" si="11"/>
        <v>0.1630141786665783</v>
      </c>
      <c r="P16" s="81">
        <f t="shared" si="12"/>
        <v>2.6303902663967609</v>
      </c>
      <c r="Q16" s="82">
        <f t="shared" si="13"/>
        <v>6.5205671466631324E-2</v>
      </c>
      <c r="R16" s="23">
        <f t="shared" si="14"/>
        <v>13.670013255060729</v>
      </c>
      <c r="S16" s="23">
        <f t="shared" si="15"/>
        <v>0.33887077694939077</v>
      </c>
      <c r="T16" s="81">
        <f t="shared" si="16"/>
        <v>12.494353765384615</v>
      </c>
      <c r="U16" s="82">
        <f t="shared" si="17"/>
        <v>0.30972693946649882</v>
      </c>
    </row>
    <row r="17" spans="1:21" x14ac:dyDescent="0.3">
      <c r="A17" s="16">
        <f t="shared" si="18"/>
        <v>9</v>
      </c>
      <c r="B17" s="60">
        <v>20089.87</v>
      </c>
      <c r="C17" s="61"/>
      <c r="D17" s="60">
        <f t="shared" si="0"/>
        <v>25988.255831999999</v>
      </c>
      <c r="E17" s="64">
        <f t="shared" si="1"/>
        <v>644.23203409031748</v>
      </c>
      <c r="F17" s="60">
        <f t="shared" si="2"/>
        <v>2165.6879859999999</v>
      </c>
      <c r="G17" s="64">
        <f t="shared" si="3"/>
        <v>53.686002840859793</v>
      </c>
      <c r="H17" s="60">
        <f t="shared" si="4"/>
        <v>85.307530000000014</v>
      </c>
      <c r="I17" s="64">
        <f t="shared" si="5"/>
        <v>2.1147184301398867</v>
      </c>
      <c r="J17" s="60">
        <f t="shared" si="6"/>
        <v>36.096830000000018</v>
      </c>
      <c r="K17" s="64">
        <f t="shared" si="7"/>
        <v>0.89481704218404157</v>
      </c>
      <c r="L17" s="81">
        <f t="shared" si="8"/>
        <v>13.151951331983804</v>
      </c>
      <c r="M17" s="82">
        <f t="shared" si="9"/>
        <v>0.3260283573331566</v>
      </c>
      <c r="N17" s="81">
        <f t="shared" si="10"/>
        <v>6.5759756659919022</v>
      </c>
      <c r="O17" s="82">
        <f t="shared" si="11"/>
        <v>0.1630141786665783</v>
      </c>
      <c r="P17" s="81">
        <f t="shared" si="12"/>
        <v>2.6303902663967609</v>
      </c>
      <c r="Q17" s="82">
        <f t="shared" si="13"/>
        <v>6.5205671466631324E-2</v>
      </c>
      <c r="R17" s="23">
        <f t="shared" si="14"/>
        <v>13.670013255060729</v>
      </c>
      <c r="S17" s="23">
        <f t="shared" si="15"/>
        <v>0.33887077694939077</v>
      </c>
      <c r="T17" s="81">
        <f t="shared" si="16"/>
        <v>12.494353765384615</v>
      </c>
      <c r="U17" s="82">
        <f t="shared" si="17"/>
        <v>0.30972693946649882</v>
      </c>
    </row>
    <row r="18" spans="1:21" x14ac:dyDescent="0.3">
      <c r="A18" s="16">
        <f t="shared" si="18"/>
        <v>10</v>
      </c>
      <c r="B18" s="60">
        <v>21006.86</v>
      </c>
      <c r="C18" s="61"/>
      <c r="D18" s="60">
        <f t="shared" si="0"/>
        <v>27174.474096000002</v>
      </c>
      <c r="E18" s="64">
        <f t="shared" si="1"/>
        <v>673.6376167516529</v>
      </c>
      <c r="F18" s="60">
        <f t="shared" si="2"/>
        <v>2264.5395080000003</v>
      </c>
      <c r="G18" s="64">
        <f t="shared" si="3"/>
        <v>56.136468062637746</v>
      </c>
      <c r="H18" s="60">
        <f t="shared" si="4"/>
        <v>49.211778000000002</v>
      </c>
      <c r="I18" s="64">
        <f t="shared" si="5"/>
        <v>1.2199281108778157</v>
      </c>
      <c r="J18" s="60">
        <f t="shared" si="6"/>
        <v>24.606427999999998</v>
      </c>
      <c r="K18" s="64">
        <f t="shared" si="7"/>
        <v>0.60997741689989304</v>
      </c>
      <c r="L18" s="81">
        <f t="shared" si="8"/>
        <v>13.752264218623482</v>
      </c>
      <c r="M18" s="82">
        <f t="shared" si="9"/>
        <v>0.34090972507674738</v>
      </c>
      <c r="N18" s="81">
        <f t="shared" si="10"/>
        <v>6.8761321093117411</v>
      </c>
      <c r="O18" s="82">
        <f t="shared" si="11"/>
        <v>0.17045486253837369</v>
      </c>
      <c r="P18" s="81">
        <f t="shared" si="12"/>
        <v>2.7504528437246965</v>
      </c>
      <c r="Q18" s="82">
        <f t="shared" si="13"/>
        <v>6.8181945015349479E-2</v>
      </c>
      <c r="R18" s="23">
        <f t="shared" si="14"/>
        <v>14.051121170040485</v>
      </c>
      <c r="S18" s="23">
        <f t="shared" si="15"/>
        <v>0.34831819538572195</v>
      </c>
      <c r="T18" s="81">
        <f t="shared" si="16"/>
        <v>13.064651007692309</v>
      </c>
      <c r="U18" s="82">
        <f t="shared" si="17"/>
        <v>0.32386423882291004</v>
      </c>
    </row>
    <row r="19" spans="1:21" x14ac:dyDescent="0.3">
      <c r="A19" s="16">
        <f t="shared" si="18"/>
        <v>11</v>
      </c>
      <c r="B19" s="60">
        <v>21006.86</v>
      </c>
      <c r="C19" s="61"/>
      <c r="D19" s="60">
        <f t="shared" si="0"/>
        <v>27174.474096000002</v>
      </c>
      <c r="E19" s="64">
        <f t="shared" si="1"/>
        <v>673.6376167516529</v>
      </c>
      <c r="F19" s="60">
        <f t="shared" si="2"/>
        <v>2264.5395080000003</v>
      </c>
      <c r="G19" s="64">
        <f t="shared" si="3"/>
        <v>56.136468062637746</v>
      </c>
      <c r="H19" s="60">
        <f t="shared" si="4"/>
        <v>49.211778000000002</v>
      </c>
      <c r="I19" s="64">
        <f t="shared" si="5"/>
        <v>1.2199281108778157</v>
      </c>
      <c r="J19" s="60">
        <f t="shared" si="6"/>
        <v>24.606427999999998</v>
      </c>
      <c r="K19" s="64">
        <f t="shared" si="7"/>
        <v>0.60997741689989304</v>
      </c>
      <c r="L19" s="81">
        <f t="shared" si="8"/>
        <v>13.752264218623482</v>
      </c>
      <c r="M19" s="82">
        <f t="shared" si="9"/>
        <v>0.34090972507674738</v>
      </c>
      <c r="N19" s="81">
        <f t="shared" si="10"/>
        <v>6.8761321093117411</v>
      </c>
      <c r="O19" s="82">
        <f t="shared" si="11"/>
        <v>0.17045486253837369</v>
      </c>
      <c r="P19" s="81">
        <f t="shared" si="12"/>
        <v>2.7504528437246965</v>
      </c>
      <c r="Q19" s="82">
        <f t="shared" si="13"/>
        <v>6.8181945015349479E-2</v>
      </c>
      <c r="R19" s="23">
        <f t="shared" si="14"/>
        <v>14.051121170040485</v>
      </c>
      <c r="S19" s="23">
        <f t="shared" si="15"/>
        <v>0.34831819538572195</v>
      </c>
      <c r="T19" s="81">
        <f t="shared" si="16"/>
        <v>13.064651007692309</v>
      </c>
      <c r="U19" s="82">
        <f t="shared" si="17"/>
        <v>0.32386423882291004</v>
      </c>
    </row>
    <row r="20" spans="1:21" x14ac:dyDescent="0.3">
      <c r="A20" s="16">
        <f t="shared" si="18"/>
        <v>12</v>
      </c>
      <c r="B20" s="60">
        <v>21923.82</v>
      </c>
      <c r="C20" s="61"/>
      <c r="D20" s="60">
        <f t="shared" si="0"/>
        <v>28360.653552</v>
      </c>
      <c r="E20" s="64">
        <f t="shared" si="1"/>
        <v>703.04223738779717</v>
      </c>
      <c r="F20" s="60">
        <f t="shared" si="2"/>
        <v>2363.387796</v>
      </c>
      <c r="G20" s="64">
        <f t="shared" si="3"/>
        <v>58.586853115649767</v>
      </c>
      <c r="H20" s="60">
        <f t="shared" si="4"/>
        <v>49.211778000000002</v>
      </c>
      <c r="I20" s="64">
        <f t="shared" si="5"/>
        <v>1.2199281108778157</v>
      </c>
      <c r="J20" s="60">
        <f t="shared" si="6"/>
        <v>24.606427999999998</v>
      </c>
      <c r="K20" s="64">
        <f t="shared" si="7"/>
        <v>0.60997741689989304</v>
      </c>
      <c r="L20" s="81">
        <f t="shared" si="8"/>
        <v>14.352557465587044</v>
      </c>
      <c r="M20" s="82">
        <f t="shared" si="9"/>
        <v>0.3557906059654844</v>
      </c>
      <c r="N20" s="81">
        <f t="shared" si="10"/>
        <v>7.1762787327935218</v>
      </c>
      <c r="O20" s="82">
        <f t="shared" si="11"/>
        <v>0.1778953029827422</v>
      </c>
      <c r="P20" s="81">
        <f t="shared" si="12"/>
        <v>2.8705114931174087</v>
      </c>
      <c r="Q20" s="82">
        <f t="shared" si="13"/>
        <v>7.1158121193096877E-2</v>
      </c>
      <c r="R20" s="23">
        <f t="shared" si="14"/>
        <v>14.651414417004046</v>
      </c>
      <c r="S20" s="23">
        <f t="shared" si="15"/>
        <v>0.36319907627445897</v>
      </c>
      <c r="T20" s="81">
        <f t="shared" si="16"/>
        <v>13.634929592307692</v>
      </c>
      <c r="U20" s="82">
        <f t="shared" si="17"/>
        <v>0.33800107566721022</v>
      </c>
    </row>
    <row r="21" spans="1:21" x14ac:dyDescent="0.3">
      <c r="A21" s="16">
        <f t="shared" si="18"/>
        <v>13</v>
      </c>
      <c r="B21" s="60">
        <v>21923.82</v>
      </c>
      <c r="C21" s="61"/>
      <c r="D21" s="60">
        <f t="shared" si="0"/>
        <v>28360.653552</v>
      </c>
      <c r="E21" s="64">
        <f t="shared" si="1"/>
        <v>703.04223738779717</v>
      </c>
      <c r="F21" s="60">
        <f t="shared" si="2"/>
        <v>2363.387796</v>
      </c>
      <c r="G21" s="64">
        <f t="shared" si="3"/>
        <v>58.586853115649767</v>
      </c>
      <c r="H21" s="60">
        <f t="shared" si="4"/>
        <v>49.211778000000002</v>
      </c>
      <c r="I21" s="64">
        <f t="shared" si="5"/>
        <v>1.2199281108778157</v>
      </c>
      <c r="J21" s="60">
        <f t="shared" si="6"/>
        <v>24.606427999999998</v>
      </c>
      <c r="K21" s="64">
        <f t="shared" si="7"/>
        <v>0.60997741689989304</v>
      </c>
      <c r="L21" s="81">
        <f t="shared" si="8"/>
        <v>14.352557465587044</v>
      </c>
      <c r="M21" s="82">
        <f t="shared" si="9"/>
        <v>0.3557906059654844</v>
      </c>
      <c r="N21" s="81">
        <f t="shared" si="10"/>
        <v>7.1762787327935218</v>
      </c>
      <c r="O21" s="82">
        <f t="shared" si="11"/>
        <v>0.1778953029827422</v>
      </c>
      <c r="P21" s="81">
        <f t="shared" si="12"/>
        <v>2.8705114931174087</v>
      </c>
      <c r="Q21" s="82">
        <f t="shared" si="13"/>
        <v>7.1158121193096877E-2</v>
      </c>
      <c r="R21" s="23">
        <f t="shared" si="14"/>
        <v>14.651414417004046</v>
      </c>
      <c r="S21" s="23">
        <f t="shared" si="15"/>
        <v>0.36319907627445897</v>
      </c>
      <c r="T21" s="81">
        <f t="shared" si="16"/>
        <v>13.634929592307692</v>
      </c>
      <c r="U21" s="82">
        <f t="shared" si="17"/>
        <v>0.33800107566721022</v>
      </c>
    </row>
    <row r="22" spans="1:21" x14ac:dyDescent="0.3">
      <c r="A22" s="16">
        <f t="shared" si="18"/>
        <v>14</v>
      </c>
      <c r="B22" s="60">
        <v>22840.81</v>
      </c>
      <c r="C22" s="61"/>
      <c r="D22" s="60">
        <f t="shared" si="0"/>
        <v>29546.871816000003</v>
      </c>
      <c r="E22" s="64">
        <f t="shared" si="1"/>
        <v>732.44782004913259</v>
      </c>
      <c r="F22" s="60">
        <f t="shared" si="2"/>
        <v>2462.2393180000004</v>
      </c>
      <c r="G22" s="64">
        <f t="shared" si="3"/>
        <v>61.03731833742772</v>
      </c>
      <c r="H22" s="60">
        <f t="shared" si="4"/>
        <v>29.679495999999972</v>
      </c>
      <c r="I22" s="64">
        <f t="shared" si="5"/>
        <v>0.73573548769332531</v>
      </c>
      <c r="J22" s="60">
        <f t="shared" si="6"/>
        <v>5.0741459999999687</v>
      </c>
      <c r="K22" s="64">
        <f t="shared" si="7"/>
        <v>0.12578479371540258</v>
      </c>
      <c r="L22" s="81">
        <f t="shared" si="8"/>
        <v>14.952870352226721</v>
      </c>
      <c r="M22" s="82">
        <f t="shared" si="9"/>
        <v>0.37067197370907518</v>
      </c>
      <c r="N22" s="81">
        <f t="shared" si="10"/>
        <v>7.4764351761133607</v>
      </c>
      <c r="O22" s="82">
        <f t="shared" si="11"/>
        <v>0.18533598685453759</v>
      </c>
      <c r="P22" s="81">
        <f t="shared" si="12"/>
        <v>2.9905740704453443</v>
      </c>
      <c r="Q22" s="82">
        <f t="shared" si="13"/>
        <v>7.4134394741815032E-2</v>
      </c>
      <c r="R22" s="23">
        <f t="shared" si="14"/>
        <v>15.133110206477735</v>
      </c>
      <c r="S22" s="23">
        <f t="shared" si="15"/>
        <v>0.37514000298656502</v>
      </c>
      <c r="T22" s="81">
        <f t="shared" si="16"/>
        <v>14.205226834615386</v>
      </c>
      <c r="U22" s="82">
        <f t="shared" si="17"/>
        <v>0.35213837502362144</v>
      </c>
    </row>
    <row r="23" spans="1:21" x14ac:dyDescent="0.3">
      <c r="A23" s="16">
        <f t="shared" si="18"/>
        <v>15</v>
      </c>
      <c r="B23" s="60">
        <v>22840.81</v>
      </c>
      <c r="C23" s="61"/>
      <c r="D23" s="60">
        <f t="shared" si="0"/>
        <v>29546.871816000003</v>
      </c>
      <c r="E23" s="64">
        <f t="shared" si="1"/>
        <v>732.44782004913259</v>
      </c>
      <c r="F23" s="60">
        <f t="shared" si="2"/>
        <v>2462.2393180000004</v>
      </c>
      <c r="G23" s="64">
        <f t="shared" si="3"/>
        <v>61.03731833742772</v>
      </c>
      <c r="H23" s="60">
        <f t="shared" si="4"/>
        <v>29.679495999999972</v>
      </c>
      <c r="I23" s="64">
        <f t="shared" si="5"/>
        <v>0.73573548769332531</v>
      </c>
      <c r="J23" s="60">
        <f t="shared" si="6"/>
        <v>5.0741459999999687</v>
      </c>
      <c r="K23" s="64">
        <f t="shared" si="7"/>
        <v>0.12578479371540258</v>
      </c>
      <c r="L23" s="81">
        <f t="shared" si="8"/>
        <v>14.952870352226721</v>
      </c>
      <c r="M23" s="82">
        <f t="shared" si="9"/>
        <v>0.37067197370907518</v>
      </c>
      <c r="N23" s="81">
        <f t="shared" si="10"/>
        <v>7.4764351761133607</v>
      </c>
      <c r="O23" s="82">
        <f t="shared" si="11"/>
        <v>0.18533598685453759</v>
      </c>
      <c r="P23" s="81">
        <f t="shared" si="12"/>
        <v>2.9905740704453443</v>
      </c>
      <c r="Q23" s="82">
        <f t="shared" si="13"/>
        <v>7.4134394741815032E-2</v>
      </c>
      <c r="R23" s="23">
        <f t="shared" si="14"/>
        <v>15.133110206477735</v>
      </c>
      <c r="S23" s="23">
        <f t="shared" si="15"/>
        <v>0.37514000298656502</v>
      </c>
      <c r="T23" s="81">
        <f t="shared" si="16"/>
        <v>14.205226834615386</v>
      </c>
      <c r="U23" s="82">
        <f t="shared" si="17"/>
        <v>0.35213837502362144</v>
      </c>
    </row>
    <row r="24" spans="1:21" x14ac:dyDescent="0.3">
      <c r="A24" s="16">
        <f t="shared" si="18"/>
        <v>16</v>
      </c>
      <c r="B24" s="60">
        <v>23757.8</v>
      </c>
      <c r="C24" s="61"/>
      <c r="D24" s="60">
        <f t="shared" si="0"/>
        <v>30733.090080000002</v>
      </c>
      <c r="E24" s="64">
        <f t="shared" si="1"/>
        <v>761.85340271046789</v>
      </c>
      <c r="F24" s="60">
        <f t="shared" si="2"/>
        <v>2561.0908400000003</v>
      </c>
      <c r="G24" s="64">
        <f t="shared" si="3"/>
        <v>63.48778355920566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15.553183238866398</v>
      </c>
      <c r="M24" s="82">
        <f t="shared" si="9"/>
        <v>0.3855533414526659</v>
      </c>
      <c r="N24" s="81">
        <f t="shared" si="10"/>
        <v>7.7765916194331988</v>
      </c>
      <c r="O24" s="82">
        <f t="shared" si="11"/>
        <v>0.19277667072633295</v>
      </c>
      <c r="P24" s="81">
        <f t="shared" si="12"/>
        <v>3.1106366477732794</v>
      </c>
      <c r="Q24" s="82">
        <f t="shared" si="13"/>
        <v>7.7110668290533174E-2</v>
      </c>
      <c r="R24" s="23">
        <f t="shared" si="14"/>
        <v>15.553183238866399</v>
      </c>
      <c r="S24" s="23">
        <f t="shared" si="15"/>
        <v>0.38555334145266595</v>
      </c>
      <c r="T24" s="81">
        <f t="shared" si="16"/>
        <v>14.775524076923078</v>
      </c>
      <c r="U24" s="82">
        <f t="shared" si="17"/>
        <v>0.36627567438003261</v>
      </c>
    </row>
    <row r="25" spans="1:21" x14ac:dyDescent="0.3">
      <c r="A25" s="16">
        <f t="shared" si="18"/>
        <v>17</v>
      </c>
      <c r="B25" s="60">
        <v>23757.8</v>
      </c>
      <c r="C25" s="61"/>
      <c r="D25" s="60">
        <f t="shared" si="0"/>
        <v>30733.090080000002</v>
      </c>
      <c r="E25" s="64">
        <f t="shared" si="1"/>
        <v>761.85340271046789</v>
      </c>
      <c r="F25" s="60">
        <f t="shared" si="2"/>
        <v>2561.0908400000003</v>
      </c>
      <c r="G25" s="64">
        <f t="shared" si="3"/>
        <v>63.48778355920566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15.553183238866398</v>
      </c>
      <c r="M25" s="82">
        <f t="shared" si="9"/>
        <v>0.3855533414526659</v>
      </c>
      <c r="N25" s="81">
        <f t="shared" si="10"/>
        <v>7.7765916194331988</v>
      </c>
      <c r="O25" s="82">
        <f t="shared" si="11"/>
        <v>0.19277667072633295</v>
      </c>
      <c r="P25" s="81">
        <f t="shared" si="12"/>
        <v>3.1106366477732794</v>
      </c>
      <c r="Q25" s="82">
        <f t="shared" si="13"/>
        <v>7.7110668290533174E-2</v>
      </c>
      <c r="R25" s="23">
        <f t="shared" si="14"/>
        <v>15.553183238866399</v>
      </c>
      <c r="S25" s="23">
        <f t="shared" si="15"/>
        <v>0.38555334145266595</v>
      </c>
      <c r="T25" s="81">
        <f t="shared" si="16"/>
        <v>14.775524076923078</v>
      </c>
      <c r="U25" s="82">
        <f t="shared" si="17"/>
        <v>0.36627567438003261</v>
      </c>
    </row>
    <row r="26" spans="1:21" x14ac:dyDescent="0.3">
      <c r="A26" s="16">
        <f t="shared" si="18"/>
        <v>18</v>
      </c>
      <c r="B26" s="60">
        <v>24674.75</v>
      </c>
      <c r="C26" s="61"/>
      <c r="D26" s="60">
        <f t="shared" si="0"/>
        <v>31919.256600000001</v>
      </c>
      <c r="E26" s="64">
        <f t="shared" si="1"/>
        <v>791.25770267154849</v>
      </c>
      <c r="F26" s="60">
        <f t="shared" si="2"/>
        <v>2659.9380499999997</v>
      </c>
      <c r="G26" s="64">
        <f t="shared" si="3"/>
        <v>65.938141889295707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16.153469939271254</v>
      </c>
      <c r="M26" s="82">
        <f t="shared" si="9"/>
        <v>0.40043406005645166</v>
      </c>
      <c r="N26" s="81">
        <f t="shared" si="10"/>
        <v>8.076734969635627</v>
      </c>
      <c r="O26" s="82">
        <f t="shared" si="11"/>
        <v>0.20021703002822583</v>
      </c>
      <c r="P26" s="81">
        <f t="shared" si="12"/>
        <v>3.2306939878542509</v>
      </c>
      <c r="Q26" s="82">
        <f t="shared" si="13"/>
        <v>8.0086812011290337E-2</v>
      </c>
      <c r="R26" s="23">
        <f t="shared" si="14"/>
        <v>16.153469939271254</v>
      </c>
      <c r="S26" s="23">
        <f t="shared" si="15"/>
        <v>0.40043406005645166</v>
      </c>
      <c r="T26" s="81">
        <f t="shared" si="16"/>
        <v>15.345796442307693</v>
      </c>
      <c r="U26" s="82">
        <f t="shared" si="17"/>
        <v>0.38041235705362908</v>
      </c>
    </row>
    <row r="27" spans="1:21" x14ac:dyDescent="0.3">
      <c r="A27" s="16">
        <f t="shared" si="18"/>
        <v>19</v>
      </c>
      <c r="B27" s="60">
        <v>24674.75</v>
      </c>
      <c r="C27" s="61"/>
      <c r="D27" s="60">
        <f t="shared" si="0"/>
        <v>31919.256600000001</v>
      </c>
      <c r="E27" s="64">
        <f t="shared" si="1"/>
        <v>791.25770267154849</v>
      </c>
      <c r="F27" s="60">
        <f t="shared" si="2"/>
        <v>2659.9380499999997</v>
      </c>
      <c r="G27" s="64">
        <f t="shared" si="3"/>
        <v>65.938141889295707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16.153469939271254</v>
      </c>
      <c r="M27" s="82">
        <f t="shared" si="9"/>
        <v>0.40043406005645166</v>
      </c>
      <c r="N27" s="81">
        <f t="shared" si="10"/>
        <v>8.076734969635627</v>
      </c>
      <c r="O27" s="82">
        <f t="shared" si="11"/>
        <v>0.20021703002822583</v>
      </c>
      <c r="P27" s="81">
        <f t="shared" si="12"/>
        <v>3.2306939878542509</v>
      </c>
      <c r="Q27" s="82">
        <f t="shared" si="13"/>
        <v>8.0086812011290337E-2</v>
      </c>
      <c r="R27" s="23">
        <f t="shared" si="14"/>
        <v>16.153469939271254</v>
      </c>
      <c r="S27" s="23">
        <f t="shared" si="15"/>
        <v>0.40043406005645166</v>
      </c>
      <c r="T27" s="81">
        <f t="shared" si="16"/>
        <v>15.345796442307693</v>
      </c>
      <c r="U27" s="82">
        <f t="shared" si="17"/>
        <v>0.38041235705362908</v>
      </c>
    </row>
    <row r="28" spans="1:21" x14ac:dyDescent="0.3">
      <c r="A28" s="16">
        <f t="shared" si="18"/>
        <v>20</v>
      </c>
      <c r="B28" s="60">
        <v>25591.74</v>
      </c>
      <c r="C28" s="61"/>
      <c r="D28" s="60">
        <f t="shared" si="0"/>
        <v>33105.474864000003</v>
      </c>
      <c r="E28" s="64">
        <f t="shared" si="1"/>
        <v>820.6632853328839</v>
      </c>
      <c r="F28" s="60">
        <f t="shared" si="2"/>
        <v>2758.7895720000001</v>
      </c>
      <c r="G28" s="64">
        <f t="shared" si="3"/>
        <v>68.388607111073654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16.753782825910932</v>
      </c>
      <c r="M28" s="82">
        <f t="shared" si="9"/>
        <v>0.41531542780004244</v>
      </c>
      <c r="N28" s="81">
        <f t="shared" si="10"/>
        <v>8.3768914129554659</v>
      </c>
      <c r="O28" s="82">
        <f t="shared" si="11"/>
        <v>0.20765771390002122</v>
      </c>
      <c r="P28" s="81">
        <f t="shared" si="12"/>
        <v>3.3507565651821865</v>
      </c>
      <c r="Q28" s="82">
        <f t="shared" si="13"/>
        <v>8.3063085560008493E-2</v>
      </c>
      <c r="R28" s="23">
        <f t="shared" si="14"/>
        <v>16.753782825910932</v>
      </c>
      <c r="S28" s="23">
        <f t="shared" si="15"/>
        <v>0.41531542780004244</v>
      </c>
      <c r="T28" s="81">
        <f t="shared" si="16"/>
        <v>15.916093684615387</v>
      </c>
      <c r="U28" s="82">
        <f t="shared" si="17"/>
        <v>0.39454965641004036</v>
      </c>
    </row>
    <row r="29" spans="1:21" x14ac:dyDescent="0.3">
      <c r="A29" s="16">
        <f t="shared" si="18"/>
        <v>21</v>
      </c>
      <c r="B29" s="60">
        <v>25591.74</v>
      </c>
      <c r="C29" s="61"/>
      <c r="D29" s="60">
        <f t="shared" si="0"/>
        <v>33105.474864000003</v>
      </c>
      <c r="E29" s="64">
        <f t="shared" si="1"/>
        <v>820.6632853328839</v>
      </c>
      <c r="F29" s="60">
        <f t="shared" si="2"/>
        <v>2758.7895720000001</v>
      </c>
      <c r="G29" s="64">
        <f t="shared" si="3"/>
        <v>68.388607111073654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16.753782825910932</v>
      </c>
      <c r="M29" s="82">
        <f t="shared" si="9"/>
        <v>0.41531542780004244</v>
      </c>
      <c r="N29" s="81">
        <f t="shared" si="10"/>
        <v>8.3768914129554659</v>
      </c>
      <c r="O29" s="82">
        <f t="shared" si="11"/>
        <v>0.20765771390002122</v>
      </c>
      <c r="P29" s="81">
        <f t="shared" si="12"/>
        <v>3.3507565651821865</v>
      </c>
      <c r="Q29" s="82">
        <f t="shared" si="13"/>
        <v>8.3063085560008493E-2</v>
      </c>
      <c r="R29" s="23">
        <f t="shared" si="14"/>
        <v>16.753782825910932</v>
      </c>
      <c r="S29" s="23">
        <f t="shared" si="15"/>
        <v>0.41531542780004244</v>
      </c>
      <c r="T29" s="81">
        <f t="shared" si="16"/>
        <v>15.916093684615387</v>
      </c>
      <c r="U29" s="82">
        <f t="shared" si="17"/>
        <v>0.39454965641004036</v>
      </c>
    </row>
    <row r="30" spans="1:21" x14ac:dyDescent="0.3">
      <c r="A30" s="16">
        <f t="shared" si="18"/>
        <v>22</v>
      </c>
      <c r="B30" s="60">
        <v>26508.73</v>
      </c>
      <c r="C30" s="61"/>
      <c r="D30" s="60">
        <f t="shared" si="0"/>
        <v>34291.693127999999</v>
      </c>
      <c r="E30" s="64">
        <f t="shared" si="1"/>
        <v>850.06886799421909</v>
      </c>
      <c r="F30" s="60">
        <f t="shared" si="2"/>
        <v>2857.6410940000005</v>
      </c>
      <c r="G30" s="64">
        <f t="shared" si="3"/>
        <v>70.8390723328516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17.354095712550606</v>
      </c>
      <c r="M30" s="82">
        <f t="shared" si="9"/>
        <v>0.4301967955436331</v>
      </c>
      <c r="N30" s="81">
        <f t="shared" si="10"/>
        <v>8.6770478562753031</v>
      </c>
      <c r="O30" s="82">
        <f t="shared" si="11"/>
        <v>0.21509839777181655</v>
      </c>
      <c r="P30" s="81">
        <f t="shared" si="12"/>
        <v>3.4708191425101211</v>
      </c>
      <c r="Q30" s="82">
        <f t="shared" si="13"/>
        <v>8.6039359108726621E-2</v>
      </c>
      <c r="R30" s="23">
        <f t="shared" si="14"/>
        <v>17.35409571255061</v>
      </c>
      <c r="S30" s="23">
        <f t="shared" si="15"/>
        <v>0.43019679554363321</v>
      </c>
      <c r="T30" s="81">
        <f t="shared" si="16"/>
        <v>16.486390926923075</v>
      </c>
      <c r="U30" s="82">
        <f t="shared" si="17"/>
        <v>0.40868695576645148</v>
      </c>
    </row>
    <row r="31" spans="1:21" x14ac:dyDescent="0.3">
      <c r="A31" s="16">
        <f t="shared" si="18"/>
        <v>23</v>
      </c>
      <c r="B31" s="60">
        <v>27425.69</v>
      </c>
      <c r="C31" s="61"/>
      <c r="D31" s="60">
        <f t="shared" si="0"/>
        <v>35477.872583999997</v>
      </c>
      <c r="E31" s="64">
        <f t="shared" si="1"/>
        <v>879.47348863036336</v>
      </c>
      <c r="F31" s="60">
        <f t="shared" si="2"/>
        <v>2956.4893819999998</v>
      </c>
      <c r="G31" s="64">
        <f t="shared" si="3"/>
        <v>73.289457385863614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17.954388959514169</v>
      </c>
      <c r="M31" s="82">
        <f t="shared" si="9"/>
        <v>0.44507767643237017</v>
      </c>
      <c r="N31" s="81">
        <f t="shared" si="10"/>
        <v>8.9771944797570846</v>
      </c>
      <c r="O31" s="82">
        <f t="shared" si="11"/>
        <v>0.22253883821618509</v>
      </c>
      <c r="P31" s="81">
        <f t="shared" si="12"/>
        <v>3.5908777919028338</v>
      </c>
      <c r="Q31" s="82">
        <f t="shared" si="13"/>
        <v>8.9015535286474032E-2</v>
      </c>
      <c r="R31" s="23">
        <f t="shared" si="14"/>
        <v>17.954388959514169</v>
      </c>
      <c r="S31" s="23">
        <f t="shared" si="15"/>
        <v>0.44507767643237017</v>
      </c>
      <c r="T31" s="81">
        <f t="shared" si="16"/>
        <v>17.056669511538459</v>
      </c>
      <c r="U31" s="82">
        <f t="shared" si="17"/>
        <v>0.42282379261075159</v>
      </c>
    </row>
    <row r="32" spans="1:21" x14ac:dyDescent="0.3">
      <c r="A32" s="16">
        <f t="shared" si="18"/>
        <v>24</v>
      </c>
      <c r="B32" s="60">
        <v>28342.68</v>
      </c>
      <c r="C32" s="61"/>
      <c r="D32" s="60">
        <f t="shared" si="0"/>
        <v>36664.090848</v>
      </c>
      <c r="E32" s="64">
        <f t="shared" si="1"/>
        <v>908.87907129169878</v>
      </c>
      <c r="F32" s="60">
        <f t="shared" si="2"/>
        <v>3055.3409040000001</v>
      </c>
      <c r="G32" s="64">
        <f t="shared" si="3"/>
        <v>75.739922607641574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18.554701846153847</v>
      </c>
      <c r="M32" s="82">
        <f t="shared" si="9"/>
        <v>0.45995904417596095</v>
      </c>
      <c r="N32" s="81">
        <f t="shared" si="10"/>
        <v>9.2773509230769236</v>
      </c>
      <c r="O32" s="82">
        <f t="shared" si="11"/>
        <v>0.22997952208798048</v>
      </c>
      <c r="P32" s="81">
        <f t="shared" si="12"/>
        <v>3.7109403692307694</v>
      </c>
      <c r="Q32" s="82">
        <f t="shared" si="13"/>
        <v>9.1991808835192188E-2</v>
      </c>
      <c r="R32" s="23">
        <f t="shared" si="14"/>
        <v>18.554701846153847</v>
      </c>
      <c r="S32" s="23">
        <f t="shared" si="15"/>
        <v>0.45995904417596095</v>
      </c>
      <c r="T32" s="81">
        <f t="shared" si="16"/>
        <v>17.626966753846155</v>
      </c>
      <c r="U32" s="82">
        <f t="shared" si="17"/>
        <v>0.43696109196716287</v>
      </c>
    </row>
    <row r="33" spans="1:21" x14ac:dyDescent="0.3">
      <c r="A33" s="16">
        <f t="shared" si="18"/>
        <v>25</v>
      </c>
      <c r="B33" s="60">
        <v>28342.68</v>
      </c>
      <c r="C33" s="61"/>
      <c r="D33" s="60">
        <f t="shared" si="0"/>
        <v>36664.090848</v>
      </c>
      <c r="E33" s="64">
        <f t="shared" si="1"/>
        <v>908.87907129169878</v>
      </c>
      <c r="F33" s="60">
        <f t="shared" si="2"/>
        <v>3055.3409040000001</v>
      </c>
      <c r="G33" s="64">
        <f t="shared" si="3"/>
        <v>75.739922607641574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18.554701846153847</v>
      </c>
      <c r="M33" s="82">
        <f t="shared" si="9"/>
        <v>0.45995904417596095</v>
      </c>
      <c r="N33" s="81">
        <f t="shared" si="10"/>
        <v>9.2773509230769236</v>
      </c>
      <c r="O33" s="82">
        <f t="shared" si="11"/>
        <v>0.22997952208798048</v>
      </c>
      <c r="P33" s="81">
        <f t="shared" si="12"/>
        <v>3.7109403692307694</v>
      </c>
      <c r="Q33" s="82">
        <f t="shared" si="13"/>
        <v>9.1991808835192188E-2</v>
      </c>
      <c r="R33" s="23">
        <f t="shared" si="14"/>
        <v>18.554701846153847</v>
      </c>
      <c r="S33" s="23">
        <f t="shared" si="15"/>
        <v>0.45995904417596095</v>
      </c>
      <c r="T33" s="81">
        <f t="shared" si="16"/>
        <v>17.626966753846155</v>
      </c>
      <c r="U33" s="82">
        <f t="shared" si="17"/>
        <v>0.43696109196716287</v>
      </c>
    </row>
    <row r="34" spans="1:21" x14ac:dyDescent="0.3">
      <c r="A34" s="16">
        <f t="shared" si="18"/>
        <v>26</v>
      </c>
      <c r="B34" s="60">
        <v>28342.68</v>
      </c>
      <c r="C34" s="61"/>
      <c r="D34" s="60">
        <f t="shared" si="0"/>
        <v>36664.090848</v>
      </c>
      <c r="E34" s="64">
        <f t="shared" si="1"/>
        <v>908.87907129169878</v>
      </c>
      <c r="F34" s="60">
        <f t="shared" si="2"/>
        <v>3055.3409040000001</v>
      </c>
      <c r="G34" s="64">
        <f t="shared" si="3"/>
        <v>75.739922607641574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18.554701846153847</v>
      </c>
      <c r="M34" s="82">
        <f t="shared" si="9"/>
        <v>0.45995904417596095</v>
      </c>
      <c r="N34" s="81">
        <f t="shared" si="10"/>
        <v>9.2773509230769236</v>
      </c>
      <c r="O34" s="82">
        <f t="shared" si="11"/>
        <v>0.22997952208798048</v>
      </c>
      <c r="P34" s="81">
        <f t="shared" si="12"/>
        <v>3.7109403692307694</v>
      </c>
      <c r="Q34" s="82">
        <f t="shared" si="13"/>
        <v>9.1991808835192188E-2</v>
      </c>
      <c r="R34" s="23">
        <f t="shared" si="14"/>
        <v>18.554701846153847</v>
      </c>
      <c r="S34" s="23">
        <f t="shared" si="15"/>
        <v>0.45995904417596095</v>
      </c>
      <c r="T34" s="81">
        <f t="shared" si="16"/>
        <v>17.626966753846155</v>
      </c>
      <c r="U34" s="82">
        <f t="shared" si="17"/>
        <v>0.43696109196716287</v>
      </c>
    </row>
    <row r="35" spans="1:21" x14ac:dyDescent="0.3">
      <c r="A35" s="16">
        <f t="shared" si="18"/>
        <v>27</v>
      </c>
      <c r="B35" s="60">
        <v>28342.68</v>
      </c>
      <c r="C35" s="61"/>
      <c r="D35" s="60">
        <f t="shared" si="0"/>
        <v>36664.090848</v>
      </c>
      <c r="E35" s="64">
        <f t="shared" si="1"/>
        <v>908.87907129169878</v>
      </c>
      <c r="F35" s="60">
        <f t="shared" si="2"/>
        <v>3055.3409040000001</v>
      </c>
      <c r="G35" s="64">
        <f t="shared" si="3"/>
        <v>75.739922607641574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18.554701846153847</v>
      </c>
      <c r="M35" s="82">
        <f t="shared" si="9"/>
        <v>0.45995904417596095</v>
      </c>
      <c r="N35" s="81">
        <f t="shared" si="10"/>
        <v>9.2773509230769236</v>
      </c>
      <c r="O35" s="82">
        <f t="shared" si="11"/>
        <v>0.22997952208798048</v>
      </c>
      <c r="P35" s="81">
        <f t="shared" si="12"/>
        <v>3.7109403692307694</v>
      </c>
      <c r="Q35" s="82">
        <f t="shared" si="13"/>
        <v>9.1991808835192188E-2</v>
      </c>
      <c r="R35" s="23">
        <f t="shared" si="14"/>
        <v>18.554701846153847</v>
      </c>
      <c r="S35" s="23">
        <f t="shared" si="15"/>
        <v>0.45995904417596095</v>
      </c>
      <c r="T35" s="81">
        <f t="shared" si="16"/>
        <v>17.626966753846155</v>
      </c>
      <c r="U35" s="82">
        <f t="shared" si="17"/>
        <v>0.43696109196716287</v>
      </c>
    </row>
    <row r="36" spans="1:21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3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L10:M1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P7:Q7"/>
    <mergeCell ref="N8:O8"/>
    <mergeCell ref="T8:U8"/>
    <mergeCell ref="T9:U9"/>
    <mergeCell ref="T10:U10"/>
    <mergeCell ref="T11:U11"/>
    <mergeCell ref="T12:U12"/>
    <mergeCell ref="F30:G30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5703125" style="1" customWidth="1"/>
    <col min="24" max="16384" width="8.85546875" style="1"/>
  </cols>
  <sheetData>
    <row r="1" spans="1:23" ht="16.5" x14ac:dyDescent="0.3">
      <c r="A1" s="5" t="s">
        <v>29</v>
      </c>
      <c r="B1" s="5"/>
      <c r="C1" s="5" t="s">
        <v>77</v>
      </c>
      <c r="D1" s="5"/>
      <c r="E1" s="6"/>
      <c r="G1" s="5"/>
      <c r="H1" s="5"/>
      <c r="N1" s="34">
        <f>D6</f>
        <v>42552</v>
      </c>
      <c r="Q1" s="8" t="s">
        <v>28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76"/>
      <c r="G7" s="72"/>
      <c r="H7" s="76"/>
      <c r="I7" s="72"/>
      <c r="J7" s="76"/>
      <c r="K7" s="72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18761.3</v>
      </c>
      <c r="C8" s="61"/>
      <c r="D8" s="60">
        <f t="shared" ref="D8:D35" si="0">B8*$U$2</f>
        <v>24269.617679999999</v>
      </c>
      <c r="E8" s="64">
        <f t="shared" ref="E8:E35" si="1">D8/40.3399</f>
        <v>601.62810715941282</v>
      </c>
      <c r="F8" s="60">
        <f t="shared" ref="F8:F35" si="2">B8/12*$U$2</f>
        <v>2022.4681399999999</v>
      </c>
      <c r="G8" s="64">
        <f t="shared" ref="G8:G35" si="3">F8/40.3399</f>
        <v>50.135675596617737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12.282195182186234</v>
      </c>
      <c r="M8" s="82">
        <f t="shared" ref="M8:M35" si="9">L8/40.3399</f>
        <v>0.30446766556650445</v>
      </c>
      <c r="N8" s="81">
        <f t="shared" ref="N8:N35" si="10">L8/2</f>
        <v>6.1410975910931169</v>
      </c>
      <c r="O8" s="82">
        <f t="shared" ref="O8:O35" si="11">N8/40.3399</f>
        <v>0.15223383278325223</v>
      </c>
      <c r="P8" s="81">
        <f t="shared" ref="P8:P35" si="12">L8/5</f>
        <v>2.4564390364372466</v>
      </c>
      <c r="Q8" s="82">
        <f t="shared" ref="Q8:Q35" si="13">P8/40.3399</f>
        <v>6.0893533113300889E-2</v>
      </c>
      <c r="R8" s="23">
        <f t="shared" ref="R8:R35" si="14">(F8+H8)/1976*12</f>
        <v>12.879915631578946</v>
      </c>
      <c r="S8" s="23">
        <f t="shared" ref="S8:S35" si="15">R8/40.3399</f>
        <v>0.3192847684694049</v>
      </c>
      <c r="T8" s="81">
        <f t="shared" ref="T8:T35" si="16">D8/2080</f>
        <v>11.668085423076922</v>
      </c>
      <c r="U8" s="82">
        <f t="shared" ref="U8:U35" si="17">T8/40.3399</f>
        <v>0.28924428228817928</v>
      </c>
      <c r="W8" s="36"/>
    </row>
    <row r="9" spans="1:23" x14ac:dyDescent="0.3">
      <c r="A9" s="16">
        <f t="shared" ref="A9:A35" si="18">+A8+1</f>
        <v>1</v>
      </c>
      <c r="B9" s="60">
        <v>19380.830000000002</v>
      </c>
      <c r="C9" s="61"/>
      <c r="D9" s="60">
        <f t="shared" si="0"/>
        <v>25071.041688000005</v>
      </c>
      <c r="E9" s="64">
        <f t="shared" si="1"/>
        <v>621.49488937751471</v>
      </c>
      <c r="F9" s="60">
        <f t="shared" si="2"/>
        <v>2089.2534740000006</v>
      </c>
      <c r="G9" s="64">
        <f t="shared" si="3"/>
        <v>51.791240781459564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12.687774133603241</v>
      </c>
      <c r="M9" s="82">
        <f t="shared" si="9"/>
        <v>0.3145217051505641</v>
      </c>
      <c r="N9" s="81">
        <f t="shared" si="10"/>
        <v>6.3438870668016207</v>
      </c>
      <c r="O9" s="82">
        <f t="shared" si="11"/>
        <v>0.15726085257528205</v>
      </c>
      <c r="P9" s="81">
        <f t="shared" si="12"/>
        <v>2.5375548267206485</v>
      </c>
      <c r="Q9" s="82">
        <f t="shared" si="13"/>
        <v>6.2904341030112831E-2</v>
      </c>
      <c r="R9" s="23">
        <f t="shared" si="14"/>
        <v>13.285494582995954</v>
      </c>
      <c r="S9" s="23">
        <f t="shared" si="15"/>
        <v>0.32933880805346455</v>
      </c>
      <c r="T9" s="81">
        <f t="shared" si="16"/>
        <v>12.053385426923079</v>
      </c>
      <c r="U9" s="82">
        <f t="shared" si="17"/>
        <v>0.29879561989303588</v>
      </c>
      <c r="W9" s="36"/>
    </row>
    <row r="10" spans="1:23" x14ac:dyDescent="0.3">
      <c r="A10" s="16">
        <f t="shared" si="18"/>
        <v>2</v>
      </c>
      <c r="B10" s="60">
        <v>20139.45</v>
      </c>
      <c r="C10" s="61"/>
      <c r="D10" s="60">
        <f t="shared" si="0"/>
        <v>26052.392520000001</v>
      </c>
      <c r="E10" s="64">
        <f t="shared" si="1"/>
        <v>645.82194105587769</v>
      </c>
      <c r="F10" s="60">
        <f t="shared" si="2"/>
        <v>2171.0327100000004</v>
      </c>
      <c r="G10" s="64">
        <f t="shared" si="3"/>
        <v>53.818495087989817</v>
      </c>
      <c r="H10" s="60">
        <f t="shared" si="4"/>
        <v>79.96280599999983</v>
      </c>
      <c r="I10" s="64">
        <f t="shared" si="5"/>
        <v>1.9822261830098693</v>
      </c>
      <c r="J10" s="60">
        <f t="shared" si="6"/>
        <v>30.752105999999827</v>
      </c>
      <c r="K10" s="64">
        <f t="shared" si="7"/>
        <v>0.76232479505402406</v>
      </c>
      <c r="L10" s="81">
        <f t="shared" si="8"/>
        <v>13.184409170040487</v>
      </c>
      <c r="M10" s="82">
        <f t="shared" si="9"/>
        <v>0.32683296612139562</v>
      </c>
      <c r="N10" s="81">
        <f t="shared" si="10"/>
        <v>6.5922045850202435</v>
      </c>
      <c r="O10" s="82">
        <f t="shared" si="11"/>
        <v>0.16341648306069781</v>
      </c>
      <c r="P10" s="81">
        <f t="shared" si="12"/>
        <v>2.6368818340080975</v>
      </c>
      <c r="Q10" s="82">
        <f t="shared" si="13"/>
        <v>6.5366593224279124E-2</v>
      </c>
      <c r="R10" s="23">
        <f t="shared" si="14"/>
        <v>13.670013255060731</v>
      </c>
      <c r="S10" s="23">
        <f t="shared" si="15"/>
        <v>0.33887077694939083</v>
      </c>
      <c r="T10" s="81">
        <f t="shared" si="16"/>
        <v>12.525188711538462</v>
      </c>
      <c r="U10" s="82">
        <f t="shared" si="17"/>
        <v>0.3104913178153258</v>
      </c>
      <c r="W10" s="36"/>
    </row>
    <row r="11" spans="1:23" x14ac:dyDescent="0.3">
      <c r="A11" s="16">
        <f t="shared" si="18"/>
        <v>3</v>
      </c>
      <c r="B11" s="60">
        <v>20898.05</v>
      </c>
      <c r="C11" s="61"/>
      <c r="D11" s="60">
        <f t="shared" si="0"/>
        <v>27033.717479999999</v>
      </c>
      <c r="E11" s="64">
        <f t="shared" si="1"/>
        <v>670.14835138411343</v>
      </c>
      <c r="F11" s="60">
        <f t="shared" si="2"/>
        <v>2252.8097900000002</v>
      </c>
      <c r="G11" s="64">
        <f t="shared" si="3"/>
        <v>55.845695948676131</v>
      </c>
      <c r="H11" s="60">
        <f t="shared" si="4"/>
        <v>49.211778000000002</v>
      </c>
      <c r="I11" s="64">
        <f t="shared" si="5"/>
        <v>1.2199281108778157</v>
      </c>
      <c r="J11" s="60">
        <f t="shared" si="6"/>
        <v>24.606427999999998</v>
      </c>
      <c r="K11" s="64">
        <f t="shared" si="7"/>
        <v>0.60997741689989304</v>
      </c>
      <c r="L11" s="81">
        <f t="shared" si="8"/>
        <v>13.681031113360323</v>
      </c>
      <c r="M11" s="82">
        <f t="shared" si="9"/>
        <v>0.33914390252232463</v>
      </c>
      <c r="N11" s="81">
        <f t="shared" si="10"/>
        <v>6.8405155566801614</v>
      </c>
      <c r="O11" s="82">
        <f t="shared" si="11"/>
        <v>0.16957195126116231</v>
      </c>
      <c r="P11" s="81">
        <f t="shared" si="12"/>
        <v>2.7362062226720645</v>
      </c>
      <c r="Q11" s="82">
        <f t="shared" si="13"/>
        <v>6.7828780504464919E-2</v>
      </c>
      <c r="R11" s="23">
        <f t="shared" si="14"/>
        <v>13.979888064777327</v>
      </c>
      <c r="S11" s="23">
        <f t="shared" si="15"/>
        <v>0.34655237283129919</v>
      </c>
      <c r="T11" s="81">
        <f t="shared" si="16"/>
        <v>12.996979557692308</v>
      </c>
      <c r="U11" s="82">
        <f t="shared" si="17"/>
        <v>0.32218670739620842</v>
      </c>
      <c r="W11" s="36"/>
    </row>
    <row r="12" spans="1:23" x14ac:dyDescent="0.3">
      <c r="A12" s="16">
        <f t="shared" si="18"/>
        <v>4</v>
      </c>
      <c r="B12" s="60">
        <v>21652.61</v>
      </c>
      <c r="C12" s="61"/>
      <c r="D12" s="60">
        <f t="shared" si="0"/>
        <v>28009.816296000001</v>
      </c>
      <c r="E12" s="64">
        <f t="shared" si="1"/>
        <v>694.34520898663607</v>
      </c>
      <c r="F12" s="60">
        <f t="shared" si="2"/>
        <v>2334.1513580000001</v>
      </c>
      <c r="G12" s="64">
        <f t="shared" si="3"/>
        <v>57.862100748886341</v>
      </c>
      <c r="H12" s="60">
        <f t="shared" si="4"/>
        <v>49.211778000000002</v>
      </c>
      <c r="I12" s="64">
        <f t="shared" si="5"/>
        <v>1.2199281108778157</v>
      </c>
      <c r="J12" s="60">
        <f t="shared" si="6"/>
        <v>24.606427999999998</v>
      </c>
      <c r="K12" s="64">
        <f t="shared" si="7"/>
        <v>0.60997741689989304</v>
      </c>
      <c r="L12" s="81">
        <f t="shared" si="8"/>
        <v>14.175008246963563</v>
      </c>
      <c r="M12" s="82">
        <f t="shared" si="9"/>
        <v>0.35138927580295348</v>
      </c>
      <c r="N12" s="81">
        <f t="shared" si="10"/>
        <v>7.0875041234817813</v>
      </c>
      <c r="O12" s="82">
        <f t="shared" si="11"/>
        <v>0.17569463790147674</v>
      </c>
      <c r="P12" s="81">
        <f t="shared" si="12"/>
        <v>2.8350016493927126</v>
      </c>
      <c r="Q12" s="82">
        <f t="shared" si="13"/>
        <v>7.0277855160590694E-2</v>
      </c>
      <c r="R12" s="23">
        <f t="shared" si="14"/>
        <v>14.473865198380567</v>
      </c>
      <c r="S12" s="23">
        <f t="shared" si="15"/>
        <v>0.35879774611192805</v>
      </c>
      <c r="T12" s="81">
        <f t="shared" si="16"/>
        <v>13.466257834615385</v>
      </c>
      <c r="U12" s="82">
        <f t="shared" si="17"/>
        <v>0.33381981201280581</v>
      </c>
      <c r="W12" s="36"/>
    </row>
    <row r="13" spans="1:23" x14ac:dyDescent="0.3">
      <c r="A13" s="16">
        <f t="shared" si="18"/>
        <v>5</v>
      </c>
      <c r="B13" s="60">
        <v>21661.919999999998</v>
      </c>
      <c r="C13" s="61"/>
      <c r="D13" s="60">
        <f t="shared" si="0"/>
        <v>28021.859712000001</v>
      </c>
      <c r="E13" s="64">
        <f t="shared" si="1"/>
        <v>694.64375747089116</v>
      </c>
      <c r="F13" s="60">
        <f t="shared" si="2"/>
        <v>2335.1549759999998</v>
      </c>
      <c r="G13" s="64">
        <f t="shared" si="3"/>
        <v>57.886979789240918</v>
      </c>
      <c r="H13" s="60">
        <f t="shared" si="4"/>
        <v>49.211778000000002</v>
      </c>
      <c r="I13" s="64">
        <f t="shared" si="5"/>
        <v>1.2199281108778157</v>
      </c>
      <c r="J13" s="60">
        <f t="shared" si="6"/>
        <v>24.606427999999998</v>
      </c>
      <c r="K13" s="64">
        <f t="shared" si="7"/>
        <v>0.60997741689989304</v>
      </c>
      <c r="L13" s="81">
        <f t="shared" si="8"/>
        <v>14.181103093117409</v>
      </c>
      <c r="M13" s="82">
        <f t="shared" si="9"/>
        <v>0.35154036309255621</v>
      </c>
      <c r="N13" s="81">
        <f t="shared" si="10"/>
        <v>7.0905515465587046</v>
      </c>
      <c r="O13" s="82">
        <f t="shared" si="11"/>
        <v>0.1757701815462781</v>
      </c>
      <c r="P13" s="81">
        <f t="shared" si="12"/>
        <v>2.8362206186234817</v>
      </c>
      <c r="Q13" s="82">
        <f t="shared" si="13"/>
        <v>7.0308072618511241E-2</v>
      </c>
      <c r="R13" s="23">
        <f t="shared" si="14"/>
        <v>14.479960044534412</v>
      </c>
      <c r="S13" s="23">
        <f t="shared" si="15"/>
        <v>0.35894883340153078</v>
      </c>
      <c r="T13" s="81">
        <f t="shared" si="16"/>
        <v>13.472047938461539</v>
      </c>
      <c r="U13" s="82">
        <f t="shared" si="17"/>
        <v>0.33396334493792845</v>
      </c>
      <c r="W13" s="36"/>
    </row>
    <row r="14" spans="1:23" x14ac:dyDescent="0.3">
      <c r="A14" s="16">
        <f t="shared" si="18"/>
        <v>6</v>
      </c>
      <c r="B14" s="60">
        <v>22737.37</v>
      </c>
      <c r="C14" s="61"/>
      <c r="D14" s="60">
        <f t="shared" si="0"/>
        <v>29413.061831999999</v>
      </c>
      <c r="E14" s="64">
        <f t="shared" si="1"/>
        <v>729.13075719077142</v>
      </c>
      <c r="F14" s="60">
        <f t="shared" si="2"/>
        <v>2451.0884860000001</v>
      </c>
      <c r="G14" s="64">
        <f t="shared" si="3"/>
        <v>60.760896432564287</v>
      </c>
      <c r="H14" s="60">
        <f t="shared" si="4"/>
        <v>40.830328000000222</v>
      </c>
      <c r="I14" s="64">
        <f t="shared" si="5"/>
        <v>1.0121573925567546</v>
      </c>
      <c r="J14" s="60">
        <f t="shared" si="6"/>
        <v>16.22497800000022</v>
      </c>
      <c r="K14" s="64">
        <f t="shared" si="7"/>
        <v>0.4022066985788319</v>
      </c>
      <c r="L14" s="81">
        <f t="shared" si="8"/>
        <v>14.885152748987855</v>
      </c>
      <c r="M14" s="82">
        <f t="shared" si="9"/>
        <v>0.36899329817346732</v>
      </c>
      <c r="N14" s="81">
        <f t="shared" si="10"/>
        <v>7.4425763744939273</v>
      </c>
      <c r="O14" s="82">
        <f t="shared" si="11"/>
        <v>0.18449664908673366</v>
      </c>
      <c r="P14" s="81">
        <f t="shared" si="12"/>
        <v>2.9770305497975711</v>
      </c>
      <c r="Q14" s="82">
        <f t="shared" si="13"/>
        <v>7.3798659634693467E-2</v>
      </c>
      <c r="R14" s="23">
        <f t="shared" si="14"/>
        <v>15.133110206477733</v>
      </c>
      <c r="S14" s="23">
        <f t="shared" si="15"/>
        <v>0.37514000298656497</v>
      </c>
      <c r="T14" s="81">
        <f t="shared" si="16"/>
        <v>14.140895111538461</v>
      </c>
      <c r="U14" s="82">
        <f t="shared" si="17"/>
        <v>0.35054363326479393</v>
      </c>
      <c r="W14" s="36"/>
    </row>
    <row r="15" spans="1:23" x14ac:dyDescent="0.3">
      <c r="A15" s="16">
        <f t="shared" si="18"/>
        <v>7</v>
      </c>
      <c r="B15" s="60">
        <v>22749.06</v>
      </c>
      <c r="C15" s="61"/>
      <c r="D15" s="60">
        <f t="shared" si="0"/>
        <v>29428.184016000003</v>
      </c>
      <c r="E15" s="64">
        <f t="shared" si="1"/>
        <v>729.50562634017444</v>
      </c>
      <c r="F15" s="60">
        <f t="shared" si="2"/>
        <v>2452.3486680000001</v>
      </c>
      <c r="G15" s="64">
        <f t="shared" si="3"/>
        <v>60.792135528347863</v>
      </c>
      <c r="H15" s="60">
        <f t="shared" si="4"/>
        <v>39.570145999999973</v>
      </c>
      <c r="I15" s="64">
        <f t="shared" si="5"/>
        <v>0.98091829677316933</v>
      </c>
      <c r="J15" s="60">
        <f t="shared" si="6"/>
        <v>14.96479599999997</v>
      </c>
      <c r="K15" s="64">
        <f t="shared" si="7"/>
        <v>0.37096760279524665</v>
      </c>
      <c r="L15" s="81">
        <f t="shared" si="8"/>
        <v>14.892805676113362</v>
      </c>
      <c r="M15" s="82">
        <f t="shared" si="9"/>
        <v>0.3691830092814648</v>
      </c>
      <c r="N15" s="81">
        <f t="shared" si="10"/>
        <v>7.4464028380566809</v>
      </c>
      <c r="O15" s="82">
        <f t="shared" si="11"/>
        <v>0.1845915046407324</v>
      </c>
      <c r="P15" s="81">
        <f t="shared" si="12"/>
        <v>2.9785611352226722</v>
      </c>
      <c r="Q15" s="82">
        <f t="shared" si="13"/>
        <v>7.3836601856292955E-2</v>
      </c>
      <c r="R15" s="23">
        <f t="shared" si="14"/>
        <v>15.133110206477733</v>
      </c>
      <c r="S15" s="23">
        <f t="shared" si="15"/>
        <v>0.37514000298656497</v>
      </c>
      <c r="T15" s="81">
        <f t="shared" si="16"/>
        <v>14.148165392307694</v>
      </c>
      <c r="U15" s="82">
        <f t="shared" si="17"/>
        <v>0.3507238588173916</v>
      </c>
      <c r="W15" s="36"/>
    </row>
    <row r="16" spans="1:23" x14ac:dyDescent="0.3">
      <c r="A16" s="16">
        <f t="shared" si="18"/>
        <v>8</v>
      </c>
      <c r="B16" s="60">
        <v>23824.51</v>
      </c>
      <c r="C16" s="61"/>
      <c r="D16" s="60">
        <f t="shared" si="0"/>
        <v>30819.386136000001</v>
      </c>
      <c r="E16" s="64">
        <f t="shared" si="1"/>
        <v>763.9926260600547</v>
      </c>
      <c r="F16" s="60">
        <f t="shared" si="2"/>
        <v>2568.2821779999999</v>
      </c>
      <c r="G16" s="64">
        <f t="shared" si="3"/>
        <v>63.666052171671225</v>
      </c>
      <c r="H16" s="60">
        <f t="shared" si="4"/>
        <v>0</v>
      </c>
      <c r="I16" s="64">
        <f t="shared" si="5"/>
        <v>0</v>
      </c>
      <c r="J16" s="60">
        <f t="shared" si="6"/>
        <v>0</v>
      </c>
      <c r="K16" s="64">
        <f t="shared" si="7"/>
        <v>0</v>
      </c>
      <c r="L16" s="81">
        <f t="shared" si="8"/>
        <v>15.596855331983805</v>
      </c>
      <c r="M16" s="82">
        <f t="shared" si="9"/>
        <v>0.38663594436237586</v>
      </c>
      <c r="N16" s="81">
        <f t="shared" si="10"/>
        <v>7.7984276659919027</v>
      </c>
      <c r="O16" s="82">
        <f t="shared" si="11"/>
        <v>0.19331797218118793</v>
      </c>
      <c r="P16" s="81">
        <f t="shared" si="12"/>
        <v>3.1193710663967611</v>
      </c>
      <c r="Q16" s="82">
        <f t="shared" si="13"/>
        <v>7.7327188872475167E-2</v>
      </c>
      <c r="R16" s="23">
        <f t="shared" si="14"/>
        <v>15.596855331983807</v>
      </c>
      <c r="S16" s="23">
        <f t="shared" si="15"/>
        <v>0.38663594436237592</v>
      </c>
      <c r="T16" s="81">
        <f t="shared" si="16"/>
        <v>14.817012565384616</v>
      </c>
      <c r="U16" s="82">
        <f t="shared" si="17"/>
        <v>0.36730414714425708</v>
      </c>
      <c r="W16" s="36"/>
    </row>
    <row r="17" spans="1:23" x14ac:dyDescent="0.3">
      <c r="A17" s="16">
        <f t="shared" si="18"/>
        <v>9</v>
      </c>
      <c r="B17" s="60">
        <v>23847.68</v>
      </c>
      <c r="C17" s="61"/>
      <c r="D17" s="60">
        <f t="shared" si="0"/>
        <v>30849.358848000003</v>
      </c>
      <c r="E17" s="64">
        <f t="shared" si="1"/>
        <v>764.73563018252412</v>
      </c>
      <c r="F17" s="60">
        <f t="shared" si="2"/>
        <v>2570.779904</v>
      </c>
      <c r="G17" s="64">
        <f t="shared" si="3"/>
        <v>63.727969181877</v>
      </c>
      <c r="H17" s="60">
        <f t="shared" si="4"/>
        <v>0</v>
      </c>
      <c r="I17" s="64">
        <f t="shared" si="5"/>
        <v>0</v>
      </c>
      <c r="J17" s="60">
        <f t="shared" si="6"/>
        <v>0</v>
      </c>
      <c r="K17" s="64">
        <f t="shared" si="7"/>
        <v>0</v>
      </c>
      <c r="L17" s="81">
        <f t="shared" si="8"/>
        <v>15.612023708502026</v>
      </c>
      <c r="M17" s="82">
        <f t="shared" si="9"/>
        <v>0.38701195859439474</v>
      </c>
      <c r="N17" s="81">
        <f t="shared" si="10"/>
        <v>7.8060118542510128</v>
      </c>
      <c r="O17" s="82">
        <f t="shared" si="11"/>
        <v>0.19350597929719737</v>
      </c>
      <c r="P17" s="81">
        <f t="shared" si="12"/>
        <v>3.1224047417004051</v>
      </c>
      <c r="Q17" s="82">
        <f t="shared" si="13"/>
        <v>7.7402391718878957E-2</v>
      </c>
      <c r="R17" s="23">
        <f t="shared" si="14"/>
        <v>15.612023708502026</v>
      </c>
      <c r="S17" s="23">
        <f t="shared" si="15"/>
        <v>0.38701195859439474</v>
      </c>
      <c r="T17" s="81">
        <f t="shared" si="16"/>
        <v>14.831422523076924</v>
      </c>
      <c r="U17" s="82">
        <f t="shared" si="17"/>
        <v>0.36766136066467503</v>
      </c>
      <c r="W17" s="36"/>
    </row>
    <row r="18" spans="1:23" x14ac:dyDescent="0.3">
      <c r="A18" s="16">
        <f t="shared" si="18"/>
        <v>10</v>
      </c>
      <c r="B18" s="60">
        <v>24923.16</v>
      </c>
      <c r="C18" s="61"/>
      <c r="D18" s="60">
        <f t="shared" si="0"/>
        <v>32240.599776000003</v>
      </c>
      <c r="E18" s="64">
        <f t="shared" si="1"/>
        <v>799.22359192759529</v>
      </c>
      <c r="F18" s="60">
        <f t="shared" si="2"/>
        <v>2686.7166480000001</v>
      </c>
      <c r="G18" s="64">
        <f t="shared" si="3"/>
        <v>66.601965993966274</v>
      </c>
      <c r="H18" s="60">
        <f t="shared" si="4"/>
        <v>0</v>
      </c>
      <c r="I18" s="64">
        <f t="shared" si="5"/>
        <v>0</v>
      </c>
      <c r="J18" s="60">
        <f t="shared" si="6"/>
        <v>0</v>
      </c>
      <c r="K18" s="64">
        <f t="shared" si="7"/>
        <v>0</v>
      </c>
      <c r="L18" s="81">
        <f t="shared" si="8"/>
        <v>16.316093004048586</v>
      </c>
      <c r="M18" s="82">
        <f t="shared" si="9"/>
        <v>0.40446538053015962</v>
      </c>
      <c r="N18" s="81">
        <f t="shared" si="10"/>
        <v>8.1580465020242929</v>
      </c>
      <c r="O18" s="82">
        <f t="shared" si="11"/>
        <v>0.20223269026507981</v>
      </c>
      <c r="P18" s="81">
        <f t="shared" si="12"/>
        <v>3.2632186008097173</v>
      </c>
      <c r="Q18" s="82">
        <f t="shared" si="13"/>
        <v>8.0893076106031928E-2</v>
      </c>
      <c r="R18" s="23">
        <f t="shared" si="14"/>
        <v>16.316093004048582</v>
      </c>
      <c r="S18" s="23">
        <f t="shared" si="15"/>
        <v>0.40446538053015951</v>
      </c>
      <c r="T18" s="81">
        <f t="shared" si="16"/>
        <v>15.500288353846155</v>
      </c>
      <c r="U18" s="82">
        <f t="shared" si="17"/>
        <v>0.38424211150365162</v>
      </c>
      <c r="W18" s="36"/>
    </row>
    <row r="19" spans="1:23" x14ac:dyDescent="0.3">
      <c r="A19" s="16">
        <f t="shared" si="18"/>
        <v>11</v>
      </c>
      <c r="B19" s="60">
        <v>24931.24</v>
      </c>
      <c r="C19" s="61"/>
      <c r="D19" s="60">
        <f t="shared" si="0"/>
        <v>32251.052064000003</v>
      </c>
      <c r="E19" s="64">
        <f t="shared" si="1"/>
        <v>799.48269737902183</v>
      </c>
      <c r="F19" s="60">
        <f t="shared" si="2"/>
        <v>2687.5876720000006</v>
      </c>
      <c r="G19" s="64">
        <f t="shared" si="3"/>
        <v>66.623558114918495</v>
      </c>
      <c r="H19" s="60">
        <f t="shared" si="4"/>
        <v>0</v>
      </c>
      <c r="I19" s="64">
        <f t="shared" si="5"/>
        <v>0</v>
      </c>
      <c r="J19" s="60">
        <f t="shared" si="6"/>
        <v>0</v>
      </c>
      <c r="K19" s="64">
        <f t="shared" si="7"/>
        <v>0</v>
      </c>
      <c r="L19" s="81">
        <f t="shared" si="8"/>
        <v>16.321382623481782</v>
      </c>
      <c r="M19" s="82">
        <f t="shared" si="9"/>
        <v>0.40459650677075998</v>
      </c>
      <c r="N19" s="81">
        <f t="shared" si="10"/>
        <v>8.1606913117408908</v>
      </c>
      <c r="O19" s="82">
        <f t="shared" si="11"/>
        <v>0.20229825338537999</v>
      </c>
      <c r="P19" s="81">
        <f t="shared" si="12"/>
        <v>3.2642765246963563</v>
      </c>
      <c r="Q19" s="82">
        <f t="shared" si="13"/>
        <v>8.0919301354151998E-2</v>
      </c>
      <c r="R19" s="23">
        <f t="shared" si="14"/>
        <v>16.321382623481785</v>
      </c>
      <c r="S19" s="23">
        <f t="shared" si="15"/>
        <v>0.40459650677076009</v>
      </c>
      <c r="T19" s="81">
        <f t="shared" si="16"/>
        <v>15.505313492307694</v>
      </c>
      <c r="U19" s="82">
        <f t="shared" si="17"/>
        <v>0.38436668143222202</v>
      </c>
      <c r="W19" s="36"/>
    </row>
    <row r="20" spans="1:23" x14ac:dyDescent="0.3">
      <c r="A20" s="16">
        <f t="shared" si="18"/>
        <v>12</v>
      </c>
      <c r="B20" s="60">
        <v>26006.69</v>
      </c>
      <c r="C20" s="61"/>
      <c r="D20" s="60">
        <f t="shared" si="0"/>
        <v>33642.254183999998</v>
      </c>
      <c r="E20" s="64">
        <f t="shared" si="1"/>
        <v>833.96969709890197</v>
      </c>
      <c r="F20" s="60">
        <f t="shared" si="2"/>
        <v>2803.521182</v>
      </c>
      <c r="G20" s="64">
        <f t="shared" si="3"/>
        <v>69.497474758241836</v>
      </c>
      <c r="H20" s="60">
        <f t="shared" si="4"/>
        <v>0</v>
      </c>
      <c r="I20" s="64">
        <f t="shared" si="5"/>
        <v>0</v>
      </c>
      <c r="J20" s="60">
        <f t="shared" si="6"/>
        <v>0</v>
      </c>
      <c r="K20" s="64">
        <f t="shared" si="7"/>
        <v>0</v>
      </c>
      <c r="L20" s="81">
        <f t="shared" si="8"/>
        <v>17.025432279352227</v>
      </c>
      <c r="M20" s="82">
        <f t="shared" si="9"/>
        <v>0.42204944185167109</v>
      </c>
      <c r="N20" s="81">
        <f t="shared" si="10"/>
        <v>8.5127161396761135</v>
      </c>
      <c r="O20" s="82">
        <f t="shared" si="11"/>
        <v>0.21102472092583555</v>
      </c>
      <c r="P20" s="81">
        <f t="shared" si="12"/>
        <v>3.4050864558704452</v>
      </c>
      <c r="Q20" s="82">
        <f t="shared" si="13"/>
        <v>8.440988837033421E-2</v>
      </c>
      <c r="R20" s="23">
        <f t="shared" si="14"/>
        <v>17.025432279352223</v>
      </c>
      <c r="S20" s="23">
        <f t="shared" si="15"/>
        <v>0.42204944185167104</v>
      </c>
      <c r="T20" s="81">
        <f t="shared" si="16"/>
        <v>16.174160665384615</v>
      </c>
      <c r="U20" s="82">
        <f t="shared" si="17"/>
        <v>0.40094696975908756</v>
      </c>
      <c r="W20" s="36"/>
    </row>
    <row r="21" spans="1:23" x14ac:dyDescent="0.3">
      <c r="A21" s="16">
        <f t="shared" si="18"/>
        <v>13</v>
      </c>
      <c r="B21" s="60">
        <v>26014.77</v>
      </c>
      <c r="C21" s="61"/>
      <c r="D21" s="60">
        <f t="shared" si="0"/>
        <v>33652.706472000005</v>
      </c>
      <c r="E21" s="64">
        <f t="shared" si="1"/>
        <v>834.22880255032874</v>
      </c>
      <c r="F21" s="60">
        <f t="shared" si="2"/>
        <v>2804.3922060000004</v>
      </c>
      <c r="G21" s="64">
        <f t="shared" si="3"/>
        <v>69.519066879194057</v>
      </c>
      <c r="H21" s="60">
        <f t="shared" si="4"/>
        <v>0</v>
      </c>
      <c r="I21" s="64">
        <f t="shared" si="5"/>
        <v>0</v>
      </c>
      <c r="J21" s="60">
        <f t="shared" si="6"/>
        <v>0</v>
      </c>
      <c r="K21" s="64">
        <f t="shared" si="7"/>
        <v>0</v>
      </c>
      <c r="L21" s="81">
        <f t="shared" si="8"/>
        <v>17.030721898785426</v>
      </c>
      <c r="M21" s="82">
        <f t="shared" si="9"/>
        <v>0.42218056809227156</v>
      </c>
      <c r="N21" s="81">
        <f t="shared" si="10"/>
        <v>8.5153609493927132</v>
      </c>
      <c r="O21" s="82">
        <f t="shared" si="11"/>
        <v>0.21109028404613578</v>
      </c>
      <c r="P21" s="81">
        <f t="shared" si="12"/>
        <v>3.4061443797570852</v>
      </c>
      <c r="Q21" s="82">
        <f t="shared" si="13"/>
        <v>8.4436113618454309E-2</v>
      </c>
      <c r="R21" s="23">
        <f t="shared" si="14"/>
        <v>17.030721898785426</v>
      </c>
      <c r="S21" s="23">
        <f t="shared" si="15"/>
        <v>0.42218056809227156</v>
      </c>
      <c r="T21" s="81">
        <f t="shared" si="16"/>
        <v>16.179185803846156</v>
      </c>
      <c r="U21" s="82">
        <f t="shared" si="17"/>
        <v>0.40107153968765802</v>
      </c>
      <c r="W21" s="36"/>
    </row>
    <row r="22" spans="1:23" x14ac:dyDescent="0.3">
      <c r="A22" s="16">
        <f t="shared" si="18"/>
        <v>14</v>
      </c>
      <c r="B22" s="60">
        <v>27090.25</v>
      </c>
      <c r="C22" s="61"/>
      <c r="D22" s="60">
        <f t="shared" si="0"/>
        <v>35043.947400000005</v>
      </c>
      <c r="E22" s="64">
        <f t="shared" si="1"/>
        <v>868.71676429539991</v>
      </c>
      <c r="F22" s="60">
        <f t="shared" si="2"/>
        <v>2920.3289500000005</v>
      </c>
      <c r="G22" s="64">
        <f t="shared" si="3"/>
        <v>72.393063691283331</v>
      </c>
      <c r="H22" s="60">
        <f t="shared" si="4"/>
        <v>0</v>
      </c>
      <c r="I22" s="64">
        <f t="shared" si="5"/>
        <v>0</v>
      </c>
      <c r="J22" s="60">
        <f t="shared" si="6"/>
        <v>0</v>
      </c>
      <c r="K22" s="64">
        <f t="shared" si="7"/>
        <v>0</v>
      </c>
      <c r="L22" s="81">
        <f t="shared" si="8"/>
        <v>17.734791194331986</v>
      </c>
      <c r="M22" s="82">
        <f t="shared" si="9"/>
        <v>0.43963399002803644</v>
      </c>
      <c r="N22" s="81">
        <f t="shared" si="10"/>
        <v>8.8673955971659932</v>
      </c>
      <c r="O22" s="82">
        <f t="shared" si="11"/>
        <v>0.21981699501401822</v>
      </c>
      <c r="P22" s="81">
        <f t="shared" si="12"/>
        <v>3.5469582388663974</v>
      </c>
      <c r="Q22" s="82">
        <f t="shared" si="13"/>
        <v>8.7926798005607293E-2</v>
      </c>
      <c r="R22" s="23">
        <f t="shared" si="14"/>
        <v>17.734791194331986</v>
      </c>
      <c r="S22" s="23">
        <f t="shared" si="15"/>
        <v>0.43963399002803644</v>
      </c>
      <c r="T22" s="81">
        <f t="shared" si="16"/>
        <v>16.848051634615388</v>
      </c>
      <c r="U22" s="82">
        <f t="shared" si="17"/>
        <v>0.41765229052663461</v>
      </c>
      <c r="W22" s="36"/>
    </row>
    <row r="23" spans="1:23" x14ac:dyDescent="0.3">
      <c r="A23" s="16">
        <f t="shared" si="18"/>
        <v>15</v>
      </c>
      <c r="B23" s="60">
        <v>27098.3</v>
      </c>
      <c r="C23" s="61"/>
      <c r="D23" s="60">
        <f t="shared" si="0"/>
        <v>35054.36088</v>
      </c>
      <c r="E23" s="64">
        <f t="shared" si="1"/>
        <v>868.97490772163542</v>
      </c>
      <c r="F23" s="60">
        <f t="shared" si="2"/>
        <v>2921.1967400000003</v>
      </c>
      <c r="G23" s="64">
        <f t="shared" si="3"/>
        <v>72.414575643469618</v>
      </c>
      <c r="H23" s="60">
        <f t="shared" si="4"/>
        <v>0</v>
      </c>
      <c r="I23" s="64">
        <f t="shared" si="5"/>
        <v>0</v>
      </c>
      <c r="J23" s="60">
        <f t="shared" si="6"/>
        <v>0</v>
      </c>
      <c r="K23" s="64">
        <f t="shared" si="7"/>
        <v>0</v>
      </c>
      <c r="L23" s="81">
        <f t="shared" si="8"/>
        <v>17.740061174089067</v>
      </c>
      <c r="M23" s="82">
        <f t="shared" si="9"/>
        <v>0.43976462941378308</v>
      </c>
      <c r="N23" s="81">
        <f t="shared" si="10"/>
        <v>8.8700305870445337</v>
      </c>
      <c r="O23" s="82">
        <f t="shared" si="11"/>
        <v>0.21988231470689154</v>
      </c>
      <c r="P23" s="81">
        <f t="shared" si="12"/>
        <v>3.5480122348178136</v>
      </c>
      <c r="Q23" s="82">
        <f t="shared" si="13"/>
        <v>8.7952925882756619E-2</v>
      </c>
      <c r="R23" s="23">
        <f t="shared" si="14"/>
        <v>17.740061174089071</v>
      </c>
      <c r="S23" s="23">
        <f t="shared" si="15"/>
        <v>0.43976462941378314</v>
      </c>
      <c r="T23" s="81">
        <f t="shared" si="16"/>
        <v>16.853058115384616</v>
      </c>
      <c r="U23" s="82">
        <f t="shared" si="17"/>
        <v>0.41777639794309396</v>
      </c>
      <c r="W23" s="36"/>
    </row>
    <row r="24" spans="1:23" x14ac:dyDescent="0.3">
      <c r="A24" s="16">
        <f t="shared" si="18"/>
        <v>16</v>
      </c>
      <c r="B24" s="60">
        <v>28173.78</v>
      </c>
      <c r="C24" s="61"/>
      <c r="D24" s="60">
        <f t="shared" si="0"/>
        <v>36445.601807999999</v>
      </c>
      <c r="E24" s="64">
        <f t="shared" si="1"/>
        <v>903.46286946670659</v>
      </c>
      <c r="F24" s="60">
        <f t="shared" si="2"/>
        <v>3037.1334840000004</v>
      </c>
      <c r="G24" s="64">
        <f t="shared" si="3"/>
        <v>75.288572455558892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18.444130469635628</v>
      </c>
      <c r="M24" s="82">
        <f t="shared" si="9"/>
        <v>0.4572180513495479</v>
      </c>
      <c r="N24" s="81">
        <f t="shared" si="10"/>
        <v>9.2220652348178138</v>
      </c>
      <c r="O24" s="82">
        <f t="shared" si="11"/>
        <v>0.22860902567477395</v>
      </c>
      <c r="P24" s="81">
        <f t="shared" si="12"/>
        <v>3.6888260939271253</v>
      </c>
      <c r="Q24" s="82">
        <f t="shared" si="13"/>
        <v>9.1443610269909575E-2</v>
      </c>
      <c r="R24" s="23">
        <f t="shared" si="14"/>
        <v>18.444130469635631</v>
      </c>
      <c r="S24" s="23">
        <f t="shared" si="15"/>
        <v>0.45721805134954802</v>
      </c>
      <c r="T24" s="81">
        <f t="shared" si="16"/>
        <v>17.521923946153844</v>
      </c>
      <c r="U24" s="82">
        <f t="shared" si="17"/>
        <v>0.43435714878207049</v>
      </c>
      <c r="W24" s="36"/>
    </row>
    <row r="25" spans="1:23" x14ac:dyDescent="0.3">
      <c r="A25" s="16">
        <f t="shared" si="18"/>
        <v>17</v>
      </c>
      <c r="B25" s="60">
        <v>28184.81</v>
      </c>
      <c r="C25" s="61"/>
      <c r="D25" s="60">
        <f t="shared" si="0"/>
        <v>36459.870216000003</v>
      </c>
      <c r="E25" s="64">
        <f t="shared" si="1"/>
        <v>903.81657406190902</v>
      </c>
      <c r="F25" s="60">
        <f t="shared" si="2"/>
        <v>3038.3225179999999</v>
      </c>
      <c r="G25" s="64">
        <f t="shared" si="3"/>
        <v>75.318047838492404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18.451351323886641</v>
      </c>
      <c r="M25" s="82">
        <f t="shared" si="9"/>
        <v>0.45739705165076366</v>
      </c>
      <c r="N25" s="81">
        <f t="shared" si="10"/>
        <v>9.2256756619433204</v>
      </c>
      <c r="O25" s="82">
        <f t="shared" si="11"/>
        <v>0.22869852582538183</v>
      </c>
      <c r="P25" s="81">
        <f t="shared" si="12"/>
        <v>3.690270264777328</v>
      </c>
      <c r="Q25" s="82">
        <f t="shared" si="13"/>
        <v>9.1479410330152722E-2</v>
      </c>
      <c r="R25" s="23">
        <f t="shared" si="14"/>
        <v>18.451351323886637</v>
      </c>
      <c r="S25" s="23">
        <f t="shared" si="15"/>
        <v>0.45739705165076355</v>
      </c>
      <c r="T25" s="81">
        <f t="shared" si="16"/>
        <v>17.52878375769231</v>
      </c>
      <c r="U25" s="82">
        <f t="shared" si="17"/>
        <v>0.43452719906822551</v>
      </c>
      <c r="W25" s="36"/>
    </row>
    <row r="26" spans="1:23" x14ac:dyDescent="0.3">
      <c r="A26" s="16">
        <f t="shared" si="18"/>
        <v>18</v>
      </c>
      <c r="B26" s="60">
        <v>29260.29</v>
      </c>
      <c r="C26" s="61"/>
      <c r="D26" s="60">
        <f t="shared" si="0"/>
        <v>37851.111144000002</v>
      </c>
      <c r="E26" s="64">
        <f t="shared" si="1"/>
        <v>938.3045358069802</v>
      </c>
      <c r="F26" s="60">
        <f t="shared" si="2"/>
        <v>3154.2592620000005</v>
      </c>
      <c r="G26" s="64">
        <f t="shared" si="3"/>
        <v>78.192044650581693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19.155420619433201</v>
      </c>
      <c r="M26" s="82">
        <f t="shared" si="9"/>
        <v>0.47485047358652849</v>
      </c>
      <c r="N26" s="81">
        <f t="shared" si="10"/>
        <v>9.5777103097166005</v>
      </c>
      <c r="O26" s="82">
        <f t="shared" si="11"/>
        <v>0.23742523679326424</v>
      </c>
      <c r="P26" s="81">
        <f t="shared" si="12"/>
        <v>3.8310841238866402</v>
      </c>
      <c r="Q26" s="82">
        <f t="shared" si="13"/>
        <v>9.4970094717305706E-2</v>
      </c>
      <c r="R26" s="23">
        <f t="shared" si="14"/>
        <v>19.155420619433201</v>
      </c>
      <c r="S26" s="23">
        <f t="shared" si="15"/>
        <v>0.47485047358652849</v>
      </c>
      <c r="T26" s="81">
        <f t="shared" si="16"/>
        <v>18.197649588461541</v>
      </c>
      <c r="U26" s="82">
        <f t="shared" si="17"/>
        <v>0.4511079499072021</v>
      </c>
      <c r="W26" s="36"/>
    </row>
    <row r="27" spans="1:23" x14ac:dyDescent="0.3">
      <c r="A27" s="16">
        <f t="shared" si="18"/>
        <v>19</v>
      </c>
      <c r="B27" s="60">
        <v>29271.99</v>
      </c>
      <c r="C27" s="61"/>
      <c r="D27" s="60">
        <f t="shared" si="0"/>
        <v>37866.246264000001</v>
      </c>
      <c r="E27" s="64">
        <f t="shared" si="1"/>
        <v>938.67972563144679</v>
      </c>
      <c r="F27" s="60">
        <f t="shared" si="2"/>
        <v>3155.5205220000003</v>
      </c>
      <c r="G27" s="64">
        <f t="shared" si="3"/>
        <v>78.223310469287242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19.163080093117408</v>
      </c>
      <c r="M27" s="82">
        <f t="shared" si="9"/>
        <v>0.47504034697947711</v>
      </c>
      <c r="N27" s="81">
        <f t="shared" si="10"/>
        <v>9.5815400465587039</v>
      </c>
      <c r="O27" s="82">
        <f t="shared" si="11"/>
        <v>0.23752017348973856</v>
      </c>
      <c r="P27" s="81">
        <f t="shared" si="12"/>
        <v>3.8326160186234817</v>
      </c>
      <c r="Q27" s="82">
        <f t="shared" si="13"/>
        <v>9.5008069395895414E-2</v>
      </c>
      <c r="R27" s="23">
        <f t="shared" si="14"/>
        <v>19.163080093117411</v>
      </c>
      <c r="S27" s="23">
        <f t="shared" si="15"/>
        <v>0.47504034697947717</v>
      </c>
      <c r="T27" s="81">
        <f t="shared" si="16"/>
        <v>18.204926088461541</v>
      </c>
      <c r="U27" s="82">
        <f t="shared" si="17"/>
        <v>0.4512883296305033</v>
      </c>
      <c r="W27" s="36"/>
    </row>
    <row r="28" spans="1:23" x14ac:dyDescent="0.3">
      <c r="A28" s="16">
        <f t="shared" si="18"/>
        <v>20</v>
      </c>
      <c r="B28" s="60">
        <v>30347.439999999999</v>
      </c>
      <c r="C28" s="61"/>
      <c r="D28" s="60">
        <f t="shared" si="0"/>
        <v>39257.448384000003</v>
      </c>
      <c r="E28" s="64">
        <f t="shared" si="1"/>
        <v>973.16672535132716</v>
      </c>
      <c r="F28" s="60">
        <f t="shared" si="2"/>
        <v>3271.4540320000001</v>
      </c>
      <c r="G28" s="64">
        <f t="shared" si="3"/>
        <v>81.097227112610597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19.867129748987857</v>
      </c>
      <c r="M28" s="82">
        <f t="shared" si="9"/>
        <v>0.49249328206038828</v>
      </c>
      <c r="N28" s="81">
        <f t="shared" si="10"/>
        <v>9.9335648744939284</v>
      </c>
      <c r="O28" s="82">
        <f t="shared" si="11"/>
        <v>0.24624664103019414</v>
      </c>
      <c r="P28" s="81">
        <f t="shared" si="12"/>
        <v>3.9734259497975715</v>
      </c>
      <c r="Q28" s="82">
        <f t="shared" si="13"/>
        <v>9.8498656412077654E-2</v>
      </c>
      <c r="R28" s="23">
        <f t="shared" si="14"/>
        <v>19.867129748987857</v>
      </c>
      <c r="S28" s="23">
        <f t="shared" si="15"/>
        <v>0.49249328206038828</v>
      </c>
      <c r="T28" s="81">
        <f t="shared" si="16"/>
        <v>18.873773261538464</v>
      </c>
      <c r="U28" s="82">
        <f t="shared" si="17"/>
        <v>0.46786861795736884</v>
      </c>
      <c r="W28" s="36"/>
    </row>
    <row r="29" spans="1:23" x14ac:dyDescent="0.3">
      <c r="A29" s="16">
        <f t="shared" si="18"/>
        <v>21</v>
      </c>
      <c r="B29" s="60">
        <v>30359.13</v>
      </c>
      <c r="C29" s="61"/>
      <c r="D29" s="60">
        <f t="shared" si="0"/>
        <v>39272.570568000003</v>
      </c>
      <c r="E29" s="64">
        <f t="shared" si="1"/>
        <v>973.54159450073007</v>
      </c>
      <c r="F29" s="60">
        <f t="shared" si="2"/>
        <v>3272.7142140000005</v>
      </c>
      <c r="G29" s="64">
        <f t="shared" si="3"/>
        <v>81.128466208394187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19.874782676113362</v>
      </c>
      <c r="M29" s="82">
        <f t="shared" si="9"/>
        <v>0.49268299316838571</v>
      </c>
      <c r="N29" s="81">
        <f t="shared" si="10"/>
        <v>9.9373913380566812</v>
      </c>
      <c r="O29" s="82">
        <f t="shared" si="11"/>
        <v>0.24634149658419285</v>
      </c>
      <c r="P29" s="81">
        <f t="shared" si="12"/>
        <v>3.9749565352226726</v>
      </c>
      <c r="Q29" s="82">
        <f t="shared" si="13"/>
        <v>9.8536598633677142E-2</v>
      </c>
      <c r="R29" s="23">
        <f t="shared" si="14"/>
        <v>19.874782676113362</v>
      </c>
      <c r="S29" s="23">
        <f t="shared" si="15"/>
        <v>0.49268299316838571</v>
      </c>
      <c r="T29" s="81">
        <f t="shared" si="16"/>
        <v>18.881043542307694</v>
      </c>
      <c r="U29" s="82">
        <f t="shared" si="17"/>
        <v>0.46804884350996639</v>
      </c>
      <c r="W29" s="36"/>
    </row>
    <row r="30" spans="1:23" x14ac:dyDescent="0.3">
      <c r="A30" s="16">
        <f t="shared" si="18"/>
        <v>22</v>
      </c>
      <c r="B30" s="60">
        <v>31434.61</v>
      </c>
      <c r="C30" s="61"/>
      <c r="D30" s="60">
        <f t="shared" si="0"/>
        <v>40663.811496000002</v>
      </c>
      <c r="E30" s="64">
        <f t="shared" si="1"/>
        <v>1008.0295562458014</v>
      </c>
      <c r="F30" s="60">
        <f t="shared" si="2"/>
        <v>3388.6509580000002</v>
      </c>
      <c r="G30" s="64">
        <f t="shared" si="3"/>
        <v>84.002463020483447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20.578851971659919</v>
      </c>
      <c r="M30" s="82">
        <f t="shared" si="9"/>
        <v>0.51013641510415042</v>
      </c>
      <c r="N30" s="81">
        <f t="shared" si="10"/>
        <v>10.289425985829959</v>
      </c>
      <c r="O30" s="82">
        <f t="shared" si="11"/>
        <v>0.25506820755207521</v>
      </c>
      <c r="P30" s="81">
        <f t="shared" si="12"/>
        <v>4.1157703943319834</v>
      </c>
      <c r="Q30" s="82">
        <f t="shared" si="13"/>
        <v>0.10202728302083008</v>
      </c>
      <c r="R30" s="23">
        <f t="shared" si="14"/>
        <v>20.578851971659923</v>
      </c>
      <c r="S30" s="23">
        <f t="shared" si="15"/>
        <v>0.51013641510415053</v>
      </c>
      <c r="T30" s="81">
        <f t="shared" si="16"/>
        <v>19.549909373076925</v>
      </c>
      <c r="U30" s="82">
        <f t="shared" si="17"/>
        <v>0.48462959434894298</v>
      </c>
      <c r="W30" s="36"/>
    </row>
    <row r="31" spans="1:23" x14ac:dyDescent="0.3">
      <c r="A31" s="16">
        <f t="shared" si="18"/>
        <v>23</v>
      </c>
      <c r="B31" s="60">
        <v>32521.759999999998</v>
      </c>
      <c r="C31" s="61"/>
      <c r="D31" s="60">
        <f t="shared" si="0"/>
        <v>42070.148736000003</v>
      </c>
      <c r="E31" s="64">
        <f t="shared" si="1"/>
        <v>1042.8917457901482</v>
      </c>
      <c r="F31" s="60">
        <f t="shared" si="2"/>
        <v>3505.8457280000002</v>
      </c>
      <c r="G31" s="64">
        <f t="shared" si="3"/>
        <v>86.907645482512351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21.290561101214575</v>
      </c>
      <c r="M31" s="82">
        <f t="shared" si="9"/>
        <v>0.52777922357801021</v>
      </c>
      <c r="N31" s="81">
        <f t="shared" si="10"/>
        <v>10.645280550607287</v>
      </c>
      <c r="O31" s="82">
        <f t="shared" si="11"/>
        <v>0.26388961178900511</v>
      </c>
      <c r="P31" s="81">
        <f t="shared" si="12"/>
        <v>4.2581122202429151</v>
      </c>
      <c r="Q31" s="82">
        <f t="shared" si="13"/>
        <v>0.10555584471560205</v>
      </c>
      <c r="R31" s="23">
        <f t="shared" si="14"/>
        <v>21.290561101214578</v>
      </c>
      <c r="S31" s="23">
        <f t="shared" si="15"/>
        <v>0.52777922357801033</v>
      </c>
      <c r="T31" s="81">
        <f t="shared" si="16"/>
        <v>20.226033046153848</v>
      </c>
      <c r="U31" s="82">
        <f t="shared" si="17"/>
        <v>0.50139026239910978</v>
      </c>
      <c r="W31" s="36"/>
    </row>
    <row r="32" spans="1:23" x14ac:dyDescent="0.3">
      <c r="A32" s="16">
        <f t="shared" si="18"/>
        <v>24</v>
      </c>
      <c r="B32" s="60">
        <v>33597.24</v>
      </c>
      <c r="C32" s="61"/>
      <c r="D32" s="60">
        <f t="shared" si="0"/>
        <v>43461.389664000002</v>
      </c>
      <c r="E32" s="64">
        <f t="shared" si="1"/>
        <v>1077.3797075352195</v>
      </c>
      <c r="F32" s="60">
        <f t="shared" si="2"/>
        <v>3621.7824720000003</v>
      </c>
      <c r="G32" s="64">
        <f t="shared" si="3"/>
        <v>89.781642294601625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21.994630396761135</v>
      </c>
      <c r="M32" s="82">
        <f t="shared" si="9"/>
        <v>0.54523264551377504</v>
      </c>
      <c r="N32" s="81">
        <f t="shared" si="10"/>
        <v>10.997315198380567</v>
      </c>
      <c r="O32" s="82">
        <f t="shared" si="11"/>
        <v>0.27261632275688752</v>
      </c>
      <c r="P32" s="81">
        <f t="shared" si="12"/>
        <v>4.3989260793522273</v>
      </c>
      <c r="Q32" s="82">
        <f t="shared" si="13"/>
        <v>0.10904652910275502</v>
      </c>
      <c r="R32" s="23">
        <f t="shared" si="14"/>
        <v>21.994630396761135</v>
      </c>
      <c r="S32" s="23">
        <f t="shared" si="15"/>
        <v>0.54523264551377504</v>
      </c>
      <c r="T32" s="81">
        <f t="shared" si="16"/>
        <v>20.894898876923079</v>
      </c>
      <c r="U32" s="82">
        <f t="shared" si="17"/>
        <v>0.51797101323808636</v>
      </c>
      <c r="W32" s="36"/>
    </row>
    <row r="33" spans="1:23" x14ac:dyDescent="0.3">
      <c r="A33" s="16">
        <f t="shared" si="18"/>
        <v>25</v>
      </c>
      <c r="B33" s="60">
        <v>33608.9</v>
      </c>
      <c r="C33" s="61"/>
      <c r="D33" s="60">
        <f t="shared" si="0"/>
        <v>43476.473040000004</v>
      </c>
      <c r="E33" s="64">
        <f t="shared" si="1"/>
        <v>1077.7536146594316</v>
      </c>
      <c r="F33" s="60">
        <f t="shared" si="2"/>
        <v>3623.0394200000005</v>
      </c>
      <c r="G33" s="64">
        <f t="shared" si="3"/>
        <v>89.812801221619296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22.002263684210529</v>
      </c>
      <c r="M33" s="82">
        <f t="shared" si="9"/>
        <v>0.54542186976691887</v>
      </c>
      <c r="N33" s="81">
        <f t="shared" si="10"/>
        <v>11.001131842105265</v>
      </c>
      <c r="O33" s="82">
        <f t="shared" si="11"/>
        <v>0.27271093488345943</v>
      </c>
      <c r="P33" s="81">
        <f t="shared" si="12"/>
        <v>4.400452736842106</v>
      </c>
      <c r="Q33" s="82">
        <f t="shared" si="13"/>
        <v>0.10908437395338377</v>
      </c>
      <c r="R33" s="23">
        <f t="shared" si="14"/>
        <v>22.002263684210529</v>
      </c>
      <c r="S33" s="23">
        <f t="shared" si="15"/>
        <v>0.54542186976691887</v>
      </c>
      <c r="T33" s="81">
        <f t="shared" si="16"/>
        <v>20.902150500000001</v>
      </c>
      <c r="U33" s="82">
        <f t="shared" si="17"/>
        <v>0.51815077627857287</v>
      </c>
      <c r="W33" s="36"/>
    </row>
    <row r="34" spans="1:23" x14ac:dyDescent="0.3">
      <c r="A34" s="16">
        <f t="shared" si="18"/>
        <v>26</v>
      </c>
      <c r="B34" s="60">
        <v>33608.9</v>
      </c>
      <c r="C34" s="61"/>
      <c r="D34" s="60">
        <f t="shared" si="0"/>
        <v>43476.473040000004</v>
      </c>
      <c r="E34" s="64">
        <f t="shared" si="1"/>
        <v>1077.7536146594316</v>
      </c>
      <c r="F34" s="60">
        <f t="shared" si="2"/>
        <v>3623.0394200000005</v>
      </c>
      <c r="G34" s="64">
        <f t="shared" si="3"/>
        <v>89.812801221619296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22.002263684210529</v>
      </c>
      <c r="M34" s="82">
        <f t="shared" si="9"/>
        <v>0.54542186976691887</v>
      </c>
      <c r="N34" s="81">
        <f t="shared" si="10"/>
        <v>11.001131842105265</v>
      </c>
      <c r="O34" s="82">
        <f t="shared" si="11"/>
        <v>0.27271093488345943</v>
      </c>
      <c r="P34" s="81">
        <f t="shared" si="12"/>
        <v>4.400452736842106</v>
      </c>
      <c r="Q34" s="82">
        <f t="shared" si="13"/>
        <v>0.10908437395338377</v>
      </c>
      <c r="R34" s="23">
        <f t="shared" si="14"/>
        <v>22.002263684210529</v>
      </c>
      <c r="S34" s="23">
        <f t="shared" si="15"/>
        <v>0.54542186976691887</v>
      </c>
      <c r="T34" s="81">
        <f t="shared" si="16"/>
        <v>20.902150500000001</v>
      </c>
      <c r="U34" s="82">
        <f t="shared" si="17"/>
        <v>0.51815077627857287</v>
      </c>
      <c r="W34" s="36"/>
    </row>
    <row r="35" spans="1:23" x14ac:dyDescent="0.3">
      <c r="A35" s="16">
        <f t="shared" si="18"/>
        <v>27</v>
      </c>
      <c r="B35" s="60">
        <v>33620.6</v>
      </c>
      <c r="C35" s="61"/>
      <c r="D35" s="60">
        <f t="shared" si="0"/>
        <v>43491.608160000003</v>
      </c>
      <c r="E35" s="64">
        <f t="shared" si="1"/>
        <v>1078.1288044838982</v>
      </c>
      <c r="F35" s="60">
        <f t="shared" si="2"/>
        <v>3624.3006800000003</v>
      </c>
      <c r="G35" s="64">
        <f t="shared" si="3"/>
        <v>89.844067040324845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22.00992315789474</v>
      </c>
      <c r="M35" s="82">
        <f t="shared" si="9"/>
        <v>0.54561174315986749</v>
      </c>
      <c r="N35" s="81">
        <f t="shared" si="10"/>
        <v>11.00496157894737</v>
      </c>
      <c r="O35" s="82">
        <f t="shared" si="11"/>
        <v>0.27280587157993375</v>
      </c>
      <c r="P35" s="81">
        <f t="shared" si="12"/>
        <v>4.4019846315789479</v>
      </c>
      <c r="Q35" s="82">
        <f t="shared" si="13"/>
        <v>0.10912234863197351</v>
      </c>
      <c r="R35" s="23">
        <f t="shared" si="14"/>
        <v>22.00992315789474</v>
      </c>
      <c r="S35" s="23">
        <f t="shared" si="15"/>
        <v>0.54561174315986749</v>
      </c>
      <c r="T35" s="81">
        <f t="shared" si="16"/>
        <v>20.909427000000001</v>
      </c>
      <c r="U35" s="82">
        <f t="shared" si="17"/>
        <v>0.51833115600187407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6"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31</v>
      </c>
      <c r="B1" s="5" t="s">
        <v>1</v>
      </c>
      <c r="C1" s="5" t="s">
        <v>69</v>
      </c>
      <c r="D1" s="5"/>
      <c r="E1" s="6"/>
      <c r="G1" s="5"/>
      <c r="H1" s="5"/>
      <c r="N1" s="34">
        <f>D6</f>
        <v>42552</v>
      </c>
      <c r="Q1" s="8" t="s">
        <v>30</v>
      </c>
    </row>
    <row r="2" spans="1:23" x14ac:dyDescent="0.3">
      <c r="A2" s="8"/>
      <c r="T2" s="59" t="s">
        <v>90</v>
      </c>
      <c r="U2" s="11">
        <f>'LOG4'!$U$2</f>
        <v>1.2936000000000001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2"/>
      <c r="B4" s="69" t="s">
        <v>4</v>
      </c>
      <c r="C4" s="77"/>
      <c r="D4" s="77"/>
      <c r="E4" s="70"/>
      <c r="F4" s="13" t="s">
        <v>5</v>
      </c>
      <c r="G4" s="14"/>
      <c r="H4" s="69" t="s">
        <v>6</v>
      </c>
      <c r="I4" s="72"/>
      <c r="J4" s="69" t="s">
        <v>7</v>
      </c>
      <c r="K4" s="70"/>
      <c r="L4" s="69" t="s">
        <v>8</v>
      </c>
      <c r="M4" s="77"/>
      <c r="N4" s="77"/>
      <c r="O4" s="77"/>
      <c r="P4" s="77"/>
      <c r="Q4" s="70"/>
      <c r="R4" s="15" t="s">
        <v>9</v>
      </c>
      <c r="S4" s="15"/>
      <c r="T4" s="15"/>
      <c r="U4" s="14"/>
    </row>
    <row r="5" spans="1:23" x14ac:dyDescent="0.3">
      <c r="A5" s="16"/>
      <c r="B5" s="65">
        <v>1</v>
      </c>
      <c r="C5" s="66"/>
      <c r="D5" s="65"/>
      <c r="E5" s="66"/>
      <c r="F5" s="65"/>
      <c r="G5" s="66"/>
      <c r="H5" s="65"/>
      <c r="I5" s="66"/>
      <c r="J5" s="73" t="s">
        <v>10</v>
      </c>
      <c r="K5" s="66"/>
      <c r="L5" s="73" t="s">
        <v>11</v>
      </c>
      <c r="M5" s="74"/>
      <c r="N5" s="74"/>
      <c r="O5" s="74"/>
      <c r="P5" s="74"/>
      <c r="Q5" s="66"/>
      <c r="R5" s="17"/>
      <c r="S5" s="17"/>
      <c r="T5" s="71" t="s">
        <v>12</v>
      </c>
      <c r="U5" s="66"/>
    </row>
    <row r="6" spans="1:23" x14ac:dyDescent="0.3">
      <c r="A6" s="16"/>
      <c r="B6" s="78" t="s">
        <v>13</v>
      </c>
      <c r="C6" s="79"/>
      <c r="D6" s="67">
        <f>'LOG4'!$D$6</f>
        <v>42552</v>
      </c>
      <c r="E6" s="68"/>
      <c r="F6" s="18">
        <f>D6</f>
        <v>42552</v>
      </c>
      <c r="G6" s="19"/>
      <c r="H6" s="75"/>
      <c r="I6" s="68"/>
      <c r="J6" s="75"/>
      <c r="K6" s="68"/>
      <c r="L6" s="20">
        <v>1</v>
      </c>
      <c r="M6" s="17"/>
      <c r="N6" s="21">
        <v>0.5</v>
      </c>
      <c r="O6" s="17"/>
      <c r="P6" s="80">
        <v>0.2</v>
      </c>
      <c r="Q6" s="79"/>
      <c r="R6" s="17" t="s">
        <v>6</v>
      </c>
      <c r="S6" s="17"/>
      <c r="T6" s="17"/>
      <c r="U6" s="22"/>
    </row>
    <row r="7" spans="1:23" x14ac:dyDescent="0.3">
      <c r="A7" s="16"/>
      <c r="B7" s="69"/>
      <c r="C7" s="70"/>
      <c r="D7" s="76"/>
      <c r="E7" s="72"/>
      <c r="F7" s="37" t="s">
        <v>64</v>
      </c>
      <c r="G7" s="38"/>
      <c r="H7" s="39"/>
      <c r="I7" s="40"/>
      <c r="J7" s="39"/>
      <c r="K7" s="40"/>
      <c r="L7" s="76"/>
      <c r="M7" s="72"/>
      <c r="N7" s="76"/>
      <c r="O7" s="72"/>
      <c r="P7" s="76"/>
      <c r="Q7" s="72"/>
      <c r="R7" s="12"/>
      <c r="S7" s="12"/>
      <c r="T7" s="76"/>
      <c r="U7" s="72"/>
    </row>
    <row r="8" spans="1:23" x14ac:dyDescent="0.3">
      <c r="A8" s="16">
        <v>0</v>
      </c>
      <c r="B8" s="60">
        <v>15985.49</v>
      </c>
      <c r="C8" s="61"/>
      <c r="D8" s="60">
        <f t="shared" ref="D8:D35" si="0">B8*$U$2</f>
        <v>20678.829863999999</v>
      </c>
      <c r="E8" s="64">
        <f t="shared" ref="E8:E35" si="1">D8/40.3399</f>
        <v>512.61480231730866</v>
      </c>
      <c r="F8" s="83">
        <f t="shared" ref="F8:F35" si="2">B8/12*$U$2</f>
        <v>1723.2358220000001</v>
      </c>
      <c r="G8" s="84">
        <f t="shared" ref="G8:G35" si="3">F8/40.3399</f>
        <v>42.71790019310906</v>
      </c>
      <c r="H8" s="60">
        <f t="shared" ref="H8:H35" si="4">((B8&lt;19968.2)*913.03+(B8&gt;19968.2)*(B8&lt;20424.71)*(20424.71-B8+456.51)+(B8&gt;20424.71)*(B8&lt;22659.62)*456.51+(B8&gt;22659.62)*(B8&lt;23116.13)*(23116.13-B8))/12*$U$2</f>
        <v>98.424633999999998</v>
      </c>
      <c r="I8" s="64">
        <f t="shared" ref="I8:I35" si="5">H8/40.3399</f>
        <v>2.4398829446776018</v>
      </c>
      <c r="J8" s="60">
        <f t="shared" ref="J8:J35" si="6">((B8&lt;19968.2)*456.51+(B8&gt;19968.2)*(B8&lt;20196.46)*(20196.46-B8+228.26)+(B8&gt;20196.46)*(B8&lt;22659.62)*228.26+(B8&gt;22659.62)*(B8&lt;22887.88)*(22887.88-B8))/12*$U$2</f>
        <v>49.211778000000002</v>
      </c>
      <c r="K8" s="64">
        <f t="shared" ref="K8:K35" si="7">J8/40.3399</f>
        <v>1.2199281108778157</v>
      </c>
      <c r="L8" s="81">
        <f t="shared" ref="L8:L35" si="8">D8/1976</f>
        <v>10.464994870445343</v>
      </c>
      <c r="M8" s="82">
        <f t="shared" ref="M8:M35" si="9">L8/40.3399</f>
        <v>0.25942044651685658</v>
      </c>
      <c r="N8" s="81">
        <f t="shared" ref="N8:N35" si="10">L8/2</f>
        <v>5.2324974352226716</v>
      </c>
      <c r="O8" s="82">
        <f t="shared" ref="O8:O35" si="11">N8/40.3399</f>
        <v>0.12971022325842829</v>
      </c>
      <c r="P8" s="81">
        <f t="shared" ref="P8:P35" si="12">L8/5</f>
        <v>2.0929989740890687</v>
      </c>
      <c r="Q8" s="82">
        <f t="shared" ref="Q8:Q35" si="13">P8/40.3399</f>
        <v>5.1884089303371315E-2</v>
      </c>
      <c r="R8" s="23">
        <f t="shared" ref="R8:R35" si="14">(F8+H8)/1976*12</f>
        <v>11.062715319838057</v>
      </c>
      <c r="S8" s="23">
        <f t="shared" ref="S8:S35" si="15">R8/40.3399</f>
        <v>0.27423754941975703</v>
      </c>
      <c r="T8" s="81">
        <f t="shared" ref="T8:T35" si="16">D8/2080</f>
        <v>9.9417451269230774</v>
      </c>
      <c r="U8" s="82">
        <f t="shared" ref="U8:U35" si="17">T8/40.3399</f>
        <v>0.24644942419101379</v>
      </c>
      <c r="W8" s="36"/>
    </row>
    <row r="9" spans="1:23" x14ac:dyDescent="0.3">
      <c r="A9" s="16">
        <f t="shared" ref="A9:A35" si="18">+A8+1</f>
        <v>1</v>
      </c>
      <c r="B9" s="60">
        <v>16523.25</v>
      </c>
      <c r="C9" s="61"/>
      <c r="D9" s="60">
        <f t="shared" si="0"/>
        <v>21374.476200000001</v>
      </c>
      <c r="E9" s="64">
        <f t="shared" si="1"/>
        <v>529.85942453997166</v>
      </c>
      <c r="F9" s="60">
        <f t="shared" si="2"/>
        <v>1781.2063500000002</v>
      </c>
      <c r="G9" s="64">
        <f t="shared" si="3"/>
        <v>44.154952044997636</v>
      </c>
      <c r="H9" s="60">
        <f t="shared" si="4"/>
        <v>98.424633999999998</v>
      </c>
      <c r="I9" s="64">
        <f t="shared" si="5"/>
        <v>2.4398829446776018</v>
      </c>
      <c r="J9" s="60">
        <f t="shared" si="6"/>
        <v>49.211778000000002</v>
      </c>
      <c r="K9" s="64">
        <f t="shared" si="7"/>
        <v>1.2199281108778157</v>
      </c>
      <c r="L9" s="81">
        <f t="shared" si="8"/>
        <v>10.817042611336033</v>
      </c>
      <c r="M9" s="82">
        <f t="shared" si="9"/>
        <v>0.26814748205464151</v>
      </c>
      <c r="N9" s="81">
        <f t="shared" si="10"/>
        <v>5.4085213056680166</v>
      </c>
      <c r="O9" s="82">
        <f t="shared" si="11"/>
        <v>0.13407374102732075</v>
      </c>
      <c r="P9" s="81">
        <f t="shared" si="12"/>
        <v>2.1634085222672068</v>
      </c>
      <c r="Q9" s="82">
        <f t="shared" si="13"/>
        <v>5.3629496410928304E-2</v>
      </c>
      <c r="R9" s="23">
        <f t="shared" si="14"/>
        <v>11.414763060728745</v>
      </c>
      <c r="S9" s="23">
        <f t="shared" si="15"/>
        <v>0.2829645849575419</v>
      </c>
      <c r="T9" s="81">
        <f t="shared" si="16"/>
        <v>10.27619048076923</v>
      </c>
      <c r="U9" s="82">
        <f t="shared" si="17"/>
        <v>0.25474010795190943</v>
      </c>
      <c r="W9" s="36"/>
    </row>
    <row r="10" spans="1:23" x14ac:dyDescent="0.3">
      <c r="A10" s="16">
        <f t="shared" si="18"/>
        <v>2</v>
      </c>
      <c r="B10" s="60">
        <v>17168.75</v>
      </c>
      <c r="C10" s="61"/>
      <c r="D10" s="60">
        <f t="shared" si="0"/>
        <v>22209.495000000003</v>
      </c>
      <c r="E10" s="64">
        <f t="shared" si="1"/>
        <v>550.55899989836371</v>
      </c>
      <c r="F10" s="60">
        <f t="shared" si="2"/>
        <v>1850.7912500000002</v>
      </c>
      <c r="G10" s="64">
        <f t="shared" si="3"/>
        <v>45.879916658196976</v>
      </c>
      <c r="H10" s="60">
        <f t="shared" si="4"/>
        <v>98.424633999999998</v>
      </c>
      <c r="I10" s="64">
        <f t="shared" si="5"/>
        <v>2.4398829446776018</v>
      </c>
      <c r="J10" s="60">
        <f t="shared" si="6"/>
        <v>49.211778000000002</v>
      </c>
      <c r="K10" s="64">
        <f t="shared" si="7"/>
        <v>1.2199281108778157</v>
      </c>
      <c r="L10" s="81">
        <f t="shared" si="8"/>
        <v>11.239622975708503</v>
      </c>
      <c r="M10" s="82">
        <f t="shared" si="9"/>
        <v>0.27862297565706667</v>
      </c>
      <c r="N10" s="81">
        <f t="shared" si="10"/>
        <v>5.6198114878542516</v>
      </c>
      <c r="O10" s="82">
        <f t="shared" si="11"/>
        <v>0.13931148782853334</v>
      </c>
      <c r="P10" s="81">
        <f t="shared" si="12"/>
        <v>2.2479245951417006</v>
      </c>
      <c r="Q10" s="82">
        <f t="shared" si="13"/>
        <v>5.5724595131413333E-2</v>
      </c>
      <c r="R10" s="23">
        <f t="shared" si="14"/>
        <v>11.837343425101217</v>
      </c>
      <c r="S10" s="23">
        <f t="shared" si="15"/>
        <v>0.29344007855996712</v>
      </c>
      <c r="T10" s="81">
        <f t="shared" si="16"/>
        <v>10.677641826923079</v>
      </c>
      <c r="U10" s="82">
        <f t="shared" si="17"/>
        <v>0.26469182687421333</v>
      </c>
      <c r="W10" s="36"/>
    </row>
    <row r="11" spans="1:23" x14ac:dyDescent="0.3">
      <c r="A11" s="16">
        <f t="shared" si="18"/>
        <v>3</v>
      </c>
      <c r="B11" s="60">
        <v>17817.650000000001</v>
      </c>
      <c r="C11" s="61"/>
      <c r="D11" s="60">
        <f t="shared" si="0"/>
        <v>23048.912040000003</v>
      </c>
      <c r="E11" s="64">
        <f t="shared" si="1"/>
        <v>571.36760477839562</v>
      </c>
      <c r="F11" s="60">
        <f t="shared" si="2"/>
        <v>1920.7426700000003</v>
      </c>
      <c r="G11" s="64">
        <f t="shared" si="3"/>
        <v>47.613967064866308</v>
      </c>
      <c r="H11" s="60">
        <f t="shared" si="4"/>
        <v>98.424633999999998</v>
      </c>
      <c r="I11" s="64">
        <f t="shared" si="5"/>
        <v>2.4398829446776018</v>
      </c>
      <c r="J11" s="60">
        <f t="shared" si="6"/>
        <v>49.211778000000002</v>
      </c>
      <c r="K11" s="64">
        <f t="shared" si="7"/>
        <v>1.2199281108778157</v>
      </c>
      <c r="L11" s="81">
        <f t="shared" si="8"/>
        <v>11.664429170040487</v>
      </c>
      <c r="M11" s="82">
        <f t="shared" si="9"/>
        <v>0.28915364614291278</v>
      </c>
      <c r="N11" s="81">
        <f t="shared" si="10"/>
        <v>5.8322145850202434</v>
      </c>
      <c r="O11" s="82">
        <f t="shared" si="11"/>
        <v>0.14457682307145639</v>
      </c>
      <c r="P11" s="81">
        <f t="shared" si="12"/>
        <v>2.3328858340080973</v>
      </c>
      <c r="Q11" s="82">
        <f t="shared" si="13"/>
        <v>5.7830729228582553E-2</v>
      </c>
      <c r="R11" s="23">
        <f t="shared" si="14"/>
        <v>12.262149619433201</v>
      </c>
      <c r="S11" s="23">
        <f t="shared" si="15"/>
        <v>0.30397074904581323</v>
      </c>
      <c r="T11" s="81">
        <f t="shared" si="16"/>
        <v>11.081207711538463</v>
      </c>
      <c r="U11" s="82">
        <f t="shared" si="17"/>
        <v>0.27469596383576717</v>
      </c>
      <c r="W11" s="36"/>
    </row>
    <row r="12" spans="1:23" x14ac:dyDescent="0.3">
      <c r="A12" s="16">
        <f t="shared" si="18"/>
        <v>4</v>
      </c>
      <c r="B12" s="60">
        <v>18461.009999999998</v>
      </c>
      <c r="C12" s="61"/>
      <c r="D12" s="60">
        <f t="shared" si="0"/>
        <v>23881.162536</v>
      </c>
      <c r="E12" s="64">
        <f t="shared" si="1"/>
        <v>591.99855567316729</v>
      </c>
      <c r="F12" s="60">
        <f t="shared" si="2"/>
        <v>1990.0968779999998</v>
      </c>
      <c r="G12" s="64">
        <f t="shared" si="3"/>
        <v>49.333212972763931</v>
      </c>
      <c r="H12" s="60">
        <f t="shared" si="4"/>
        <v>98.424633999999998</v>
      </c>
      <c r="I12" s="64">
        <f t="shared" si="5"/>
        <v>2.4398829446776018</v>
      </c>
      <c r="J12" s="60">
        <f t="shared" si="6"/>
        <v>49.211778000000002</v>
      </c>
      <c r="K12" s="64">
        <f t="shared" si="7"/>
        <v>1.2199281108778157</v>
      </c>
      <c r="L12" s="81">
        <f t="shared" si="8"/>
        <v>12.085608570850201</v>
      </c>
      <c r="M12" s="82">
        <f t="shared" si="9"/>
        <v>0.29959441076577287</v>
      </c>
      <c r="N12" s="81">
        <f t="shared" si="10"/>
        <v>6.0428042854251007</v>
      </c>
      <c r="O12" s="82">
        <f t="shared" si="11"/>
        <v>0.14979720538288643</v>
      </c>
      <c r="P12" s="81">
        <f t="shared" si="12"/>
        <v>2.4171217141700403</v>
      </c>
      <c r="Q12" s="82">
        <f t="shared" si="13"/>
        <v>5.9918882153154579E-2</v>
      </c>
      <c r="R12" s="23">
        <f t="shared" si="14"/>
        <v>12.683329020242912</v>
      </c>
      <c r="S12" s="23">
        <f t="shared" si="15"/>
        <v>0.31441151366867326</v>
      </c>
      <c r="T12" s="81">
        <f t="shared" si="16"/>
        <v>11.481328142307692</v>
      </c>
      <c r="U12" s="82">
        <f t="shared" si="17"/>
        <v>0.28461469022748426</v>
      </c>
      <c r="W12" s="36"/>
    </row>
    <row r="13" spans="1:23" x14ac:dyDescent="0.3">
      <c r="A13" s="16">
        <f t="shared" si="18"/>
        <v>5</v>
      </c>
      <c r="B13" s="60">
        <v>18470.98</v>
      </c>
      <c r="C13" s="61"/>
      <c r="D13" s="60">
        <f t="shared" si="0"/>
        <v>23894.059728</v>
      </c>
      <c r="E13" s="64">
        <f t="shared" si="1"/>
        <v>592.31826871162298</v>
      </c>
      <c r="F13" s="60">
        <f t="shared" si="2"/>
        <v>1991.171644</v>
      </c>
      <c r="G13" s="64">
        <f t="shared" si="3"/>
        <v>49.359855725968579</v>
      </c>
      <c r="H13" s="60">
        <f t="shared" si="4"/>
        <v>98.424633999999998</v>
      </c>
      <c r="I13" s="64">
        <f t="shared" si="5"/>
        <v>2.4398829446776018</v>
      </c>
      <c r="J13" s="60">
        <f t="shared" si="6"/>
        <v>49.211778000000002</v>
      </c>
      <c r="K13" s="64">
        <f t="shared" si="7"/>
        <v>1.2199281108778157</v>
      </c>
      <c r="L13" s="81">
        <f t="shared" si="8"/>
        <v>12.092135489878542</v>
      </c>
      <c r="M13" s="82">
        <f t="shared" si="9"/>
        <v>0.29975620886215737</v>
      </c>
      <c r="N13" s="81">
        <f t="shared" si="10"/>
        <v>6.046067744939271</v>
      </c>
      <c r="O13" s="82">
        <f t="shared" si="11"/>
        <v>0.14987810443107868</v>
      </c>
      <c r="P13" s="81">
        <f t="shared" si="12"/>
        <v>2.4184270979757083</v>
      </c>
      <c r="Q13" s="82">
        <f t="shared" si="13"/>
        <v>5.9951241772431468E-2</v>
      </c>
      <c r="R13" s="23">
        <f t="shared" si="14"/>
        <v>12.689855939271254</v>
      </c>
      <c r="S13" s="23">
        <f t="shared" si="15"/>
        <v>0.31457331176505776</v>
      </c>
      <c r="T13" s="81">
        <f t="shared" si="16"/>
        <v>11.487528715384615</v>
      </c>
      <c r="U13" s="82">
        <f t="shared" si="17"/>
        <v>0.2847683984190495</v>
      </c>
      <c r="W13" s="36"/>
    </row>
    <row r="14" spans="1:23" x14ac:dyDescent="0.3">
      <c r="A14" s="16">
        <f t="shared" si="18"/>
        <v>6</v>
      </c>
      <c r="B14" s="60">
        <v>19387.97</v>
      </c>
      <c r="C14" s="61"/>
      <c r="D14" s="60">
        <f t="shared" si="0"/>
        <v>25080.277992000003</v>
      </c>
      <c r="E14" s="64">
        <f t="shared" si="1"/>
        <v>621.72385137295839</v>
      </c>
      <c r="F14" s="60">
        <f t="shared" si="2"/>
        <v>2090.0231659999999</v>
      </c>
      <c r="G14" s="64">
        <f t="shared" si="3"/>
        <v>51.810320947746526</v>
      </c>
      <c r="H14" s="60">
        <f t="shared" si="4"/>
        <v>98.424633999999998</v>
      </c>
      <c r="I14" s="64">
        <f t="shared" si="5"/>
        <v>2.4398829446776018</v>
      </c>
      <c r="J14" s="60">
        <f t="shared" si="6"/>
        <v>49.211778000000002</v>
      </c>
      <c r="K14" s="64">
        <f t="shared" si="7"/>
        <v>1.2199281108778157</v>
      </c>
      <c r="L14" s="81">
        <f t="shared" si="8"/>
        <v>12.69244837651822</v>
      </c>
      <c r="M14" s="82">
        <f t="shared" si="9"/>
        <v>0.31463757660574815</v>
      </c>
      <c r="N14" s="81">
        <f t="shared" si="10"/>
        <v>6.3462241882591099</v>
      </c>
      <c r="O14" s="82">
        <f t="shared" si="11"/>
        <v>0.15731878830287407</v>
      </c>
      <c r="P14" s="81">
        <f t="shared" si="12"/>
        <v>2.5384896753036439</v>
      </c>
      <c r="Q14" s="82">
        <f t="shared" si="13"/>
        <v>6.2927515321149624E-2</v>
      </c>
      <c r="R14" s="23">
        <f t="shared" si="14"/>
        <v>13.29016882591093</v>
      </c>
      <c r="S14" s="23">
        <f t="shared" si="15"/>
        <v>0.32945467950864854</v>
      </c>
      <c r="T14" s="81">
        <f t="shared" si="16"/>
        <v>12.057825957692309</v>
      </c>
      <c r="U14" s="82">
        <f t="shared" si="17"/>
        <v>0.29890569777546072</v>
      </c>
      <c r="W14" s="36"/>
    </row>
    <row r="15" spans="1:23" x14ac:dyDescent="0.3">
      <c r="A15" s="16">
        <f t="shared" si="18"/>
        <v>7</v>
      </c>
      <c r="B15" s="60">
        <v>19397.93</v>
      </c>
      <c r="C15" s="61"/>
      <c r="D15" s="60">
        <f t="shared" si="0"/>
        <v>25093.162248000001</v>
      </c>
      <c r="E15" s="64">
        <f t="shared" si="1"/>
        <v>622.04324373635041</v>
      </c>
      <c r="F15" s="60">
        <f t="shared" si="2"/>
        <v>2091.0968539999999</v>
      </c>
      <c r="G15" s="64">
        <f t="shared" si="3"/>
        <v>51.836936978029193</v>
      </c>
      <c r="H15" s="60">
        <f t="shared" si="4"/>
        <v>98.424633999999998</v>
      </c>
      <c r="I15" s="64">
        <f t="shared" si="5"/>
        <v>2.4398829446776018</v>
      </c>
      <c r="J15" s="60">
        <f t="shared" si="6"/>
        <v>49.211778000000002</v>
      </c>
      <c r="K15" s="64">
        <f t="shared" si="7"/>
        <v>1.2199281108778157</v>
      </c>
      <c r="L15" s="81">
        <f t="shared" si="8"/>
        <v>12.698968748987854</v>
      </c>
      <c r="M15" s="82">
        <f t="shared" si="9"/>
        <v>0.31479921241718134</v>
      </c>
      <c r="N15" s="81">
        <f t="shared" si="10"/>
        <v>6.3494843744939269</v>
      </c>
      <c r="O15" s="82">
        <f t="shared" si="11"/>
        <v>0.15739960620859067</v>
      </c>
      <c r="P15" s="81">
        <f t="shared" si="12"/>
        <v>2.5397937497975707</v>
      </c>
      <c r="Q15" s="82">
        <f t="shared" si="13"/>
        <v>6.2959842483436265E-2</v>
      </c>
      <c r="R15" s="23">
        <f t="shared" si="14"/>
        <v>13.296689198380566</v>
      </c>
      <c r="S15" s="23">
        <f t="shared" si="15"/>
        <v>0.32961631532008173</v>
      </c>
      <c r="T15" s="81">
        <f t="shared" si="16"/>
        <v>12.064020311538462</v>
      </c>
      <c r="U15" s="82">
        <f t="shared" si="17"/>
        <v>0.29905925179632231</v>
      </c>
      <c r="W15" s="36"/>
    </row>
    <row r="16" spans="1:23" x14ac:dyDescent="0.3">
      <c r="A16" s="16">
        <f t="shared" si="18"/>
        <v>8</v>
      </c>
      <c r="B16" s="60">
        <v>20314.89</v>
      </c>
      <c r="C16" s="61"/>
      <c r="D16" s="60">
        <f t="shared" si="0"/>
        <v>26279.341704000002</v>
      </c>
      <c r="E16" s="64">
        <f t="shared" si="1"/>
        <v>651.44786437249479</v>
      </c>
      <c r="F16" s="60">
        <f t="shared" si="2"/>
        <v>2189.945142</v>
      </c>
      <c r="G16" s="64">
        <f t="shared" si="3"/>
        <v>54.287322031041228</v>
      </c>
      <c r="H16" s="60">
        <f t="shared" si="4"/>
        <v>61.050373999999969</v>
      </c>
      <c r="I16" s="64">
        <f t="shared" si="5"/>
        <v>1.5133992399584524</v>
      </c>
      <c r="J16" s="60">
        <f t="shared" si="6"/>
        <v>24.606427999999998</v>
      </c>
      <c r="K16" s="64">
        <f t="shared" si="7"/>
        <v>0.60997741689989304</v>
      </c>
      <c r="L16" s="81">
        <f t="shared" si="8"/>
        <v>13.299261995951419</v>
      </c>
      <c r="M16" s="82">
        <f t="shared" si="9"/>
        <v>0.32968009330591841</v>
      </c>
      <c r="N16" s="81">
        <f t="shared" si="10"/>
        <v>6.6496309979757093</v>
      </c>
      <c r="O16" s="82">
        <f t="shared" si="11"/>
        <v>0.1648400466529592</v>
      </c>
      <c r="P16" s="81">
        <f t="shared" si="12"/>
        <v>2.6598523991902838</v>
      </c>
      <c r="Q16" s="82">
        <f t="shared" si="13"/>
        <v>6.593601866118369E-2</v>
      </c>
      <c r="R16" s="23">
        <f t="shared" si="14"/>
        <v>13.670013255060729</v>
      </c>
      <c r="S16" s="23">
        <f t="shared" si="15"/>
        <v>0.33887077694939077</v>
      </c>
      <c r="T16" s="81">
        <f t="shared" si="16"/>
        <v>12.634298896153847</v>
      </c>
      <c r="U16" s="82">
        <f t="shared" si="17"/>
        <v>0.31319608864062248</v>
      </c>
      <c r="W16" s="36"/>
    </row>
    <row r="17" spans="1:23" x14ac:dyDescent="0.3">
      <c r="A17" s="16">
        <f t="shared" si="18"/>
        <v>9</v>
      </c>
      <c r="B17" s="60">
        <v>20324.86</v>
      </c>
      <c r="C17" s="61"/>
      <c r="D17" s="60">
        <f t="shared" si="0"/>
        <v>26292.238896000003</v>
      </c>
      <c r="E17" s="64">
        <f t="shared" si="1"/>
        <v>651.76757741095048</v>
      </c>
      <c r="F17" s="60">
        <f t="shared" si="2"/>
        <v>2191.0199080000002</v>
      </c>
      <c r="G17" s="64">
        <f t="shared" si="3"/>
        <v>54.313964784245876</v>
      </c>
      <c r="H17" s="60">
        <f t="shared" si="4"/>
        <v>59.975607999999845</v>
      </c>
      <c r="I17" s="64">
        <f t="shared" si="5"/>
        <v>1.4867564867538057</v>
      </c>
      <c r="J17" s="60">
        <f t="shared" si="6"/>
        <v>24.606427999999998</v>
      </c>
      <c r="K17" s="64">
        <f t="shared" si="7"/>
        <v>0.60997741689989304</v>
      </c>
      <c r="L17" s="81">
        <f t="shared" si="8"/>
        <v>13.305788914979759</v>
      </c>
      <c r="M17" s="82">
        <f t="shared" si="9"/>
        <v>0.32984189140230291</v>
      </c>
      <c r="N17" s="81">
        <f t="shared" si="10"/>
        <v>6.6528944574898796</v>
      </c>
      <c r="O17" s="82">
        <f t="shared" si="11"/>
        <v>0.16492094570115146</v>
      </c>
      <c r="P17" s="81">
        <f t="shared" si="12"/>
        <v>2.6611577829959518</v>
      </c>
      <c r="Q17" s="82">
        <f t="shared" si="13"/>
        <v>6.5968378280460579E-2</v>
      </c>
      <c r="R17" s="23">
        <f t="shared" si="14"/>
        <v>13.670013255060729</v>
      </c>
      <c r="S17" s="23">
        <f t="shared" si="15"/>
        <v>0.33887077694939077</v>
      </c>
      <c r="T17" s="81">
        <f t="shared" si="16"/>
        <v>12.64049946923077</v>
      </c>
      <c r="U17" s="82">
        <f t="shared" si="17"/>
        <v>0.31334979683218772</v>
      </c>
      <c r="W17" s="36"/>
    </row>
    <row r="18" spans="1:23" x14ac:dyDescent="0.3">
      <c r="A18" s="16">
        <f t="shared" si="18"/>
        <v>10</v>
      </c>
      <c r="B18" s="60">
        <v>21241.85</v>
      </c>
      <c r="C18" s="61"/>
      <c r="D18" s="60">
        <f t="shared" si="0"/>
        <v>27478.457159999998</v>
      </c>
      <c r="E18" s="64">
        <f t="shared" si="1"/>
        <v>681.17316007228567</v>
      </c>
      <c r="F18" s="60">
        <f t="shared" si="2"/>
        <v>2289.8714299999997</v>
      </c>
      <c r="G18" s="64">
        <f t="shared" si="3"/>
        <v>56.764430006023808</v>
      </c>
      <c r="H18" s="60">
        <f t="shared" si="4"/>
        <v>49.211778000000002</v>
      </c>
      <c r="I18" s="64">
        <f t="shared" si="5"/>
        <v>1.2199281108778157</v>
      </c>
      <c r="J18" s="60">
        <f t="shared" si="6"/>
        <v>24.606427999999998</v>
      </c>
      <c r="K18" s="64">
        <f t="shared" si="7"/>
        <v>0.60997741689989304</v>
      </c>
      <c r="L18" s="81">
        <f t="shared" si="8"/>
        <v>13.906101801619432</v>
      </c>
      <c r="M18" s="82">
        <f t="shared" si="9"/>
        <v>0.34472325914589358</v>
      </c>
      <c r="N18" s="81">
        <f t="shared" si="10"/>
        <v>6.9530509008097159</v>
      </c>
      <c r="O18" s="82">
        <f t="shared" si="11"/>
        <v>0.17236162957294679</v>
      </c>
      <c r="P18" s="81">
        <f t="shared" si="12"/>
        <v>2.7812203603238865</v>
      </c>
      <c r="Q18" s="82">
        <f t="shared" si="13"/>
        <v>6.8944651829178721E-2</v>
      </c>
      <c r="R18" s="23">
        <f t="shared" si="14"/>
        <v>14.204958753036433</v>
      </c>
      <c r="S18" s="23">
        <f t="shared" si="15"/>
        <v>0.35213172945486809</v>
      </c>
      <c r="T18" s="81">
        <f t="shared" si="16"/>
        <v>13.21079671153846</v>
      </c>
      <c r="U18" s="82">
        <f t="shared" si="17"/>
        <v>0.32748709618859889</v>
      </c>
      <c r="W18" s="36"/>
    </row>
    <row r="19" spans="1:23" x14ac:dyDescent="0.3">
      <c r="A19" s="16">
        <f t="shared" si="18"/>
        <v>11</v>
      </c>
      <c r="B19" s="60">
        <v>21251.81</v>
      </c>
      <c r="C19" s="61"/>
      <c r="D19" s="60">
        <f t="shared" si="0"/>
        <v>27491.341416000003</v>
      </c>
      <c r="E19" s="64">
        <f t="shared" si="1"/>
        <v>681.49255243567791</v>
      </c>
      <c r="F19" s="60">
        <f t="shared" si="2"/>
        <v>2290.9451180000005</v>
      </c>
      <c r="G19" s="64">
        <f t="shared" si="3"/>
        <v>56.791046036306497</v>
      </c>
      <c r="H19" s="60">
        <f t="shared" si="4"/>
        <v>49.211778000000002</v>
      </c>
      <c r="I19" s="64">
        <f t="shared" si="5"/>
        <v>1.2199281108778157</v>
      </c>
      <c r="J19" s="60">
        <f t="shared" si="6"/>
        <v>24.606427999999998</v>
      </c>
      <c r="K19" s="64">
        <f t="shared" si="7"/>
        <v>0.60997741689989304</v>
      </c>
      <c r="L19" s="81">
        <f t="shared" si="8"/>
        <v>13.912622174089071</v>
      </c>
      <c r="M19" s="82">
        <f t="shared" si="9"/>
        <v>0.34488489495732688</v>
      </c>
      <c r="N19" s="81">
        <f t="shared" si="10"/>
        <v>6.9563110870445355</v>
      </c>
      <c r="O19" s="82">
        <f t="shared" si="11"/>
        <v>0.17244244747866344</v>
      </c>
      <c r="P19" s="81">
        <f t="shared" si="12"/>
        <v>2.7825244348178142</v>
      </c>
      <c r="Q19" s="82">
        <f t="shared" si="13"/>
        <v>6.8976978991465376E-2</v>
      </c>
      <c r="R19" s="23">
        <f t="shared" si="14"/>
        <v>14.211479125506076</v>
      </c>
      <c r="S19" s="23">
        <f t="shared" si="15"/>
        <v>0.35229336526630151</v>
      </c>
      <c r="T19" s="81">
        <f t="shared" si="16"/>
        <v>13.216991065384617</v>
      </c>
      <c r="U19" s="82">
        <f t="shared" si="17"/>
        <v>0.32764065020946054</v>
      </c>
      <c r="W19" s="36"/>
    </row>
    <row r="20" spans="1:23" x14ac:dyDescent="0.3">
      <c r="A20" s="16">
        <f t="shared" si="18"/>
        <v>12</v>
      </c>
      <c r="B20" s="60">
        <v>22168.799999999999</v>
      </c>
      <c r="C20" s="61"/>
      <c r="D20" s="60">
        <f t="shared" si="0"/>
        <v>28677.559680000002</v>
      </c>
      <c r="E20" s="64">
        <f t="shared" si="1"/>
        <v>710.89813509701321</v>
      </c>
      <c r="F20" s="60">
        <f t="shared" si="2"/>
        <v>2389.79664</v>
      </c>
      <c r="G20" s="64">
        <f t="shared" si="3"/>
        <v>59.241511258084429</v>
      </c>
      <c r="H20" s="60">
        <f t="shared" si="4"/>
        <v>49.211778000000002</v>
      </c>
      <c r="I20" s="64">
        <f t="shared" si="5"/>
        <v>1.2199281108778157</v>
      </c>
      <c r="J20" s="60">
        <f t="shared" si="6"/>
        <v>24.606427999999998</v>
      </c>
      <c r="K20" s="64">
        <f t="shared" si="7"/>
        <v>0.60997741689989304</v>
      </c>
      <c r="L20" s="81">
        <f t="shared" si="8"/>
        <v>14.512935060728745</v>
      </c>
      <c r="M20" s="82">
        <f t="shared" si="9"/>
        <v>0.35976626270091761</v>
      </c>
      <c r="N20" s="81">
        <f t="shared" si="10"/>
        <v>7.2564675303643726</v>
      </c>
      <c r="O20" s="82">
        <f t="shared" si="11"/>
        <v>0.1798831313504588</v>
      </c>
      <c r="P20" s="81">
        <f t="shared" si="12"/>
        <v>2.9025870121457489</v>
      </c>
      <c r="Q20" s="82">
        <f t="shared" si="13"/>
        <v>7.1953252540183518E-2</v>
      </c>
      <c r="R20" s="23">
        <f t="shared" si="14"/>
        <v>14.811792012145748</v>
      </c>
      <c r="S20" s="23">
        <f t="shared" si="15"/>
        <v>0.36717473300989212</v>
      </c>
      <c r="T20" s="81">
        <f t="shared" si="16"/>
        <v>13.787288307692309</v>
      </c>
      <c r="U20" s="82">
        <f t="shared" si="17"/>
        <v>0.34177794956587171</v>
      </c>
      <c r="W20" s="36"/>
    </row>
    <row r="21" spans="1:23" x14ac:dyDescent="0.3">
      <c r="A21" s="16">
        <f t="shared" si="18"/>
        <v>13</v>
      </c>
      <c r="B21" s="60">
        <v>22178.77</v>
      </c>
      <c r="C21" s="61"/>
      <c r="D21" s="60">
        <f t="shared" si="0"/>
        <v>28690.456872000002</v>
      </c>
      <c r="E21" s="64">
        <f t="shared" si="1"/>
        <v>711.2178481354689</v>
      </c>
      <c r="F21" s="60">
        <f t="shared" si="2"/>
        <v>2390.8714060000002</v>
      </c>
      <c r="G21" s="64">
        <f t="shared" si="3"/>
        <v>59.268154011289077</v>
      </c>
      <c r="H21" s="60">
        <f t="shared" si="4"/>
        <v>49.211778000000002</v>
      </c>
      <c r="I21" s="64">
        <f t="shared" si="5"/>
        <v>1.2199281108778157</v>
      </c>
      <c r="J21" s="60">
        <f t="shared" si="6"/>
        <v>24.606427999999998</v>
      </c>
      <c r="K21" s="64">
        <f t="shared" si="7"/>
        <v>0.60997741689989304</v>
      </c>
      <c r="L21" s="81">
        <f t="shared" si="8"/>
        <v>14.519461979757086</v>
      </c>
      <c r="M21" s="82">
        <f t="shared" si="9"/>
        <v>0.35992806079730205</v>
      </c>
      <c r="N21" s="81">
        <f t="shared" si="10"/>
        <v>7.2597309898785429</v>
      </c>
      <c r="O21" s="82">
        <f t="shared" si="11"/>
        <v>0.17996403039865103</v>
      </c>
      <c r="P21" s="81">
        <f t="shared" si="12"/>
        <v>2.9038923959514173</v>
      </c>
      <c r="Q21" s="82">
        <f t="shared" si="13"/>
        <v>7.1985612159460421E-2</v>
      </c>
      <c r="R21" s="23">
        <f t="shared" si="14"/>
        <v>14.81831893117409</v>
      </c>
      <c r="S21" s="23">
        <f t="shared" si="15"/>
        <v>0.36733653110627668</v>
      </c>
      <c r="T21" s="81">
        <f t="shared" si="16"/>
        <v>13.793488880769232</v>
      </c>
      <c r="U21" s="82">
        <f t="shared" si="17"/>
        <v>0.34193165775743695</v>
      </c>
      <c r="W21" s="36"/>
    </row>
    <row r="22" spans="1:23" x14ac:dyDescent="0.3">
      <c r="A22" s="16">
        <f t="shared" si="18"/>
        <v>14</v>
      </c>
      <c r="B22" s="60">
        <v>23095.72</v>
      </c>
      <c r="C22" s="61"/>
      <c r="D22" s="60">
        <f t="shared" si="0"/>
        <v>29876.623392000005</v>
      </c>
      <c r="E22" s="64">
        <f t="shared" si="1"/>
        <v>740.62214809654972</v>
      </c>
      <c r="F22" s="60">
        <f t="shared" si="2"/>
        <v>2489.7186160000001</v>
      </c>
      <c r="G22" s="64">
        <f t="shared" si="3"/>
        <v>61.718512341379132</v>
      </c>
      <c r="H22" s="60">
        <f t="shared" si="4"/>
        <v>2.2001979999999843</v>
      </c>
      <c r="I22" s="64">
        <f t="shared" si="5"/>
        <v>5.4541483741902791E-2</v>
      </c>
      <c r="J22" s="60">
        <f t="shared" si="6"/>
        <v>0</v>
      </c>
      <c r="K22" s="64">
        <f t="shared" si="7"/>
        <v>0</v>
      </c>
      <c r="L22" s="81">
        <f t="shared" si="8"/>
        <v>15.119748680161946</v>
      </c>
      <c r="M22" s="82">
        <f t="shared" si="9"/>
        <v>0.37480877940108792</v>
      </c>
      <c r="N22" s="81">
        <f t="shared" si="10"/>
        <v>7.5598743400809729</v>
      </c>
      <c r="O22" s="82">
        <f t="shared" si="11"/>
        <v>0.18740438970054396</v>
      </c>
      <c r="P22" s="81">
        <f t="shared" si="12"/>
        <v>3.0239497360323893</v>
      </c>
      <c r="Q22" s="82">
        <f t="shared" si="13"/>
        <v>7.4961755880217584E-2</v>
      </c>
      <c r="R22" s="23">
        <f t="shared" si="14"/>
        <v>15.133110206477733</v>
      </c>
      <c r="S22" s="23">
        <f t="shared" si="15"/>
        <v>0.37514000298656497</v>
      </c>
      <c r="T22" s="81">
        <f t="shared" si="16"/>
        <v>14.363761246153848</v>
      </c>
      <c r="U22" s="82">
        <f t="shared" si="17"/>
        <v>0.35606834043103347</v>
      </c>
      <c r="W22" s="36"/>
    </row>
    <row r="23" spans="1:23" x14ac:dyDescent="0.3">
      <c r="A23" s="16">
        <f t="shared" si="18"/>
        <v>15</v>
      </c>
      <c r="B23" s="60">
        <v>23105.69</v>
      </c>
      <c r="C23" s="61"/>
      <c r="D23" s="60">
        <f t="shared" si="0"/>
        <v>29889.520584000002</v>
      </c>
      <c r="E23" s="64">
        <f t="shared" si="1"/>
        <v>740.9418611350053</v>
      </c>
      <c r="F23" s="60">
        <f t="shared" si="2"/>
        <v>2490.7933820000003</v>
      </c>
      <c r="G23" s="64">
        <f t="shared" si="3"/>
        <v>61.745155094583779</v>
      </c>
      <c r="H23" s="60">
        <f t="shared" si="4"/>
        <v>1.1254320000002511</v>
      </c>
      <c r="I23" s="64">
        <f t="shared" si="5"/>
        <v>2.789873053726586E-2</v>
      </c>
      <c r="J23" s="60">
        <f t="shared" si="6"/>
        <v>0</v>
      </c>
      <c r="K23" s="64">
        <f t="shared" si="7"/>
        <v>0</v>
      </c>
      <c r="L23" s="81">
        <f t="shared" si="8"/>
        <v>15.126275599190285</v>
      </c>
      <c r="M23" s="82">
        <f t="shared" si="9"/>
        <v>0.37497057749747237</v>
      </c>
      <c r="N23" s="81">
        <f t="shared" si="10"/>
        <v>7.5631377995951423</v>
      </c>
      <c r="O23" s="82">
        <f t="shared" si="11"/>
        <v>0.18748528874873618</v>
      </c>
      <c r="P23" s="81">
        <f t="shared" si="12"/>
        <v>3.0252551198380568</v>
      </c>
      <c r="Q23" s="82">
        <f t="shared" si="13"/>
        <v>7.499411549949446E-2</v>
      </c>
      <c r="R23" s="23">
        <f t="shared" si="14"/>
        <v>15.133110206477735</v>
      </c>
      <c r="S23" s="23">
        <f t="shared" si="15"/>
        <v>0.37514000298656502</v>
      </c>
      <c r="T23" s="81">
        <f t="shared" si="16"/>
        <v>14.36996181923077</v>
      </c>
      <c r="U23" s="82">
        <f t="shared" si="17"/>
        <v>0.35622204862259871</v>
      </c>
      <c r="W23" s="36"/>
    </row>
    <row r="24" spans="1:23" x14ac:dyDescent="0.3">
      <c r="A24" s="16">
        <f t="shared" si="18"/>
        <v>16</v>
      </c>
      <c r="B24" s="60">
        <v>24022.68</v>
      </c>
      <c r="C24" s="61"/>
      <c r="D24" s="60">
        <f t="shared" si="0"/>
        <v>31075.738848000001</v>
      </c>
      <c r="E24" s="64">
        <f t="shared" si="1"/>
        <v>770.3474437963406</v>
      </c>
      <c r="F24" s="60">
        <f t="shared" si="2"/>
        <v>2589.6449040000002</v>
      </c>
      <c r="G24" s="64">
        <f t="shared" si="3"/>
        <v>64.195620316361726</v>
      </c>
      <c r="H24" s="60">
        <f t="shared" si="4"/>
        <v>0</v>
      </c>
      <c r="I24" s="64">
        <f t="shared" si="5"/>
        <v>0</v>
      </c>
      <c r="J24" s="60">
        <f t="shared" si="6"/>
        <v>0</v>
      </c>
      <c r="K24" s="64">
        <f t="shared" si="7"/>
        <v>0</v>
      </c>
      <c r="L24" s="81">
        <f t="shared" si="8"/>
        <v>15.726588485829961</v>
      </c>
      <c r="M24" s="82">
        <f t="shared" si="9"/>
        <v>0.38985194524106309</v>
      </c>
      <c r="N24" s="81">
        <f t="shared" si="10"/>
        <v>7.8632942429149804</v>
      </c>
      <c r="O24" s="82">
        <f t="shared" si="11"/>
        <v>0.19492597262053155</v>
      </c>
      <c r="P24" s="81">
        <f t="shared" si="12"/>
        <v>3.145317697165992</v>
      </c>
      <c r="Q24" s="82">
        <f t="shared" si="13"/>
        <v>7.7970389048212616E-2</v>
      </c>
      <c r="R24" s="23">
        <f t="shared" si="14"/>
        <v>15.726588485829961</v>
      </c>
      <c r="S24" s="23">
        <f t="shared" si="15"/>
        <v>0.38985194524106309</v>
      </c>
      <c r="T24" s="81">
        <f t="shared" si="16"/>
        <v>14.940259061538463</v>
      </c>
      <c r="U24" s="82">
        <f t="shared" si="17"/>
        <v>0.37035934797900993</v>
      </c>
      <c r="W24" s="36"/>
    </row>
    <row r="25" spans="1:23" x14ac:dyDescent="0.3">
      <c r="A25" s="16">
        <f t="shared" si="18"/>
        <v>17</v>
      </c>
      <c r="B25" s="60">
        <v>24032.65</v>
      </c>
      <c r="C25" s="61"/>
      <c r="D25" s="60">
        <f t="shared" si="0"/>
        <v>31088.636040000005</v>
      </c>
      <c r="E25" s="64">
        <f t="shared" si="1"/>
        <v>770.6671568347964</v>
      </c>
      <c r="F25" s="60">
        <f t="shared" si="2"/>
        <v>2590.7196700000004</v>
      </c>
      <c r="G25" s="64">
        <f t="shared" si="3"/>
        <v>64.222263069566367</v>
      </c>
      <c r="H25" s="60">
        <f t="shared" si="4"/>
        <v>0</v>
      </c>
      <c r="I25" s="64">
        <f t="shared" si="5"/>
        <v>0</v>
      </c>
      <c r="J25" s="60">
        <f t="shared" si="6"/>
        <v>0</v>
      </c>
      <c r="K25" s="64">
        <f t="shared" si="7"/>
        <v>0</v>
      </c>
      <c r="L25" s="81">
        <f t="shared" si="8"/>
        <v>15.733115404858301</v>
      </c>
      <c r="M25" s="82">
        <f t="shared" si="9"/>
        <v>0.39001374333744759</v>
      </c>
      <c r="N25" s="81">
        <f t="shared" si="10"/>
        <v>7.8665577024291506</v>
      </c>
      <c r="O25" s="82">
        <f t="shared" si="11"/>
        <v>0.1950068716687238</v>
      </c>
      <c r="P25" s="81">
        <f t="shared" si="12"/>
        <v>3.1466230809716604</v>
      </c>
      <c r="Q25" s="82">
        <f t="shared" si="13"/>
        <v>7.8002748667489519E-2</v>
      </c>
      <c r="R25" s="23">
        <f t="shared" si="14"/>
        <v>15.733115404858303</v>
      </c>
      <c r="S25" s="23">
        <f t="shared" si="15"/>
        <v>0.39001374333744759</v>
      </c>
      <c r="T25" s="81">
        <f t="shared" si="16"/>
        <v>14.946459634615387</v>
      </c>
      <c r="U25" s="82">
        <f t="shared" si="17"/>
        <v>0.37051305617057523</v>
      </c>
      <c r="W25" s="36"/>
    </row>
    <row r="26" spans="1:23" x14ac:dyDescent="0.3">
      <c r="A26" s="16">
        <f t="shared" si="18"/>
        <v>18</v>
      </c>
      <c r="B26" s="60">
        <v>24949.599999999999</v>
      </c>
      <c r="C26" s="61"/>
      <c r="D26" s="60">
        <f t="shared" si="0"/>
        <v>32274.80256</v>
      </c>
      <c r="E26" s="64">
        <f t="shared" si="1"/>
        <v>800.071456795877</v>
      </c>
      <c r="F26" s="60">
        <f t="shared" si="2"/>
        <v>2689.5668799999999</v>
      </c>
      <c r="G26" s="64">
        <f t="shared" si="3"/>
        <v>66.672621399656421</v>
      </c>
      <c r="H26" s="60">
        <f t="shared" si="4"/>
        <v>0</v>
      </c>
      <c r="I26" s="64">
        <f t="shared" si="5"/>
        <v>0</v>
      </c>
      <c r="J26" s="60">
        <f t="shared" si="6"/>
        <v>0</v>
      </c>
      <c r="K26" s="64">
        <f t="shared" si="7"/>
        <v>0</v>
      </c>
      <c r="L26" s="81">
        <f t="shared" si="8"/>
        <v>16.333402105263158</v>
      </c>
      <c r="M26" s="82">
        <f t="shared" si="9"/>
        <v>0.4048944619412333</v>
      </c>
      <c r="N26" s="81">
        <f t="shared" si="10"/>
        <v>8.1667010526315789</v>
      </c>
      <c r="O26" s="82">
        <f t="shared" si="11"/>
        <v>0.20244723097061665</v>
      </c>
      <c r="P26" s="81">
        <f t="shared" si="12"/>
        <v>3.2666804210526315</v>
      </c>
      <c r="Q26" s="82">
        <f t="shared" si="13"/>
        <v>8.0978892388246654E-2</v>
      </c>
      <c r="R26" s="23">
        <f t="shared" si="14"/>
        <v>16.333402105263158</v>
      </c>
      <c r="S26" s="23">
        <f t="shared" si="15"/>
        <v>0.4048944619412333</v>
      </c>
      <c r="T26" s="81">
        <f t="shared" si="16"/>
        <v>15.516731999999999</v>
      </c>
      <c r="U26" s="82">
        <f t="shared" si="17"/>
        <v>0.38464973884417164</v>
      </c>
      <c r="W26" s="36"/>
    </row>
    <row r="27" spans="1:23" x14ac:dyDescent="0.3">
      <c r="A27" s="16">
        <f t="shared" si="18"/>
        <v>19</v>
      </c>
      <c r="B27" s="60">
        <v>24959.57</v>
      </c>
      <c r="C27" s="61"/>
      <c r="D27" s="60">
        <f t="shared" si="0"/>
        <v>32287.699752</v>
      </c>
      <c r="E27" s="64">
        <f t="shared" si="1"/>
        <v>800.3911698343328</v>
      </c>
      <c r="F27" s="60">
        <f t="shared" si="2"/>
        <v>2690.641646</v>
      </c>
      <c r="G27" s="64">
        <f t="shared" si="3"/>
        <v>66.699264152861062</v>
      </c>
      <c r="H27" s="60">
        <f t="shared" si="4"/>
        <v>0</v>
      </c>
      <c r="I27" s="64">
        <f t="shared" si="5"/>
        <v>0</v>
      </c>
      <c r="J27" s="60">
        <f t="shared" si="6"/>
        <v>0</v>
      </c>
      <c r="K27" s="64">
        <f t="shared" si="7"/>
        <v>0</v>
      </c>
      <c r="L27" s="81">
        <f t="shared" si="8"/>
        <v>16.339929024291497</v>
      </c>
      <c r="M27" s="82">
        <f t="shared" si="9"/>
        <v>0.40505626003761774</v>
      </c>
      <c r="N27" s="81">
        <f t="shared" si="10"/>
        <v>8.1699645121457483</v>
      </c>
      <c r="O27" s="82">
        <f t="shared" si="11"/>
        <v>0.20252813001880887</v>
      </c>
      <c r="P27" s="81">
        <f t="shared" si="12"/>
        <v>3.2679858048582995</v>
      </c>
      <c r="Q27" s="82">
        <f t="shared" si="13"/>
        <v>8.1011252007523557E-2</v>
      </c>
      <c r="R27" s="23">
        <f t="shared" si="14"/>
        <v>16.3399290242915</v>
      </c>
      <c r="S27" s="23">
        <f t="shared" si="15"/>
        <v>0.40505626003761785</v>
      </c>
      <c r="T27" s="81">
        <f t="shared" si="16"/>
        <v>15.522932573076924</v>
      </c>
      <c r="U27" s="82">
        <f t="shared" si="17"/>
        <v>0.38480344703573693</v>
      </c>
      <c r="W27" s="36"/>
    </row>
    <row r="28" spans="1:23" x14ac:dyDescent="0.3">
      <c r="A28" s="16">
        <f t="shared" si="18"/>
        <v>20</v>
      </c>
      <c r="B28" s="60">
        <v>25876.560000000001</v>
      </c>
      <c r="C28" s="61"/>
      <c r="D28" s="60">
        <f t="shared" si="0"/>
        <v>33473.918016000003</v>
      </c>
      <c r="E28" s="64">
        <f t="shared" si="1"/>
        <v>829.7967524956681</v>
      </c>
      <c r="F28" s="60">
        <f t="shared" si="2"/>
        <v>2789.4931680000004</v>
      </c>
      <c r="G28" s="64">
        <f t="shared" si="3"/>
        <v>69.149729374639008</v>
      </c>
      <c r="H28" s="60">
        <f t="shared" si="4"/>
        <v>0</v>
      </c>
      <c r="I28" s="64">
        <f t="shared" si="5"/>
        <v>0</v>
      </c>
      <c r="J28" s="60">
        <f t="shared" si="6"/>
        <v>0</v>
      </c>
      <c r="K28" s="64">
        <f t="shared" si="7"/>
        <v>0</v>
      </c>
      <c r="L28" s="81">
        <f t="shared" si="8"/>
        <v>16.940241910931174</v>
      </c>
      <c r="M28" s="82">
        <f t="shared" si="9"/>
        <v>0.41993762778120852</v>
      </c>
      <c r="N28" s="81">
        <f t="shared" si="10"/>
        <v>8.4701209554655872</v>
      </c>
      <c r="O28" s="82">
        <f t="shared" si="11"/>
        <v>0.20996881389060426</v>
      </c>
      <c r="P28" s="81">
        <f t="shared" si="12"/>
        <v>3.3880483821862351</v>
      </c>
      <c r="Q28" s="82">
        <f t="shared" si="13"/>
        <v>8.3987525556241713E-2</v>
      </c>
      <c r="R28" s="23">
        <f t="shared" si="14"/>
        <v>16.940241910931178</v>
      </c>
      <c r="S28" s="23">
        <f t="shared" si="15"/>
        <v>0.41993762778120863</v>
      </c>
      <c r="T28" s="81">
        <f t="shared" si="16"/>
        <v>16.093229815384618</v>
      </c>
      <c r="U28" s="82">
        <f t="shared" si="17"/>
        <v>0.39894074639214816</v>
      </c>
      <c r="W28" s="36"/>
    </row>
    <row r="29" spans="1:23" x14ac:dyDescent="0.3">
      <c r="A29" s="16">
        <f t="shared" si="18"/>
        <v>21</v>
      </c>
      <c r="B29" s="60">
        <v>25886.53</v>
      </c>
      <c r="C29" s="61"/>
      <c r="D29" s="60">
        <f t="shared" si="0"/>
        <v>33486.815208</v>
      </c>
      <c r="E29" s="64">
        <f t="shared" si="1"/>
        <v>830.11646553412379</v>
      </c>
      <c r="F29" s="60">
        <f t="shared" si="2"/>
        <v>2790.5679339999997</v>
      </c>
      <c r="G29" s="64">
        <f t="shared" si="3"/>
        <v>69.176372127843635</v>
      </c>
      <c r="H29" s="60">
        <f t="shared" si="4"/>
        <v>0</v>
      </c>
      <c r="I29" s="64">
        <f t="shared" si="5"/>
        <v>0</v>
      </c>
      <c r="J29" s="60">
        <f t="shared" si="6"/>
        <v>0</v>
      </c>
      <c r="K29" s="64">
        <f t="shared" si="7"/>
        <v>0</v>
      </c>
      <c r="L29" s="81">
        <f t="shared" si="8"/>
        <v>16.946768829959513</v>
      </c>
      <c r="M29" s="82">
        <f t="shared" si="9"/>
        <v>0.42009942587759297</v>
      </c>
      <c r="N29" s="81">
        <f t="shared" si="10"/>
        <v>8.4733844149797566</v>
      </c>
      <c r="O29" s="82">
        <f t="shared" si="11"/>
        <v>0.21004971293879648</v>
      </c>
      <c r="P29" s="81">
        <f t="shared" si="12"/>
        <v>3.3893537659919026</v>
      </c>
      <c r="Q29" s="82">
        <f t="shared" si="13"/>
        <v>8.4019885175518602E-2</v>
      </c>
      <c r="R29" s="23">
        <f t="shared" si="14"/>
        <v>16.94676882995951</v>
      </c>
      <c r="S29" s="23">
        <f t="shared" si="15"/>
        <v>0.42009942587759291</v>
      </c>
      <c r="T29" s="81">
        <f t="shared" si="16"/>
        <v>16.099430388461538</v>
      </c>
      <c r="U29" s="82">
        <f t="shared" si="17"/>
        <v>0.39909445458371334</v>
      </c>
      <c r="W29" s="36"/>
    </row>
    <row r="30" spans="1:23" x14ac:dyDescent="0.3">
      <c r="A30" s="16">
        <f t="shared" si="18"/>
        <v>22</v>
      </c>
      <c r="B30" s="60">
        <v>26803.48</v>
      </c>
      <c r="C30" s="61"/>
      <c r="D30" s="60">
        <f t="shared" si="0"/>
        <v>34672.981727999999</v>
      </c>
      <c r="E30" s="64">
        <f t="shared" si="1"/>
        <v>859.5207654952045</v>
      </c>
      <c r="F30" s="60">
        <f t="shared" si="2"/>
        <v>2889.4151440000005</v>
      </c>
      <c r="G30" s="64">
        <f t="shared" si="3"/>
        <v>71.626730457933718</v>
      </c>
      <c r="H30" s="60">
        <f t="shared" si="4"/>
        <v>0</v>
      </c>
      <c r="I30" s="64">
        <f t="shared" si="5"/>
        <v>0</v>
      </c>
      <c r="J30" s="60">
        <f t="shared" si="6"/>
        <v>0</v>
      </c>
      <c r="K30" s="64">
        <f t="shared" si="7"/>
        <v>0</v>
      </c>
      <c r="L30" s="81">
        <f t="shared" si="8"/>
        <v>17.547055530364371</v>
      </c>
      <c r="M30" s="82">
        <f t="shared" si="9"/>
        <v>0.43498014448137878</v>
      </c>
      <c r="N30" s="81">
        <f t="shared" si="10"/>
        <v>8.7735277651821857</v>
      </c>
      <c r="O30" s="82">
        <f t="shared" si="11"/>
        <v>0.21749007224068939</v>
      </c>
      <c r="P30" s="81">
        <f t="shared" si="12"/>
        <v>3.5094111060728741</v>
      </c>
      <c r="Q30" s="82">
        <f t="shared" si="13"/>
        <v>8.6996028896275751E-2</v>
      </c>
      <c r="R30" s="23">
        <f t="shared" si="14"/>
        <v>17.547055530364375</v>
      </c>
      <c r="S30" s="23">
        <f t="shared" si="15"/>
        <v>0.43498014448137884</v>
      </c>
      <c r="T30" s="81">
        <f t="shared" si="16"/>
        <v>16.669702753846153</v>
      </c>
      <c r="U30" s="82">
        <f t="shared" si="17"/>
        <v>0.41323113725730981</v>
      </c>
      <c r="W30" s="36"/>
    </row>
    <row r="31" spans="1:23" x14ac:dyDescent="0.3">
      <c r="A31" s="16">
        <f t="shared" si="18"/>
        <v>23</v>
      </c>
      <c r="B31" s="60">
        <v>27730.44</v>
      </c>
      <c r="C31" s="61"/>
      <c r="D31" s="60">
        <f t="shared" si="0"/>
        <v>35872.097183999998</v>
      </c>
      <c r="E31" s="64">
        <f t="shared" si="1"/>
        <v>889.24606119499549</v>
      </c>
      <c r="F31" s="60">
        <f t="shared" si="2"/>
        <v>2989.3414320000002</v>
      </c>
      <c r="G31" s="64">
        <f t="shared" si="3"/>
        <v>74.103838432916291</v>
      </c>
      <c r="H31" s="60">
        <f t="shared" si="4"/>
        <v>0</v>
      </c>
      <c r="I31" s="64">
        <f t="shared" si="5"/>
        <v>0</v>
      </c>
      <c r="J31" s="60">
        <f t="shared" si="6"/>
        <v>0</v>
      </c>
      <c r="K31" s="64">
        <f t="shared" si="7"/>
        <v>0</v>
      </c>
      <c r="L31" s="81">
        <f t="shared" si="8"/>
        <v>18.153895336032388</v>
      </c>
      <c r="M31" s="82">
        <f t="shared" si="9"/>
        <v>0.45002331032135401</v>
      </c>
      <c r="N31" s="81">
        <f t="shared" si="10"/>
        <v>9.076947668016194</v>
      </c>
      <c r="O31" s="82">
        <f t="shared" si="11"/>
        <v>0.225011655160677</v>
      </c>
      <c r="P31" s="81">
        <f t="shared" si="12"/>
        <v>3.6307790672064777</v>
      </c>
      <c r="Q31" s="82">
        <f t="shared" si="13"/>
        <v>9.0004662064270796E-2</v>
      </c>
      <c r="R31" s="23">
        <f t="shared" si="14"/>
        <v>18.153895336032388</v>
      </c>
      <c r="S31" s="23">
        <f t="shared" si="15"/>
        <v>0.45002331032135401</v>
      </c>
      <c r="T31" s="81">
        <f t="shared" si="16"/>
        <v>17.246200569230769</v>
      </c>
      <c r="U31" s="82">
        <f t="shared" si="17"/>
        <v>0.42752214480528633</v>
      </c>
      <c r="W31" s="36"/>
    </row>
    <row r="32" spans="1:23" x14ac:dyDescent="0.3">
      <c r="A32" s="16">
        <f t="shared" si="18"/>
        <v>24</v>
      </c>
      <c r="B32" s="60">
        <v>28647.43</v>
      </c>
      <c r="C32" s="61"/>
      <c r="D32" s="60">
        <f t="shared" si="0"/>
        <v>37058.315448000001</v>
      </c>
      <c r="E32" s="64">
        <f t="shared" si="1"/>
        <v>918.65164385633091</v>
      </c>
      <c r="F32" s="60">
        <f t="shared" si="2"/>
        <v>3088.1929540000001</v>
      </c>
      <c r="G32" s="64">
        <f t="shared" si="3"/>
        <v>76.554303654694237</v>
      </c>
      <c r="H32" s="60">
        <f t="shared" si="4"/>
        <v>0</v>
      </c>
      <c r="I32" s="64">
        <f t="shared" si="5"/>
        <v>0</v>
      </c>
      <c r="J32" s="60">
        <f t="shared" si="6"/>
        <v>0</v>
      </c>
      <c r="K32" s="64">
        <f t="shared" si="7"/>
        <v>0</v>
      </c>
      <c r="L32" s="81">
        <f t="shared" si="8"/>
        <v>18.754208222672066</v>
      </c>
      <c r="M32" s="82">
        <f t="shared" si="9"/>
        <v>0.46490467806494479</v>
      </c>
      <c r="N32" s="81">
        <f t="shared" si="10"/>
        <v>9.3771041113360329</v>
      </c>
      <c r="O32" s="82">
        <f t="shared" si="11"/>
        <v>0.23245233903247239</v>
      </c>
      <c r="P32" s="81">
        <f t="shared" si="12"/>
        <v>3.7508416445344133</v>
      </c>
      <c r="Q32" s="82">
        <f t="shared" si="13"/>
        <v>9.2980935612988952E-2</v>
      </c>
      <c r="R32" s="23">
        <f t="shared" si="14"/>
        <v>18.754208222672062</v>
      </c>
      <c r="S32" s="23">
        <f t="shared" si="15"/>
        <v>0.46490467806494468</v>
      </c>
      <c r="T32" s="81">
        <f t="shared" si="16"/>
        <v>17.816497811538461</v>
      </c>
      <c r="U32" s="82">
        <f t="shared" si="17"/>
        <v>0.4416594441616975</v>
      </c>
      <c r="W32" s="36"/>
    </row>
    <row r="33" spans="1:23" x14ac:dyDescent="0.3">
      <c r="A33" s="16">
        <f t="shared" si="18"/>
        <v>25</v>
      </c>
      <c r="B33" s="60">
        <v>28657.360000000001</v>
      </c>
      <c r="C33" s="61"/>
      <c r="D33" s="60">
        <f t="shared" si="0"/>
        <v>37071.160896000001</v>
      </c>
      <c r="E33" s="64">
        <f t="shared" si="1"/>
        <v>918.970074194532</v>
      </c>
      <c r="F33" s="60">
        <f t="shared" si="2"/>
        <v>3089.2634080000003</v>
      </c>
      <c r="G33" s="64">
        <f t="shared" si="3"/>
        <v>76.580839516211</v>
      </c>
      <c r="H33" s="60">
        <f t="shared" si="4"/>
        <v>0</v>
      </c>
      <c r="I33" s="64">
        <f t="shared" si="5"/>
        <v>0</v>
      </c>
      <c r="J33" s="60">
        <f t="shared" si="6"/>
        <v>0</v>
      </c>
      <c r="K33" s="64">
        <f t="shared" si="7"/>
        <v>0</v>
      </c>
      <c r="L33" s="81">
        <f t="shared" si="8"/>
        <v>18.760708955465589</v>
      </c>
      <c r="M33" s="82">
        <f t="shared" si="9"/>
        <v>0.46506582702152433</v>
      </c>
      <c r="N33" s="81">
        <f t="shared" si="10"/>
        <v>9.3803544777327943</v>
      </c>
      <c r="O33" s="82">
        <f t="shared" si="11"/>
        <v>0.23253291351076216</v>
      </c>
      <c r="P33" s="81">
        <f t="shared" si="12"/>
        <v>3.7521417910931176</v>
      </c>
      <c r="Q33" s="82">
        <f t="shared" si="13"/>
        <v>9.3013165404304862E-2</v>
      </c>
      <c r="R33" s="23">
        <f t="shared" si="14"/>
        <v>18.760708955465589</v>
      </c>
      <c r="S33" s="23">
        <f t="shared" si="15"/>
        <v>0.46506582702152433</v>
      </c>
      <c r="T33" s="81">
        <f t="shared" si="16"/>
        <v>17.822673507692308</v>
      </c>
      <c r="U33" s="82">
        <f t="shared" si="17"/>
        <v>0.44181253567044804</v>
      </c>
      <c r="W33" s="36"/>
    </row>
    <row r="34" spans="1:23" x14ac:dyDescent="0.3">
      <c r="A34" s="16">
        <f t="shared" si="18"/>
        <v>26</v>
      </c>
      <c r="B34" s="60">
        <v>28657.360000000001</v>
      </c>
      <c r="C34" s="61"/>
      <c r="D34" s="60">
        <f t="shared" si="0"/>
        <v>37071.160896000001</v>
      </c>
      <c r="E34" s="64">
        <f t="shared" si="1"/>
        <v>918.970074194532</v>
      </c>
      <c r="F34" s="60">
        <f t="shared" si="2"/>
        <v>3089.2634080000003</v>
      </c>
      <c r="G34" s="64">
        <f t="shared" si="3"/>
        <v>76.580839516211</v>
      </c>
      <c r="H34" s="60">
        <f t="shared" si="4"/>
        <v>0</v>
      </c>
      <c r="I34" s="64">
        <f t="shared" si="5"/>
        <v>0</v>
      </c>
      <c r="J34" s="60">
        <f t="shared" si="6"/>
        <v>0</v>
      </c>
      <c r="K34" s="64">
        <f t="shared" si="7"/>
        <v>0</v>
      </c>
      <c r="L34" s="81">
        <f t="shared" si="8"/>
        <v>18.760708955465589</v>
      </c>
      <c r="M34" s="82">
        <f t="shared" si="9"/>
        <v>0.46506582702152433</v>
      </c>
      <c r="N34" s="81">
        <f t="shared" si="10"/>
        <v>9.3803544777327943</v>
      </c>
      <c r="O34" s="82">
        <f t="shared" si="11"/>
        <v>0.23253291351076216</v>
      </c>
      <c r="P34" s="81">
        <f t="shared" si="12"/>
        <v>3.7521417910931176</v>
      </c>
      <c r="Q34" s="82">
        <f t="shared" si="13"/>
        <v>9.3013165404304862E-2</v>
      </c>
      <c r="R34" s="23">
        <f t="shared" si="14"/>
        <v>18.760708955465589</v>
      </c>
      <c r="S34" s="23">
        <f t="shared" si="15"/>
        <v>0.46506582702152433</v>
      </c>
      <c r="T34" s="81">
        <f t="shared" si="16"/>
        <v>17.822673507692308</v>
      </c>
      <c r="U34" s="82">
        <f t="shared" si="17"/>
        <v>0.44181253567044804</v>
      </c>
      <c r="W34" s="36"/>
    </row>
    <row r="35" spans="1:23" x14ac:dyDescent="0.3">
      <c r="A35" s="16">
        <f t="shared" si="18"/>
        <v>27</v>
      </c>
      <c r="B35" s="60">
        <v>28667.360000000001</v>
      </c>
      <c r="C35" s="61"/>
      <c r="D35" s="60">
        <f t="shared" si="0"/>
        <v>37084.096896000003</v>
      </c>
      <c r="E35" s="64">
        <f t="shared" si="1"/>
        <v>919.29074925817872</v>
      </c>
      <c r="F35" s="60">
        <f t="shared" si="2"/>
        <v>3090.3414080000002</v>
      </c>
      <c r="G35" s="64">
        <f t="shared" si="3"/>
        <v>76.60756243818156</v>
      </c>
      <c r="H35" s="60">
        <f t="shared" si="4"/>
        <v>0</v>
      </c>
      <c r="I35" s="64">
        <f t="shared" si="5"/>
        <v>0</v>
      </c>
      <c r="J35" s="60">
        <f t="shared" si="6"/>
        <v>0</v>
      </c>
      <c r="K35" s="64">
        <f t="shared" si="7"/>
        <v>0</v>
      </c>
      <c r="L35" s="81">
        <f t="shared" si="8"/>
        <v>18.767255514170042</v>
      </c>
      <c r="M35" s="82">
        <f t="shared" si="9"/>
        <v>0.46522811197276248</v>
      </c>
      <c r="N35" s="81">
        <f t="shared" si="10"/>
        <v>9.3836277570850211</v>
      </c>
      <c r="O35" s="82">
        <f t="shared" si="11"/>
        <v>0.23261405598638124</v>
      </c>
      <c r="P35" s="81">
        <f t="shared" si="12"/>
        <v>3.7534511028340085</v>
      </c>
      <c r="Q35" s="82">
        <f t="shared" si="13"/>
        <v>9.3045622394552496E-2</v>
      </c>
      <c r="R35" s="23">
        <f t="shared" si="14"/>
        <v>18.767255514170042</v>
      </c>
      <c r="S35" s="23">
        <f t="shared" si="15"/>
        <v>0.46522811197276248</v>
      </c>
      <c r="T35" s="81">
        <f t="shared" si="16"/>
        <v>17.828892738461541</v>
      </c>
      <c r="U35" s="82">
        <f t="shared" si="17"/>
        <v>0.44196670637412439</v>
      </c>
      <c r="W35" s="36"/>
    </row>
    <row r="36" spans="1:23" x14ac:dyDescent="0.3">
      <c r="A36" s="24"/>
      <c r="B36" s="62"/>
      <c r="C36" s="63"/>
      <c r="D36" s="62"/>
      <c r="E36" s="63"/>
      <c r="F36" s="62"/>
      <c r="G36" s="63"/>
      <c r="H36" s="62"/>
      <c r="I36" s="63"/>
      <c r="J36" s="62"/>
      <c r="K36" s="63"/>
      <c r="L36" s="62"/>
      <c r="M36" s="63"/>
      <c r="N36" s="62"/>
      <c r="O36" s="63"/>
      <c r="P36" s="62"/>
      <c r="Q36" s="63"/>
      <c r="R36" s="24"/>
      <c r="S36" s="24"/>
      <c r="T36" s="62"/>
      <c r="U36" s="63"/>
    </row>
  </sheetData>
  <dataConsolidate/>
  <mergeCells count="283"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J6:K6"/>
    <mergeCell ref="L7:M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L10:M10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P7:Q7"/>
    <mergeCell ref="N8:O8"/>
    <mergeCell ref="T8:U8"/>
    <mergeCell ref="T9:U9"/>
    <mergeCell ref="T10:U10"/>
    <mergeCell ref="T11:U11"/>
    <mergeCell ref="T12:U12"/>
    <mergeCell ref="F30:G30"/>
    <mergeCell ref="F35:G35"/>
    <mergeCell ref="F36:G3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P36:Q36"/>
    <mergeCell ref="P29:Q29"/>
    <mergeCell ref="P30:Q30"/>
    <mergeCell ref="P31:Q31"/>
    <mergeCell ref="P32:Q32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3:U13"/>
    <mergeCell ref="T14:U14"/>
    <mergeCell ref="T15:U15"/>
    <mergeCell ref="T20:U20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'MV2'!Afdrukbereik</vt:lpstr>
    </vt:vector>
  </TitlesOfParts>
  <Company>Vlafo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2012-11-26T09:42:53Z</cp:lastPrinted>
  <dcterms:created xsi:type="dcterms:W3CDTF">2002-02-15T13:24:39Z</dcterms:created>
  <dcterms:modified xsi:type="dcterms:W3CDTF">2016-06-09T14:17:43Z</dcterms:modified>
</cp:coreProperties>
</file>